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10 Tarification\104. Méthode de régulation tarifaire 2018-2022\1044. Méthodologie tarifaire 2018-2022\1044.5 Modèles de rapport\"/>
    </mc:Choice>
  </mc:AlternateContent>
  <bookViews>
    <workbookView xWindow="0" yWindow="0" windowWidth="20205" windowHeight="8970" tabRatio="867" activeTab="2"/>
  </bookViews>
  <sheets>
    <sheet name="TAB00" sheetId="16" r:id="rId1"/>
    <sheet name="TAB A" sheetId="64" r:id="rId2"/>
    <sheet name="TAB B" sheetId="75" r:id="rId3"/>
    <sheet name="TAB C" sheetId="65" r:id="rId4"/>
    <sheet name="TAB1" sheetId="5" r:id="rId5"/>
    <sheet name="TAB2" sheetId="1" r:id="rId6"/>
    <sheet name="TAB2.1" sheetId="61" r:id="rId7"/>
    <sheet name="TAB2.2" sheetId="62" r:id="rId8"/>
    <sheet name="TAB2.3" sheetId="73" r:id="rId9"/>
    <sheet name="TAB3" sheetId="6" r:id="rId10"/>
    <sheet name="TAB4" sheetId="66" r:id="rId11"/>
    <sheet name="TAB4.1" sheetId="2" r:id="rId12"/>
    <sheet name="TAB4.2" sheetId="8" r:id="rId13"/>
    <sheet name="TAB4.3" sheetId="3" r:id="rId14"/>
    <sheet name="TAB4.4" sheetId="9" r:id="rId15"/>
    <sheet name="TAB4.7" sheetId="55" r:id="rId16"/>
    <sheet name="TAB5" sheetId="26" r:id="rId17"/>
    <sheet name="TAB5.3" sheetId="37" r:id="rId18"/>
    <sheet name="TAB5.4" sheetId="48" r:id="rId19"/>
    <sheet name="TAB5.5" sheetId="44" r:id="rId20"/>
    <sheet name="TAB5.6" sheetId="45" r:id="rId21"/>
    <sheet name="TAB5.7" sheetId="60" r:id="rId22"/>
    <sheet name="TAB5.8" sheetId="59" r:id="rId23"/>
    <sheet name="TAB5.9" sheetId="51" r:id="rId24"/>
    <sheet name="TAB5.10" sheetId="52" r:id="rId25"/>
    <sheet name="TAB5.12" sheetId="69" r:id="rId26"/>
    <sheet name="TAB5.15" sheetId="70" r:id="rId27"/>
    <sheet name="TAB5.16" sheetId="71" r:id="rId28"/>
    <sheet name="TAB6" sheetId="14" r:id="rId29"/>
    <sheet name="TAB6.1" sheetId="30" r:id="rId30"/>
    <sheet name="TAB6.2" sheetId="56" r:id="rId31"/>
    <sheet name="TAB6.3" sheetId="74" r:id="rId32"/>
    <sheet name="TAB7" sheetId="58" r:id="rId33"/>
    <sheet name="TAB8" sheetId="32" r:id="rId34"/>
    <sheet name="TAB9" sheetId="38" r:id="rId35"/>
    <sheet name="TAB9.1" sheetId="39" r:id="rId36"/>
    <sheet name="TAB9.2" sheetId="40" r:id="rId37"/>
    <sheet name="TAB9.3" sheetId="42" r:id="rId38"/>
    <sheet name="TAB10" sheetId="33" r:id="rId39"/>
    <sheet name="TAB10.1" sheetId="63" r:id="rId40"/>
  </sheets>
  <externalReferences>
    <externalReference r:id="rId41"/>
    <externalReference r:id="rId42"/>
  </externalReferences>
  <definedNames>
    <definedName name="_xlnm._FilterDatabase" localSheetId="39" hidden="1">TAB10.1!#REF!</definedName>
    <definedName name="_xlnm._FilterDatabase" localSheetId="29" hidden="1">TAB6.1!$A$7:$AK$174</definedName>
    <definedName name="_xlnm._FilterDatabase" localSheetId="30" hidden="1">TAB6.2!$A$7:$AJ$577</definedName>
    <definedName name="_xlnm._FilterDatabase" localSheetId="34" hidden="1">'TAB9'!$A$7:$AF$218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75" l="1"/>
  <c r="B51" i="75"/>
  <c r="B50" i="75"/>
  <c r="B49" i="75"/>
  <c r="B48" i="75"/>
  <c r="B47" i="75"/>
  <c r="B46" i="75"/>
  <c r="B45" i="75"/>
  <c r="B44" i="75"/>
  <c r="B43" i="75"/>
  <c r="B42" i="75"/>
  <c r="B41" i="75"/>
  <c r="B40" i="75"/>
  <c r="B39" i="75"/>
  <c r="B38" i="75"/>
  <c r="B37" i="75"/>
  <c r="B36" i="75"/>
  <c r="B35" i="75"/>
  <c r="B34" i="75"/>
  <c r="B33" i="75"/>
  <c r="B32" i="75"/>
  <c r="B31" i="75"/>
  <c r="B30" i="75"/>
  <c r="B29" i="75"/>
  <c r="B28" i="75"/>
  <c r="B27" i="75"/>
  <c r="B26" i="75"/>
  <c r="B25" i="75"/>
  <c r="B24" i="75"/>
  <c r="B23" i="75"/>
  <c r="B22" i="75"/>
  <c r="B21" i="75"/>
  <c r="B20" i="75"/>
  <c r="B19" i="75"/>
  <c r="B18" i="75"/>
  <c r="B17" i="75"/>
  <c r="B16" i="75"/>
  <c r="B15" i="75"/>
  <c r="B14" i="75"/>
  <c r="B13" i="75"/>
  <c r="B12" i="75"/>
  <c r="B11" i="75"/>
  <c r="B10" i="75"/>
  <c r="M231" i="63" l="1"/>
  <c r="M230" i="63"/>
  <c r="M229" i="63"/>
  <c r="M227" i="63"/>
  <c r="M226" i="63"/>
  <c r="M224" i="63"/>
  <c r="M223" i="63"/>
  <c r="M222" i="63"/>
  <c r="M221" i="63"/>
  <c r="M220" i="63"/>
  <c r="M219" i="63"/>
  <c r="M217" i="63"/>
  <c r="M216" i="63"/>
  <c r="M215" i="63"/>
  <c r="M214" i="63"/>
  <c r="M213" i="63"/>
  <c r="M212" i="63"/>
  <c r="M209" i="63"/>
  <c r="M208" i="63"/>
  <c r="M207" i="63"/>
  <c r="M205" i="63"/>
  <c r="M204" i="63"/>
  <c r="M186" i="63"/>
  <c r="M185" i="63"/>
  <c r="M184" i="63"/>
  <c r="M182" i="63"/>
  <c r="M181" i="63"/>
  <c r="M179" i="63"/>
  <c r="M178" i="63"/>
  <c r="M177" i="63"/>
  <c r="M176" i="63"/>
  <c r="M175" i="63"/>
  <c r="M174" i="63"/>
  <c r="M172" i="63"/>
  <c r="M171" i="63"/>
  <c r="M170" i="63"/>
  <c r="M169" i="63"/>
  <c r="M168" i="63"/>
  <c r="M167" i="63"/>
  <c r="M164" i="63"/>
  <c r="M163" i="63"/>
  <c r="M162" i="63"/>
  <c r="M160" i="63"/>
  <c r="M159" i="63"/>
  <c r="M141" i="63"/>
  <c r="M140" i="63"/>
  <c r="M139" i="63"/>
  <c r="M137" i="63"/>
  <c r="M136" i="63"/>
  <c r="M134" i="63"/>
  <c r="M133" i="63"/>
  <c r="M132" i="63"/>
  <c r="M131" i="63"/>
  <c r="M130" i="63"/>
  <c r="M129" i="63"/>
  <c r="M127" i="63"/>
  <c r="M126" i="63"/>
  <c r="M125" i="63"/>
  <c r="M124" i="63"/>
  <c r="M123" i="63"/>
  <c r="M122" i="63"/>
  <c r="M119" i="63"/>
  <c r="M118" i="63"/>
  <c r="M117" i="63"/>
  <c r="M115" i="63"/>
  <c r="M114" i="63"/>
  <c r="M96" i="63"/>
  <c r="M95" i="63"/>
  <c r="M94" i="63"/>
  <c r="M92" i="63"/>
  <c r="M91" i="63"/>
  <c r="M89" i="63"/>
  <c r="M88" i="63"/>
  <c r="M87" i="63"/>
  <c r="M86" i="63"/>
  <c r="M85" i="63"/>
  <c r="M84" i="63"/>
  <c r="M82" i="63"/>
  <c r="M81" i="63"/>
  <c r="M80" i="63"/>
  <c r="M79" i="63"/>
  <c r="M78" i="63"/>
  <c r="M77" i="63"/>
  <c r="M74" i="63"/>
  <c r="M73" i="63"/>
  <c r="M72" i="63"/>
  <c r="M70" i="63"/>
  <c r="M69" i="63"/>
  <c r="M51" i="63"/>
  <c r="M50" i="63"/>
  <c r="M49" i="63"/>
  <c r="M48" i="63"/>
  <c r="M47" i="63"/>
  <c r="M46" i="63"/>
  <c r="M45" i="63"/>
  <c r="M44" i="63"/>
  <c r="M43" i="63"/>
  <c r="M42" i="63"/>
  <c r="M41" i="63"/>
  <c r="M40" i="63"/>
  <c r="M39" i="63"/>
  <c r="M37" i="63"/>
  <c r="M36" i="63"/>
  <c r="M35" i="63"/>
  <c r="M34" i="63"/>
  <c r="M33" i="63"/>
  <c r="M32" i="63"/>
  <c r="M31" i="63"/>
  <c r="M29" i="63"/>
  <c r="M28" i="63"/>
  <c r="M27" i="63"/>
  <c r="M26" i="63"/>
  <c r="M25" i="63"/>
  <c r="M24" i="63"/>
  <c r="M23" i="63"/>
  <c r="M22" i="63"/>
  <c r="A28" i="65"/>
  <c r="A29" i="65"/>
  <c r="A30" i="65"/>
  <c r="A31" i="65"/>
  <c r="A32" i="65" s="1"/>
  <c r="A33" i="65" s="1"/>
  <c r="A34" i="65" s="1"/>
  <c r="A35" i="65" s="1"/>
  <c r="A36" i="65"/>
  <c r="A37" i="65"/>
  <c r="A38" i="65"/>
  <c r="A39" i="65"/>
  <c r="A40" i="65"/>
  <c r="A41" i="65"/>
  <c r="A42" i="65"/>
  <c r="A43" i="65"/>
  <c r="A44" i="65"/>
  <c r="A45" i="65"/>
  <c r="A46" i="65"/>
  <c r="A47" i="65"/>
  <c r="A48" i="65"/>
  <c r="A49" i="65"/>
  <c r="A3" i="65" l="1"/>
  <c r="A3" i="75"/>
  <c r="A3" i="64"/>
  <c r="C8" i="65"/>
  <c r="I46" i="33"/>
  <c r="G46" i="33"/>
  <c r="E46" i="33"/>
  <c r="C46" i="33"/>
  <c r="B46" i="33"/>
  <c r="B32" i="33"/>
  <c r="D7" i="40"/>
  <c r="F7" i="40"/>
  <c r="H7" i="40"/>
  <c r="J7" i="40"/>
  <c r="L7" i="40"/>
  <c r="N7" i="40"/>
  <c r="P7" i="40"/>
  <c r="R7" i="40"/>
  <c r="R163" i="38"/>
  <c r="R120" i="38"/>
  <c r="R77" i="38"/>
  <c r="R34" i="38"/>
  <c r="P163" i="38"/>
  <c r="P120" i="38"/>
  <c r="P77" i="38"/>
  <c r="P34" i="38"/>
  <c r="N163" i="38"/>
  <c r="N120" i="38"/>
  <c r="N77" i="38"/>
  <c r="N34" i="38"/>
  <c r="L163" i="38"/>
  <c r="L120" i="38"/>
  <c r="L77" i="38"/>
  <c r="L34" i="38"/>
  <c r="J163" i="38"/>
  <c r="J120" i="38"/>
  <c r="J77" i="38"/>
  <c r="J34" i="38"/>
  <c r="H163" i="38"/>
  <c r="H120" i="38"/>
  <c r="H77" i="38"/>
  <c r="H34" i="38"/>
  <c r="F163" i="38"/>
  <c r="F120" i="38"/>
  <c r="F77" i="38"/>
  <c r="F34" i="38"/>
  <c r="D163" i="38"/>
  <c r="C163" i="38"/>
  <c r="D120" i="38"/>
  <c r="C120" i="38"/>
  <c r="D77" i="38"/>
  <c r="C77" i="38"/>
  <c r="D34" i="38"/>
  <c r="C34" i="38"/>
  <c r="I50" i="33"/>
  <c r="G50" i="33"/>
  <c r="E50" i="33"/>
  <c r="C50" i="33"/>
  <c r="B50" i="33"/>
  <c r="B17" i="32"/>
  <c r="J54" i="32"/>
  <c r="Q41" i="56"/>
  <c r="S170" i="30"/>
  <c r="R170" i="30"/>
  <c r="Q170" i="30"/>
  <c r="S169" i="30"/>
  <c r="R169" i="30"/>
  <c r="Q169" i="30"/>
  <c r="S168" i="30"/>
  <c r="R168" i="30"/>
  <c r="Q168" i="30"/>
  <c r="S167" i="30"/>
  <c r="R167" i="30"/>
  <c r="Q167" i="30"/>
  <c r="S166" i="30"/>
  <c r="R166" i="30"/>
  <c r="Q166" i="30"/>
  <c r="S165" i="30"/>
  <c r="R165" i="30"/>
  <c r="Q165" i="30"/>
  <c r="S164" i="30"/>
  <c r="R164" i="30"/>
  <c r="Q164" i="30"/>
  <c r="S163" i="30"/>
  <c r="R163" i="30"/>
  <c r="Q163" i="30"/>
  <c r="S162" i="30"/>
  <c r="R162" i="30"/>
  <c r="Q162" i="30"/>
  <c r="S161" i="30"/>
  <c r="R161" i="30"/>
  <c r="Q161" i="30"/>
  <c r="S160" i="30"/>
  <c r="R160" i="30"/>
  <c r="Q160" i="30"/>
  <c r="S159" i="30"/>
  <c r="R159" i="30"/>
  <c r="Q159" i="30"/>
  <c r="S156" i="30"/>
  <c r="R156" i="30"/>
  <c r="Q156" i="30"/>
  <c r="S155" i="30"/>
  <c r="R155" i="30"/>
  <c r="Q155" i="30"/>
  <c r="S154" i="30"/>
  <c r="R154" i="30"/>
  <c r="Q154" i="30"/>
  <c r="S153" i="30"/>
  <c r="R153" i="30"/>
  <c r="Q153" i="30"/>
  <c r="S152" i="30"/>
  <c r="R152" i="30"/>
  <c r="Q152" i="30"/>
  <c r="S151" i="30"/>
  <c r="R151" i="30"/>
  <c r="Q151" i="30"/>
  <c r="S150" i="30"/>
  <c r="R150" i="30"/>
  <c r="Q150" i="30"/>
  <c r="S149" i="30"/>
  <c r="R149" i="30"/>
  <c r="Q149" i="30"/>
  <c r="S148" i="30"/>
  <c r="R148" i="30"/>
  <c r="Q148" i="30"/>
  <c r="S147" i="30"/>
  <c r="R147" i="30"/>
  <c r="Q147" i="30"/>
  <c r="S146" i="30"/>
  <c r="R146" i="30"/>
  <c r="Q146" i="30"/>
  <c r="S145" i="30"/>
  <c r="R145" i="30"/>
  <c r="Q145" i="30"/>
  <c r="S144" i="30"/>
  <c r="R144" i="30"/>
  <c r="Q144" i="30"/>
  <c r="S143" i="30"/>
  <c r="R143" i="30"/>
  <c r="Q143" i="30"/>
  <c r="S142" i="30"/>
  <c r="R142" i="30"/>
  <c r="Q142" i="30"/>
  <c r="S141" i="30"/>
  <c r="R141" i="30"/>
  <c r="Q141" i="30"/>
  <c r="S140" i="30"/>
  <c r="R140" i="30"/>
  <c r="Q140" i="30"/>
  <c r="S137" i="30"/>
  <c r="R137" i="30"/>
  <c r="Q137" i="30"/>
  <c r="S136" i="30"/>
  <c r="R136" i="30"/>
  <c r="Q136" i="30"/>
  <c r="S135" i="30"/>
  <c r="R135" i="30"/>
  <c r="Q135" i="30"/>
  <c r="S134" i="30"/>
  <c r="R134" i="30"/>
  <c r="Q134" i="30"/>
  <c r="S133" i="30"/>
  <c r="R133" i="30"/>
  <c r="Q133" i="30"/>
  <c r="S132" i="30"/>
  <c r="R132" i="30"/>
  <c r="Q132" i="30"/>
  <c r="S131" i="30"/>
  <c r="R131" i="30"/>
  <c r="Q131" i="30"/>
  <c r="S130" i="30"/>
  <c r="R130" i="30"/>
  <c r="Q130" i="30"/>
  <c r="S129" i="30"/>
  <c r="R129" i="30"/>
  <c r="Q129" i="30"/>
  <c r="S128" i="30"/>
  <c r="R128" i="30"/>
  <c r="Q128" i="30"/>
  <c r="S127" i="30"/>
  <c r="R127" i="30"/>
  <c r="Q127" i="30"/>
  <c r="S126" i="30"/>
  <c r="R126" i="30"/>
  <c r="Q126" i="30"/>
  <c r="S123" i="30"/>
  <c r="R123" i="30"/>
  <c r="Q123" i="30"/>
  <c r="S122" i="30"/>
  <c r="R122" i="30"/>
  <c r="Q122" i="30"/>
  <c r="S121" i="30"/>
  <c r="R121" i="30"/>
  <c r="Q121" i="30"/>
  <c r="S120" i="30"/>
  <c r="R120" i="30"/>
  <c r="Q120" i="30"/>
  <c r="S119" i="30"/>
  <c r="R119" i="30"/>
  <c r="Q119" i="30"/>
  <c r="S118" i="30"/>
  <c r="R118" i="30"/>
  <c r="Q118" i="30"/>
  <c r="S117" i="30"/>
  <c r="R117" i="30"/>
  <c r="Q117" i="30"/>
  <c r="S116" i="30"/>
  <c r="R116" i="30"/>
  <c r="Q116" i="30"/>
  <c r="S115" i="30"/>
  <c r="R115" i="30"/>
  <c r="Q115" i="30"/>
  <c r="S114" i="30"/>
  <c r="R114" i="30"/>
  <c r="Q114" i="30"/>
  <c r="S113" i="30"/>
  <c r="R113" i="30"/>
  <c r="Q113" i="30"/>
  <c r="S112" i="30"/>
  <c r="R112" i="30"/>
  <c r="Q112" i="30"/>
  <c r="S110" i="30"/>
  <c r="R110" i="30"/>
  <c r="Q110" i="30"/>
  <c r="S109" i="30"/>
  <c r="R109" i="30"/>
  <c r="Q109" i="30"/>
  <c r="S108" i="30"/>
  <c r="R108" i="30"/>
  <c r="Q108" i="30"/>
  <c r="S107" i="30"/>
  <c r="R107" i="30"/>
  <c r="Q107" i="30"/>
  <c r="S104" i="30"/>
  <c r="R104" i="30"/>
  <c r="Q104" i="30"/>
  <c r="S103" i="30"/>
  <c r="R103" i="30"/>
  <c r="Q103" i="30"/>
  <c r="S102" i="30"/>
  <c r="R102" i="30"/>
  <c r="Q102" i="30"/>
  <c r="S101" i="30"/>
  <c r="R101" i="30"/>
  <c r="Q101" i="30"/>
  <c r="S100" i="30"/>
  <c r="R100" i="30"/>
  <c r="Q100" i="30"/>
  <c r="S99" i="30"/>
  <c r="R99" i="30"/>
  <c r="Q99" i="30"/>
  <c r="S98" i="30"/>
  <c r="R98" i="30"/>
  <c r="Q98" i="30"/>
  <c r="S97" i="30"/>
  <c r="R97" i="30"/>
  <c r="Q97" i="30"/>
  <c r="S96" i="30"/>
  <c r="R96" i="30"/>
  <c r="Q96" i="30"/>
  <c r="S95" i="30"/>
  <c r="R95" i="30"/>
  <c r="Q95" i="30"/>
  <c r="S94" i="30"/>
  <c r="R94" i="30"/>
  <c r="Q94" i="30"/>
  <c r="S93" i="30"/>
  <c r="R93" i="30"/>
  <c r="Q93" i="30"/>
  <c r="S90" i="30"/>
  <c r="R90" i="30"/>
  <c r="Q90" i="30"/>
  <c r="S89" i="30"/>
  <c r="R89" i="30"/>
  <c r="Q89" i="30"/>
  <c r="S88" i="30"/>
  <c r="R88" i="30"/>
  <c r="Q88" i="30"/>
  <c r="S87" i="30"/>
  <c r="R87" i="30"/>
  <c r="Q87" i="30"/>
  <c r="S86" i="30"/>
  <c r="R86" i="30"/>
  <c r="Q86" i="30"/>
  <c r="S85" i="30"/>
  <c r="R85" i="30"/>
  <c r="Q85" i="30"/>
  <c r="S84" i="30"/>
  <c r="R84" i="30"/>
  <c r="Q84" i="30"/>
  <c r="S83" i="30"/>
  <c r="R83" i="30"/>
  <c r="Q83" i="30"/>
  <c r="S82" i="30"/>
  <c r="R82" i="30"/>
  <c r="Q82" i="30"/>
  <c r="S81" i="30"/>
  <c r="R81" i="30"/>
  <c r="Q81" i="30"/>
  <c r="S80" i="30"/>
  <c r="R80" i="30"/>
  <c r="Q80" i="30"/>
  <c r="S79" i="30"/>
  <c r="R79" i="30"/>
  <c r="Q79" i="30"/>
  <c r="S78" i="30"/>
  <c r="R78" i="30"/>
  <c r="Q78" i="30"/>
  <c r="S77" i="30"/>
  <c r="R77" i="30"/>
  <c r="Q77" i="30"/>
  <c r="S76" i="30"/>
  <c r="R76" i="30"/>
  <c r="Q76" i="30"/>
  <c r="S75" i="30"/>
  <c r="R75" i="30"/>
  <c r="Q75" i="30"/>
  <c r="S74" i="30"/>
  <c r="R74" i="30"/>
  <c r="Q74" i="30"/>
  <c r="S71" i="30"/>
  <c r="R71" i="30"/>
  <c r="Q71" i="30"/>
  <c r="S70" i="30"/>
  <c r="R70" i="30"/>
  <c r="Q70" i="30"/>
  <c r="S69" i="30"/>
  <c r="R69" i="30"/>
  <c r="Q69" i="30"/>
  <c r="S68" i="30"/>
  <c r="R68" i="30"/>
  <c r="Q68" i="30"/>
  <c r="S67" i="30"/>
  <c r="R67" i="30"/>
  <c r="Q67" i="30"/>
  <c r="S66" i="30"/>
  <c r="R66" i="30"/>
  <c r="Q66" i="30"/>
  <c r="S65" i="30"/>
  <c r="R65" i="30"/>
  <c r="Q65" i="30"/>
  <c r="S64" i="30"/>
  <c r="R64" i="30"/>
  <c r="Q64" i="30"/>
  <c r="S63" i="30"/>
  <c r="R63" i="30"/>
  <c r="Q63" i="30"/>
  <c r="S62" i="30"/>
  <c r="R62" i="30"/>
  <c r="Q62" i="30"/>
  <c r="S61" i="30"/>
  <c r="R61" i="30"/>
  <c r="Q61" i="30"/>
  <c r="S60" i="30"/>
  <c r="R60" i="30"/>
  <c r="Q60" i="30"/>
  <c r="S57" i="30"/>
  <c r="R57" i="30"/>
  <c r="Q57" i="30"/>
  <c r="S56" i="30"/>
  <c r="R56" i="30"/>
  <c r="Q56" i="30"/>
  <c r="S55" i="30"/>
  <c r="R55" i="30"/>
  <c r="Q55" i="30"/>
  <c r="S54" i="30"/>
  <c r="R54" i="30"/>
  <c r="Q54" i="30"/>
  <c r="S53" i="30"/>
  <c r="R53" i="30"/>
  <c r="Q53" i="30"/>
  <c r="S52" i="30"/>
  <c r="R52" i="30"/>
  <c r="Q52" i="30"/>
  <c r="S51" i="30"/>
  <c r="R51" i="30"/>
  <c r="Q51" i="30"/>
  <c r="S50" i="30"/>
  <c r="R50" i="30"/>
  <c r="Q50" i="30"/>
  <c r="S49" i="30"/>
  <c r="R49" i="30"/>
  <c r="Q49" i="30"/>
  <c r="S48" i="30"/>
  <c r="R48" i="30"/>
  <c r="Q48" i="30"/>
  <c r="S47" i="30"/>
  <c r="R47" i="30"/>
  <c r="Q47" i="30"/>
  <c r="S46" i="30"/>
  <c r="R46" i="30"/>
  <c r="Q46" i="30"/>
  <c r="S45" i="30"/>
  <c r="R45" i="30"/>
  <c r="Q45" i="30"/>
  <c r="S44" i="30"/>
  <c r="R44" i="30"/>
  <c r="Q44" i="30"/>
  <c r="S43" i="30"/>
  <c r="R43" i="30"/>
  <c r="Q43" i="30"/>
  <c r="S42" i="30"/>
  <c r="R42" i="30"/>
  <c r="Q42" i="30"/>
  <c r="S41" i="30"/>
  <c r="R41" i="30"/>
  <c r="Q41" i="30"/>
  <c r="S38" i="30"/>
  <c r="R38" i="30"/>
  <c r="Q38" i="30"/>
  <c r="S37" i="30"/>
  <c r="R37" i="30"/>
  <c r="Q37" i="30"/>
  <c r="S36" i="30"/>
  <c r="R36" i="30"/>
  <c r="Q36" i="30"/>
  <c r="S35" i="30"/>
  <c r="R35" i="30"/>
  <c r="Q35" i="30"/>
  <c r="S34" i="30"/>
  <c r="R34" i="30"/>
  <c r="Q34" i="30"/>
  <c r="S33" i="30"/>
  <c r="R33" i="30"/>
  <c r="Q33" i="30"/>
  <c r="S32" i="30"/>
  <c r="R32" i="30"/>
  <c r="Q32" i="30"/>
  <c r="S31" i="30"/>
  <c r="R31" i="30"/>
  <c r="Q31" i="30"/>
  <c r="S30" i="30"/>
  <c r="R30" i="30"/>
  <c r="Q30" i="30"/>
  <c r="S29" i="30"/>
  <c r="R29" i="30"/>
  <c r="Q29" i="30"/>
  <c r="S28" i="30"/>
  <c r="R28" i="30"/>
  <c r="Q28" i="30"/>
  <c r="S27" i="30"/>
  <c r="R27" i="30"/>
  <c r="Q27" i="30"/>
  <c r="S24" i="30"/>
  <c r="R24" i="30"/>
  <c r="Q24" i="30"/>
  <c r="S23" i="30"/>
  <c r="R23" i="30"/>
  <c r="Q23" i="30"/>
  <c r="S22" i="30"/>
  <c r="R22" i="30"/>
  <c r="Q22" i="30"/>
  <c r="S21" i="30"/>
  <c r="R21" i="30"/>
  <c r="Q21" i="30"/>
  <c r="S20" i="30"/>
  <c r="R20" i="30"/>
  <c r="Q20" i="30"/>
  <c r="S19" i="30"/>
  <c r="R19" i="30"/>
  <c r="Q19" i="30"/>
  <c r="S18" i="30"/>
  <c r="R18" i="30"/>
  <c r="Q18" i="30"/>
  <c r="S17" i="30"/>
  <c r="R17" i="30"/>
  <c r="Q17" i="30"/>
  <c r="S16" i="30"/>
  <c r="R16" i="30"/>
  <c r="Q16" i="30"/>
  <c r="S15" i="30"/>
  <c r="R15" i="30"/>
  <c r="Q15" i="30"/>
  <c r="S14" i="30"/>
  <c r="R14" i="30"/>
  <c r="Q14" i="30"/>
  <c r="S13" i="30"/>
  <c r="R13" i="30"/>
  <c r="Q13" i="30"/>
  <c r="S12" i="30"/>
  <c r="R12" i="30"/>
  <c r="Q12" i="30"/>
  <c r="S11" i="30"/>
  <c r="R11" i="30"/>
  <c r="Q11" i="30"/>
  <c r="S10" i="30"/>
  <c r="R10" i="30"/>
  <c r="Q10" i="30"/>
  <c r="S9" i="30"/>
  <c r="R9" i="30"/>
  <c r="Q9" i="30"/>
  <c r="S8" i="30"/>
  <c r="R8" i="30"/>
  <c r="Q8" i="30"/>
  <c r="I13" i="70"/>
  <c r="G13" i="70"/>
  <c r="E13" i="70"/>
  <c r="C13" i="70"/>
  <c r="B13" i="70"/>
  <c r="O27" i="69"/>
  <c r="P27" i="69" s="1"/>
  <c r="M27" i="69"/>
  <c r="K27" i="69"/>
  <c r="N27" i="69" s="1"/>
  <c r="I27" i="69"/>
  <c r="G27" i="69"/>
  <c r="J27" i="69" s="1"/>
  <c r="E27" i="69"/>
  <c r="C27" i="69"/>
  <c r="F27" i="69" s="1"/>
  <c r="B27" i="69"/>
  <c r="O24" i="52"/>
  <c r="M24" i="52"/>
  <c r="P24" i="52" s="1"/>
  <c r="K24" i="52"/>
  <c r="N24" i="52" s="1"/>
  <c r="I24" i="52"/>
  <c r="L24" i="52" s="1"/>
  <c r="G24" i="52"/>
  <c r="J24" i="52" s="1"/>
  <c r="E24" i="52"/>
  <c r="H24" i="52" s="1"/>
  <c r="C24" i="52"/>
  <c r="F24" i="52" s="1"/>
  <c r="B24" i="52"/>
  <c r="D24" i="52" s="1"/>
  <c r="O22" i="52"/>
  <c r="O23" i="52" s="1"/>
  <c r="M22" i="52"/>
  <c r="P22" i="52" s="1"/>
  <c r="K22" i="52"/>
  <c r="K23" i="52" s="1"/>
  <c r="I22" i="52"/>
  <c r="L22" i="52" s="1"/>
  <c r="G22" i="52"/>
  <c r="G23" i="52" s="1"/>
  <c r="E22" i="52"/>
  <c r="H22" i="52" s="1"/>
  <c r="C22" i="52"/>
  <c r="C23" i="52" s="1"/>
  <c r="B22" i="52"/>
  <c r="B23" i="52" s="1"/>
  <c r="D23" i="52" s="1"/>
  <c r="O24" i="51"/>
  <c r="O23" i="51"/>
  <c r="O22" i="51"/>
  <c r="M24" i="51"/>
  <c r="M23" i="51"/>
  <c r="M22" i="51"/>
  <c r="K24" i="51"/>
  <c r="K22" i="51"/>
  <c r="K23" i="51" s="1"/>
  <c r="I24" i="51"/>
  <c r="I23" i="51"/>
  <c r="I22" i="51"/>
  <c r="G24" i="51"/>
  <c r="G23" i="51" s="1"/>
  <c r="G22" i="51"/>
  <c r="E24" i="51"/>
  <c r="E22" i="51"/>
  <c r="E23" i="51" s="1"/>
  <c r="C24" i="51"/>
  <c r="C23" i="51"/>
  <c r="C22" i="51"/>
  <c r="B23" i="51"/>
  <c r="B24" i="51"/>
  <c r="B22" i="51"/>
  <c r="J14" i="60"/>
  <c r="I14" i="60"/>
  <c r="H14" i="60"/>
  <c r="J11" i="60"/>
  <c r="I11" i="60"/>
  <c r="H11" i="60"/>
  <c r="G11" i="60"/>
  <c r="F11" i="60"/>
  <c r="E11" i="60"/>
  <c r="D11" i="60"/>
  <c r="C11" i="60"/>
  <c r="B11" i="60"/>
  <c r="G41" i="44"/>
  <c r="F41" i="44"/>
  <c r="E41" i="44"/>
  <c r="D41" i="44"/>
  <c r="I18" i="26"/>
  <c r="E18" i="26"/>
  <c r="B18" i="26"/>
  <c r="I17" i="26"/>
  <c r="G17" i="26"/>
  <c r="E17" i="26"/>
  <c r="C17" i="26"/>
  <c r="B17" i="26"/>
  <c r="F26" i="73"/>
  <c r="E26" i="73"/>
  <c r="D26" i="73"/>
  <c r="C26" i="73"/>
  <c r="B26" i="73"/>
  <c r="G22" i="62"/>
  <c r="F22" i="62"/>
  <c r="E22" i="62"/>
  <c r="D22" i="62"/>
  <c r="C22" i="62"/>
  <c r="K34" i="61"/>
  <c r="I34" i="61"/>
  <c r="G34" i="61"/>
  <c r="E34" i="61"/>
  <c r="D27" i="69" l="1"/>
  <c r="H27" i="69"/>
  <c r="L27" i="69"/>
  <c r="C18" i="26"/>
  <c r="D22" i="52"/>
  <c r="E23" i="52"/>
  <c r="H23" i="52" s="1"/>
  <c r="I23" i="52"/>
  <c r="L23" i="52" s="1"/>
  <c r="M23" i="52"/>
  <c r="P23" i="52" s="1"/>
  <c r="G18" i="26"/>
  <c r="F22" i="52"/>
  <c r="J22" i="52"/>
  <c r="N22" i="52"/>
  <c r="J23" i="52" l="1"/>
  <c r="N23" i="52"/>
  <c r="F23" i="52"/>
  <c r="M242" i="63" l="1"/>
  <c r="K242" i="63"/>
  <c r="I242" i="63"/>
  <c r="G242" i="63"/>
  <c r="E242" i="63"/>
  <c r="C242" i="63"/>
  <c r="M240" i="63"/>
  <c r="K240" i="63"/>
  <c r="I240" i="63"/>
  <c r="G240" i="63"/>
  <c r="E240" i="63"/>
  <c r="F240" i="63" s="1"/>
  <c r="C240" i="63"/>
  <c r="M239" i="63"/>
  <c r="J239" i="63" s="1"/>
  <c r="K239" i="63"/>
  <c r="I239" i="63"/>
  <c r="G239" i="63"/>
  <c r="E239" i="63"/>
  <c r="F239" i="63" s="1"/>
  <c r="C239" i="63"/>
  <c r="M238" i="63"/>
  <c r="K238" i="63"/>
  <c r="I238" i="63"/>
  <c r="G238" i="63"/>
  <c r="E238" i="63"/>
  <c r="C238" i="63"/>
  <c r="L231" i="63"/>
  <c r="J231" i="63"/>
  <c r="H231" i="63"/>
  <c r="F231" i="63"/>
  <c r="D231" i="63"/>
  <c r="L230" i="63"/>
  <c r="J230" i="63"/>
  <c r="H230" i="63"/>
  <c r="F230" i="63"/>
  <c r="D230" i="63"/>
  <c r="L229" i="63"/>
  <c r="J229" i="63"/>
  <c r="H229" i="63"/>
  <c r="F229" i="63"/>
  <c r="D229" i="63"/>
  <c r="K228" i="63"/>
  <c r="I228" i="63"/>
  <c r="G228" i="63"/>
  <c r="E228" i="63"/>
  <c r="C228" i="63"/>
  <c r="L227" i="63"/>
  <c r="J227" i="63"/>
  <c r="H227" i="63"/>
  <c r="F227" i="63"/>
  <c r="D227" i="63"/>
  <c r="L226" i="63"/>
  <c r="J226" i="63"/>
  <c r="H226" i="63"/>
  <c r="F226" i="63"/>
  <c r="D226" i="63"/>
  <c r="K225" i="63"/>
  <c r="I225" i="63"/>
  <c r="G225" i="63"/>
  <c r="E225" i="63"/>
  <c r="C225" i="63"/>
  <c r="L224" i="63"/>
  <c r="J224" i="63"/>
  <c r="H224" i="63"/>
  <c r="F224" i="63"/>
  <c r="D224" i="63"/>
  <c r="L223" i="63"/>
  <c r="J223" i="63"/>
  <c r="H223" i="63"/>
  <c r="F223" i="63"/>
  <c r="D223" i="63"/>
  <c r="L222" i="63"/>
  <c r="J222" i="63"/>
  <c r="H222" i="63"/>
  <c r="F222" i="63"/>
  <c r="D222" i="63"/>
  <c r="L221" i="63"/>
  <c r="J221" i="63"/>
  <c r="H221" i="63"/>
  <c r="F221" i="63"/>
  <c r="D221" i="63"/>
  <c r="L220" i="63"/>
  <c r="J220" i="63"/>
  <c r="H220" i="63"/>
  <c r="F220" i="63"/>
  <c r="D220" i="63"/>
  <c r="L219" i="63"/>
  <c r="J219" i="63"/>
  <c r="H219" i="63"/>
  <c r="F219" i="63"/>
  <c r="D219" i="63"/>
  <c r="K218" i="63"/>
  <c r="K241" i="63" s="1"/>
  <c r="I218" i="63"/>
  <c r="G218" i="63"/>
  <c r="G241" i="63" s="1"/>
  <c r="E218" i="63"/>
  <c r="C218" i="63"/>
  <c r="L217" i="63"/>
  <c r="J217" i="63"/>
  <c r="H217" i="63"/>
  <c r="F217" i="63"/>
  <c r="D217" i="63"/>
  <c r="L216" i="63"/>
  <c r="J216" i="63"/>
  <c r="H216" i="63"/>
  <c r="F216" i="63"/>
  <c r="D216" i="63"/>
  <c r="L215" i="63"/>
  <c r="J215" i="63"/>
  <c r="H215" i="63"/>
  <c r="F215" i="63"/>
  <c r="D215" i="63"/>
  <c r="L214" i="63"/>
  <c r="J214" i="63"/>
  <c r="H214" i="63"/>
  <c r="F214" i="63"/>
  <c r="D214" i="63"/>
  <c r="L213" i="63"/>
  <c r="J213" i="63"/>
  <c r="H213" i="63"/>
  <c r="F213" i="63"/>
  <c r="D213" i="63"/>
  <c r="L212" i="63"/>
  <c r="J212" i="63"/>
  <c r="H212" i="63"/>
  <c r="F212" i="63"/>
  <c r="D212" i="63"/>
  <c r="K211" i="63"/>
  <c r="I211" i="63"/>
  <c r="G211" i="63"/>
  <c r="G210" i="63" s="1"/>
  <c r="E211" i="63"/>
  <c r="C211" i="63"/>
  <c r="L209" i="63"/>
  <c r="J209" i="63"/>
  <c r="H209" i="63"/>
  <c r="F209" i="63"/>
  <c r="D209" i="63"/>
  <c r="L208" i="63"/>
  <c r="J208" i="63"/>
  <c r="H208" i="63"/>
  <c r="F208" i="63"/>
  <c r="D208" i="63"/>
  <c r="L207" i="63"/>
  <c r="J207" i="63"/>
  <c r="H207" i="63"/>
  <c r="F207" i="63"/>
  <c r="D207" i="63"/>
  <c r="K206" i="63"/>
  <c r="I206" i="63"/>
  <c r="G206" i="63"/>
  <c r="E206" i="63"/>
  <c r="C206" i="63"/>
  <c r="L205" i="63"/>
  <c r="J205" i="63"/>
  <c r="H205" i="63"/>
  <c r="F205" i="63"/>
  <c r="D205" i="63"/>
  <c r="L204" i="63"/>
  <c r="J204" i="63"/>
  <c r="H204" i="63"/>
  <c r="F204" i="63"/>
  <c r="D204" i="63"/>
  <c r="K203" i="63"/>
  <c r="K202" i="63" s="1"/>
  <c r="I203" i="63"/>
  <c r="G203" i="63"/>
  <c r="E203" i="63"/>
  <c r="C203" i="63"/>
  <c r="M197" i="63"/>
  <c r="K197" i="63"/>
  <c r="I197" i="63"/>
  <c r="G197" i="63"/>
  <c r="E197" i="63"/>
  <c r="F197" i="63" s="1"/>
  <c r="C197" i="63"/>
  <c r="M195" i="63"/>
  <c r="K195" i="63"/>
  <c r="I195" i="63"/>
  <c r="G195" i="63"/>
  <c r="E195" i="63"/>
  <c r="F195" i="63" s="1"/>
  <c r="C195" i="63"/>
  <c r="M194" i="63"/>
  <c r="H194" i="63" s="1"/>
  <c r="K194" i="63"/>
  <c r="I194" i="63"/>
  <c r="G194" i="63"/>
  <c r="E194" i="63"/>
  <c r="C194" i="63"/>
  <c r="M193" i="63"/>
  <c r="K193" i="63"/>
  <c r="I193" i="63"/>
  <c r="G193" i="63"/>
  <c r="E193" i="63"/>
  <c r="F193" i="63" s="1"/>
  <c r="C193" i="63"/>
  <c r="L186" i="63"/>
  <c r="J186" i="63"/>
  <c r="H186" i="63"/>
  <c r="F186" i="63"/>
  <c r="D186" i="63"/>
  <c r="L185" i="63"/>
  <c r="J185" i="63"/>
  <c r="H185" i="63"/>
  <c r="F185" i="63"/>
  <c r="D185" i="63"/>
  <c r="L184" i="63"/>
  <c r="J184" i="63"/>
  <c r="H184" i="63"/>
  <c r="F184" i="63"/>
  <c r="D184" i="63"/>
  <c r="K183" i="63"/>
  <c r="I183" i="63"/>
  <c r="G183" i="63"/>
  <c r="E183" i="63"/>
  <c r="C183" i="63"/>
  <c r="L182" i="63"/>
  <c r="J182" i="63"/>
  <c r="H182" i="63"/>
  <c r="F182" i="63"/>
  <c r="D182" i="63"/>
  <c r="L181" i="63"/>
  <c r="J181" i="63"/>
  <c r="H181" i="63"/>
  <c r="F181" i="63"/>
  <c r="D181" i="63"/>
  <c r="K180" i="63"/>
  <c r="I180" i="63"/>
  <c r="G180" i="63"/>
  <c r="E180" i="63"/>
  <c r="C180" i="63"/>
  <c r="L179" i="63"/>
  <c r="J179" i="63"/>
  <c r="H179" i="63"/>
  <c r="F179" i="63"/>
  <c r="D179" i="63"/>
  <c r="L178" i="63"/>
  <c r="J178" i="63"/>
  <c r="H178" i="63"/>
  <c r="F178" i="63"/>
  <c r="D178" i="63"/>
  <c r="L177" i="63"/>
  <c r="J177" i="63"/>
  <c r="H177" i="63"/>
  <c r="F177" i="63"/>
  <c r="D177" i="63"/>
  <c r="L176" i="63"/>
  <c r="J176" i="63"/>
  <c r="H176" i="63"/>
  <c r="F176" i="63"/>
  <c r="D176" i="63"/>
  <c r="L175" i="63"/>
  <c r="J175" i="63"/>
  <c r="H175" i="63"/>
  <c r="F175" i="63"/>
  <c r="D175" i="63"/>
  <c r="L174" i="63"/>
  <c r="J174" i="63"/>
  <c r="H174" i="63"/>
  <c r="F174" i="63"/>
  <c r="D174" i="63"/>
  <c r="K173" i="63"/>
  <c r="I173" i="63"/>
  <c r="I196" i="63" s="1"/>
  <c r="G173" i="63"/>
  <c r="E173" i="63"/>
  <c r="E196" i="63" s="1"/>
  <c r="C173" i="63"/>
  <c r="M173" i="63" s="1"/>
  <c r="M196" i="63" s="1"/>
  <c r="L172" i="63"/>
  <c r="J172" i="63"/>
  <c r="H172" i="63"/>
  <c r="F172" i="63"/>
  <c r="D172" i="63"/>
  <c r="L171" i="63"/>
  <c r="J171" i="63"/>
  <c r="H171" i="63"/>
  <c r="F171" i="63"/>
  <c r="D171" i="63"/>
  <c r="L170" i="63"/>
  <c r="J170" i="63"/>
  <c r="H170" i="63"/>
  <c r="F170" i="63"/>
  <c r="D170" i="63"/>
  <c r="L169" i="63"/>
  <c r="J169" i="63"/>
  <c r="H169" i="63"/>
  <c r="F169" i="63"/>
  <c r="D169" i="63"/>
  <c r="L168" i="63"/>
  <c r="J168" i="63"/>
  <c r="H168" i="63"/>
  <c r="F168" i="63"/>
  <c r="D168" i="63"/>
  <c r="L167" i="63"/>
  <c r="J167" i="63"/>
  <c r="H167" i="63"/>
  <c r="F167" i="63"/>
  <c r="D167" i="63"/>
  <c r="K166" i="63"/>
  <c r="I166" i="63"/>
  <c r="G166" i="63"/>
  <c r="E166" i="63"/>
  <c r="C166" i="63"/>
  <c r="I165" i="63"/>
  <c r="L164" i="63"/>
  <c r="J164" i="63"/>
  <c r="H164" i="63"/>
  <c r="F164" i="63"/>
  <c r="D164" i="63"/>
  <c r="L163" i="63"/>
  <c r="J163" i="63"/>
  <c r="H163" i="63"/>
  <c r="F163" i="63"/>
  <c r="D163" i="63"/>
  <c r="L162" i="63"/>
  <c r="J162" i="63"/>
  <c r="H162" i="63"/>
  <c r="F162" i="63"/>
  <c r="D162" i="63"/>
  <c r="K161" i="63"/>
  <c r="I161" i="63"/>
  <c r="G161" i="63"/>
  <c r="E161" i="63"/>
  <c r="C161" i="63"/>
  <c r="M161" i="63" s="1"/>
  <c r="L160" i="63"/>
  <c r="J160" i="63"/>
  <c r="H160" i="63"/>
  <c r="F160" i="63"/>
  <c r="D160" i="63"/>
  <c r="L159" i="63"/>
  <c r="J159" i="63"/>
  <c r="H159" i="63"/>
  <c r="F159" i="63"/>
  <c r="D159" i="63"/>
  <c r="K158" i="63"/>
  <c r="I158" i="63"/>
  <c r="I157" i="63" s="1"/>
  <c r="G158" i="63"/>
  <c r="E158" i="63"/>
  <c r="C158" i="63"/>
  <c r="M152" i="63"/>
  <c r="K152" i="63"/>
  <c r="I152" i="63"/>
  <c r="G152" i="63"/>
  <c r="E152" i="63"/>
  <c r="F152" i="63" s="1"/>
  <c r="C152" i="63"/>
  <c r="M150" i="63"/>
  <c r="K150" i="63"/>
  <c r="I150" i="63"/>
  <c r="G150" i="63"/>
  <c r="E150" i="63"/>
  <c r="F150" i="63" s="1"/>
  <c r="C150" i="63"/>
  <c r="M149" i="63"/>
  <c r="K149" i="63"/>
  <c r="I149" i="63"/>
  <c r="G149" i="63"/>
  <c r="E149" i="63"/>
  <c r="F149" i="63" s="1"/>
  <c r="C149" i="63"/>
  <c r="M148" i="63"/>
  <c r="K148" i="63"/>
  <c r="I148" i="63"/>
  <c r="G148" i="63"/>
  <c r="E148" i="63"/>
  <c r="C148" i="63"/>
  <c r="L141" i="63"/>
  <c r="J141" i="63"/>
  <c r="H141" i="63"/>
  <c r="F141" i="63"/>
  <c r="D141" i="63"/>
  <c r="L140" i="63"/>
  <c r="J140" i="63"/>
  <c r="H140" i="63"/>
  <c r="F140" i="63"/>
  <c r="D140" i="63"/>
  <c r="B140" i="63"/>
  <c r="B185" i="63" s="1"/>
  <c r="B230" i="63" s="1"/>
  <c r="L139" i="63"/>
  <c r="J139" i="63"/>
  <c r="H139" i="63"/>
  <c r="F139" i="63"/>
  <c r="D139" i="63"/>
  <c r="K138" i="63"/>
  <c r="I138" i="63"/>
  <c r="G138" i="63"/>
  <c r="E138" i="63"/>
  <c r="C138" i="63"/>
  <c r="L137" i="63"/>
  <c r="J137" i="63"/>
  <c r="H137" i="63"/>
  <c r="F137" i="63"/>
  <c r="D137" i="63"/>
  <c r="L136" i="63"/>
  <c r="J136" i="63"/>
  <c r="H136" i="63"/>
  <c r="F136" i="63"/>
  <c r="D136" i="63"/>
  <c r="K135" i="63"/>
  <c r="I135" i="63"/>
  <c r="G135" i="63"/>
  <c r="E135" i="63"/>
  <c r="C135" i="63"/>
  <c r="L134" i="63"/>
  <c r="J134" i="63"/>
  <c r="H134" i="63"/>
  <c r="F134" i="63"/>
  <c r="D134" i="63"/>
  <c r="L133" i="63"/>
  <c r="J133" i="63"/>
  <c r="H133" i="63"/>
  <c r="F133" i="63"/>
  <c r="D133" i="63"/>
  <c r="L132" i="63"/>
  <c r="J132" i="63"/>
  <c r="H132" i="63"/>
  <c r="F132" i="63"/>
  <c r="D132" i="63"/>
  <c r="L131" i="63"/>
  <c r="J131" i="63"/>
  <c r="H131" i="63"/>
  <c r="F131" i="63"/>
  <c r="D131" i="63"/>
  <c r="L130" i="63"/>
  <c r="J130" i="63"/>
  <c r="H130" i="63"/>
  <c r="F130" i="63"/>
  <c r="D130" i="63"/>
  <c r="L129" i="63"/>
  <c r="J129" i="63"/>
  <c r="H129" i="63"/>
  <c r="F129" i="63"/>
  <c r="D129" i="63"/>
  <c r="K128" i="63"/>
  <c r="K151" i="63" s="1"/>
  <c r="I128" i="63"/>
  <c r="G128" i="63"/>
  <c r="G151" i="63" s="1"/>
  <c r="E128" i="63"/>
  <c r="C128" i="63"/>
  <c r="L127" i="63"/>
  <c r="J127" i="63"/>
  <c r="H127" i="63"/>
  <c r="F127" i="63"/>
  <c r="D127" i="63"/>
  <c r="L126" i="63"/>
  <c r="J126" i="63"/>
  <c r="H126" i="63"/>
  <c r="F126" i="63"/>
  <c r="D126" i="63"/>
  <c r="L125" i="63"/>
  <c r="J125" i="63"/>
  <c r="H125" i="63"/>
  <c r="F125" i="63"/>
  <c r="D125" i="63"/>
  <c r="L124" i="63"/>
  <c r="J124" i="63"/>
  <c r="H124" i="63"/>
  <c r="F124" i="63"/>
  <c r="D124" i="63"/>
  <c r="L123" i="63"/>
  <c r="J123" i="63"/>
  <c r="H123" i="63"/>
  <c r="F123" i="63"/>
  <c r="D123" i="63"/>
  <c r="L122" i="63"/>
  <c r="J122" i="63"/>
  <c r="H122" i="63"/>
  <c r="F122" i="63"/>
  <c r="D122" i="63"/>
  <c r="K121" i="63"/>
  <c r="I121" i="63"/>
  <c r="G121" i="63"/>
  <c r="E121" i="63"/>
  <c r="C121" i="63"/>
  <c r="L119" i="63"/>
  <c r="J119" i="63"/>
  <c r="H119" i="63"/>
  <c r="F119" i="63"/>
  <c r="D119" i="63"/>
  <c r="L118" i="63"/>
  <c r="J118" i="63"/>
  <c r="H118" i="63"/>
  <c r="F118" i="63"/>
  <c r="D118" i="63"/>
  <c r="L117" i="63"/>
  <c r="J117" i="63"/>
  <c r="H117" i="63"/>
  <c r="F117" i="63"/>
  <c r="D117" i="63"/>
  <c r="K116" i="63"/>
  <c r="I116" i="63"/>
  <c r="G116" i="63"/>
  <c r="E116" i="63"/>
  <c r="C116" i="63"/>
  <c r="L115" i="63"/>
  <c r="J115" i="63"/>
  <c r="H115" i="63"/>
  <c r="F115" i="63"/>
  <c r="D115" i="63"/>
  <c r="L114" i="63"/>
  <c r="J114" i="63"/>
  <c r="H114" i="63"/>
  <c r="F114" i="63"/>
  <c r="D114" i="63"/>
  <c r="K113" i="63"/>
  <c r="I113" i="63"/>
  <c r="G113" i="63"/>
  <c r="E113" i="63"/>
  <c r="C113" i="63"/>
  <c r="B97" i="63"/>
  <c r="B142" i="63" s="1"/>
  <c r="B187" i="63" s="1"/>
  <c r="B232" i="63" s="1"/>
  <c r="B96" i="63"/>
  <c r="B141" i="63" s="1"/>
  <c r="B186" i="63" s="1"/>
  <c r="B231" i="63" s="1"/>
  <c r="B95" i="63"/>
  <c r="B94" i="63"/>
  <c r="B139" i="63" s="1"/>
  <c r="B184" i="63" s="1"/>
  <c r="B229" i="63" s="1"/>
  <c r="B93" i="63"/>
  <c r="B138" i="63" s="1"/>
  <c r="B183" i="63" s="1"/>
  <c r="B228" i="63" s="1"/>
  <c r="B92" i="63"/>
  <c r="B137" i="63" s="1"/>
  <c r="B182" i="63" s="1"/>
  <c r="B227" i="63" s="1"/>
  <c r="B91" i="63"/>
  <c r="B136" i="63" s="1"/>
  <c r="B181" i="63" s="1"/>
  <c r="B226" i="63" s="1"/>
  <c r="B90" i="63"/>
  <c r="B135" i="63" s="1"/>
  <c r="B180" i="63" s="1"/>
  <c r="B225" i="63" s="1"/>
  <c r="B83" i="63"/>
  <c r="B128" i="63" s="1"/>
  <c r="B173" i="63" s="1"/>
  <c r="B218" i="63" s="1"/>
  <c r="B76" i="63"/>
  <c r="B121" i="63" s="1"/>
  <c r="B166" i="63" s="1"/>
  <c r="B211" i="63" s="1"/>
  <c r="B75" i="63"/>
  <c r="B120" i="63" s="1"/>
  <c r="B165" i="63" s="1"/>
  <c r="B210" i="63" s="1"/>
  <c r="B74" i="63"/>
  <c r="B119" i="63" s="1"/>
  <c r="B164" i="63" s="1"/>
  <c r="B209" i="63" s="1"/>
  <c r="B73" i="63"/>
  <c r="B118" i="63" s="1"/>
  <c r="B163" i="63" s="1"/>
  <c r="B208" i="63" s="1"/>
  <c r="B72" i="63"/>
  <c r="B117" i="63" s="1"/>
  <c r="B162" i="63" s="1"/>
  <c r="B207" i="63" s="1"/>
  <c r="B71" i="63"/>
  <c r="B116" i="63" s="1"/>
  <c r="B161" i="63" s="1"/>
  <c r="B206" i="63" s="1"/>
  <c r="B68" i="63"/>
  <c r="B113" i="63" s="1"/>
  <c r="B158" i="63" s="1"/>
  <c r="B203" i="63" s="1"/>
  <c r="B67" i="63"/>
  <c r="B112" i="63" s="1"/>
  <c r="B157" i="63" s="1"/>
  <c r="B202" i="63" s="1"/>
  <c r="B66" i="63"/>
  <c r="B111" i="63" s="1"/>
  <c r="B156" i="63" s="1"/>
  <c r="B201" i="63" s="1"/>
  <c r="M107" i="63"/>
  <c r="K107" i="63"/>
  <c r="I107" i="63"/>
  <c r="G107" i="63"/>
  <c r="E107" i="63"/>
  <c r="F107" i="63" s="1"/>
  <c r="C107" i="63"/>
  <c r="M105" i="63"/>
  <c r="K105" i="63"/>
  <c r="I105" i="63"/>
  <c r="G105" i="63"/>
  <c r="E105" i="63"/>
  <c r="C105" i="63"/>
  <c r="M104" i="63"/>
  <c r="K104" i="63"/>
  <c r="I104" i="63"/>
  <c r="G104" i="63"/>
  <c r="E104" i="63"/>
  <c r="C104" i="63"/>
  <c r="M103" i="63"/>
  <c r="K103" i="63"/>
  <c r="I103" i="63"/>
  <c r="G103" i="63"/>
  <c r="E103" i="63"/>
  <c r="F103" i="63" s="1"/>
  <c r="C103" i="63"/>
  <c r="L96" i="63"/>
  <c r="J96" i="63"/>
  <c r="H96" i="63"/>
  <c r="F96" i="63"/>
  <c r="D96" i="63"/>
  <c r="L95" i="63"/>
  <c r="J95" i="63"/>
  <c r="H95" i="63"/>
  <c r="F95" i="63"/>
  <c r="D95" i="63"/>
  <c r="L94" i="63"/>
  <c r="J94" i="63"/>
  <c r="H94" i="63"/>
  <c r="F94" i="63"/>
  <c r="D94" i="63"/>
  <c r="K93" i="63"/>
  <c r="I93" i="63"/>
  <c r="G93" i="63"/>
  <c r="E93" i="63"/>
  <c r="C93" i="63"/>
  <c r="L92" i="63"/>
  <c r="J92" i="63"/>
  <c r="H92" i="63"/>
  <c r="F92" i="63"/>
  <c r="D92" i="63"/>
  <c r="L91" i="63"/>
  <c r="J91" i="63"/>
  <c r="H91" i="63"/>
  <c r="F91" i="63"/>
  <c r="D91" i="63"/>
  <c r="K90" i="63"/>
  <c r="I90" i="63"/>
  <c r="G90" i="63"/>
  <c r="E90" i="63"/>
  <c r="C90" i="63"/>
  <c r="L89" i="63"/>
  <c r="J89" i="63"/>
  <c r="H89" i="63"/>
  <c r="F89" i="63"/>
  <c r="D89" i="63"/>
  <c r="L88" i="63"/>
  <c r="J88" i="63"/>
  <c r="H88" i="63"/>
  <c r="F88" i="63"/>
  <c r="D88" i="63"/>
  <c r="L87" i="63"/>
  <c r="J87" i="63"/>
  <c r="H87" i="63"/>
  <c r="F87" i="63"/>
  <c r="D87" i="63"/>
  <c r="L86" i="63"/>
  <c r="J86" i="63"/>
  <c r="H86" i="63"/>
  <c r="F86" i="63"/>
  <c r="D86" i="63"/>
  <c r="L85" i="63"/>
  <c r="J85" i="63"/>
  <c r="H85" i="63"/>
  <c r="F85" i="63"/>
  <c r="D85" i="63"/>
  <c r="L84" i="63"/>
  <c r="J84" i="63"/>
  <c r="H84" i="63"/>
  <c r="F84" i="63"/>
  <c r="D84" i="63"/>
  <c r="K83" i="63"/>
  <c r="K106" i="63" s="1"/>
  <c r="I83" i="63"/>
  <c r="G83" i="63"/>
  <c r="G106" i="63" s="1"/>
  <c r="E83" i="63"/>
  <c r="C83" i="63"/>
  <c r="L82" i="63"/>
  <c r="J82" i="63"/>
  <c r="H82" i="63"/>
  <c r="F82" i="63"/>
  <c r="D82" i="63"/>
  <c r="L81" i="63"/>
  <c r="J81" i="63"/>
  <c r="H81" i="63"/>
  <c r="F81" i="63"/>
  <c r="D81" i="63"/>
  <c r="L80" i="63"/>
  <c r="J80" i="63"/>
  <c r="H80" i="63"/>
  <c r="F80" i="63"/>
  <c r="D80" i="63"/>
  <c r="L79" i="63"/>
  <c r="J79" i="63"/>
  <c r="H79" i="63"/>
  <c r="F79" i="63"/>
  <c r="D79" i="63"/>
  <c r="L78" i="63"/>
  <c r="J78" i="63"/>
  <c r="H78" i="63"/>
  <c r="F78" i="63"/>
  <c r="D78" i="63"/>
  <c r="L77" i="63"/>
  <c r="J77" i="63"/>
  <c r="H77" i="63"/>
  <c r="F77" i="63"/>
  <c r="D77" i="63"/>
  <c r="K76" i="63"/>
  <c r="I76" i="63"/>
  <c r="G76" i="63"/>
  <c r="E76" i="63"/>
  <c r="C76" i="63"/>
  <c r="M76" i="63" s="1"/>
  <c r="L74" i="63"/>
  <c r="J74" i="63"/>
  <c r="H74" i="63"/>
  <c r="F74" i="63"/>
  <c r="D74" i="63"/>
  <c r="L73" i="63"/>
  <c r="J73" i="63"/>
  <c r="H73" i="63"/>
  <c r="F73" i="63"/>
  <c r="D73" i="63"/>
  <c r="L72" i="63"/>
  <c r="J72" i="63"/>
  <c r="H72" i="63"/>
  <c r="F72" i="63"/>
  <c r="D72" i="63"/>
  <c r="K71" i="63"/>
  <c r="I71" i="63"/>
  <c r="G71" i="63"/>
  <c r="E71" i="63"/>
  <c r="C71" i="63"/>
  <c r="L70" i="63"/>
  <c r="J70" i="63"/>
  <c r="H70" i="63"/>
  <c r="F70" i="63"/>
  <c r="D70" i="63"/>
  <c r="L69" i="63"/>
  <c r="J69" i="63"/>
  <c r="H69" i="63"/>
  <c r="F69" i="63"/>
  <c r="D69" i="63"/>
  <c r="K68" i="63"/>
  <c r="I68" i="63"/>
  <c r="G68" i="63"/>
  <c r="E68" i="63"/>
  <c r="C68" i="63"/>
  <c r="M68" i="63" s="1"/>
  <c r="L51" i="63"/>
  <c r="L50" i="63"/>
  <c r="L49" i="63"/>
  <c r="L47" i="63"/>
  <c r="L46" i="63"/>
  <c r="L44" i="63"/>
  <c r="L43" i="63"/>
  <c r="L42" i="63"/>
  <c r="L41" i="63"/>
  <c r="L40" i="63"/>
  <c r="L39" i="63"/>
  <c r="L37" i="63"/>
  <c r="L36" i="63"/>
  <c r="L35" i="63"/>
  <c r="L34" i="63"/>
  <c r="L33" i="63"/>
  <c r="L32" i="63"/>
  <c r="L29" i="63"/>
  <c r="L28" i="63"/>
  <c r="L27" i="63"/>
  <c r="L25" i="63"/>
  <c r="L24" i="63"/>
  <c r="J51" i="63"/>
  <c r="J50" i="63"/>
  <c r="J49" i="63"/>
  <c r="J47" i="63"/>
  <c r="J46" i="63"/>
  <c r="J44" i="63"/>
  <c r="J43" i="63"/>
  <c r="J42" i="63"/>
  <c r="J41" i="63"/>
  <c r="J40" i="63"/>
  <c r="J39" i="63"/>
  <c r="J37" i="63"/>
  <c r="J36" i="63"/>
  <c r="J35" i="63"/>
  <c r="J34" i="63"/>
  <c r="J33" i="63"/>
  <c r="J32" i="63"/>
  <c r="J29" i="63"/>
  <c r="J28" i="63"/>
  <c r="J27" i="63"/>
  <c r="J25" i="63"/>
  <c r="J24" i="63"/>
  <c r="H51" i="63"/>
  <c r="H50" i="63"/>
  <c r="H49" i="63"/>
  <c r="H47" i="63"/>
  <c r="H46" i="63"/>
  <c r="H44" i="63"/>
  <c r="H43" i="63"/>
  <c r="H42" i="63"/>
  <c r="H41" i="63"/>
  <c r="H40" i="63"/>
  <c r="H39" i="63"/>
  <c r="H37" i="63"/>
  <c r="H36" i="63"/>
  <c r="H35" i="63"/>
  <c r="H34" i="63"/>
  <c r="H33" i="63"/>
  <c r="H32" i="63"/>
  <c r="H29" i="63"/>
  <c r="H28" i="63"/>
  <c r="H27" i="63"/>
  <c r="H25" i="63"/>
  <c r="H24" i="63"/>
  <c r="F51" i="63"/>
  <c r="F50" i="63"/>
  <c r="F49" i="63"/>
  <c r="F47" i="63"/>
  <c r="F46" i="63"/>
  <c r="F44" i="63"/>
  <c r="F43" i="63"/>
  <c r="F42" i="63"/>
  <c r="F41" i="63"/>
  <c r="F40" i="63"/>
  <c r="F39" i="63"/>
  <c r="F37" i="63"/>
  <c r="F36" i="63"/>
  <c r="F35" i="63"/>
  <c r="F34" i="63"/>
  <c r="F33" i="63"/>
  <c r="F32" i="63"/>
  <c r="F29" i="63"/>
  <c r="F28" i="63"/>
  <c r="F27" i="63"/>
  <c r="F25" i="63"/>
  <c r="F24" i="63"/>
  <c r="M62" i="63"/>
  <c r="M60" i="63"/>
  <c r="M59" i="63"/>
  <c r="M58" i="63"/>
  <c r="M57" i="63" s="1"/>
  <c r="K62" i="63"/>
  <c r="K60" i="63"/>
  <c r="L60" i="63" s="1"/>
  <c r="K59" i="63"/>
  <c r="L59" i="63" s="1"/>
  <c r="K58" i="63"/>
  <c r="I62" i="63"/>
  <c r="I60" i="63"/>
  <c r="J60" i="63" s="1"/>
  <c r="I59" i="63"/>
  <c r="I58" i="63"/>
  <c r="G62" i="63"/>
  <c r="G60" i="63"/>
  <c r="H60" i="63" s="1"/>
  <c r="G59" i="63"/>
  <c r="G58" i="63"/>
  <c r="E62" i="63"/>
  <c r="E60" i="63"/>
  <c r="F60" i="63" s="1"/>
  <c r="E59" i="63"/>
  <c r="E58" i="63"/>
  <c r="D51" i="63"/>
  <c r="D50" i="63"/>
  <c r="D49" i="63"/>
  <c r="D47" i="63"/>
  <c r="D46" i="63"/>
  <c r="D44" i="63"/>
  <c r="D43" i="63"/>
  <c r="D42" i="63"/>
  <c r="D41" i="63"/>
  <c r="D40" i="63"/>
  <c r="D39" i="63"/>
  <c r="D37" i="63"/>
  <c r="D36" i="63"/>
  <c r="D35" i="63"/>
  <c r="D34" i="63"/>
  <c r="D33" i="63"/>
  <c r="D32" i="63"/>
  <c r="D29" i="63"/>
  <c r="D28" i="63"/>
  <c r="D27" i="63"/>
  <c r="D25" i="63"/>
  <c r="D24" i="63"/>
  <c r="M61" i="63"/>
  <c r="K48" i="63"/>
  <c r="K45" i="63"/>
  <c r="K38" i="63"/>
  <c r="M38" i="63" s="1"/>
  <c r="K31" i="63"/>
  <c r="K26" i="63"/>
  <c r="K23" i="63"/>
  <c r="I48" i="63"/>
  <c r="J48" i="63" s="1"/>
  <c r="I45" i="63"/>
  <c r="J45" i="63" s="1"/>
  <c r="I38" i="63"/>
  <c r="I61" i="63" s="1"/>
  <c r="I31" i="63"/>
  <c r="I26" i="63"/>
  <c r="I23" i="63"/>
  <c r="J23" i="63" s="1"/>
  <c r="G48" i="63"/>
  <c r="G45" i="63"/>
  <c r="G38" i="63"/>
  <c r="G31" i="63"/>
  <c r="G26" i="63"/>
  <c r="G23" i="63"/>
  <c r="E48" i="63"/>
  <c r="F48" i="63" s="1"/>
  <c r="E45" i="63"/>
  <c r="F45" i="63" s="1"/>
  <c r="E38" i="63"/>
  <c r="E31" i="63"/>
  <c r="F31" i="63" s="1"/>
  <c r="E26" i="63"/>
  <c r="F26" i="63" s="1"/>
  <c r="E23" i="63"/>
  <c r="F23" i="63" s="1"/>
  <c r="C59" i="63"/>
  <c r="C62" i="63"/>
  <c r="C38" i="63"/>
  <c r="C61" i="63" s="1"/>
  <c r="C31" i="63"/>
  <c r="C60" i="63"/>
  <c r="D60" i="63" s="1"/>
  <c r="B25" i="63"/>
  <c r="B70" i="63" s="1"/>
  <c r="B115" i="63" s="1"/>
  <c r="B160" i="63" s="1"/>
  <c r="B205" i="63" s="1"/>
  <c r="B24" i="63"/>
  <c r="B69" i="63" s="1"/>
  <c r="B114" i="63" s="1"/>
  <c r="B159" i="63" s="1"/>
  <c r="B204" i="63" s="1"/>
  <c r="C15" i="63"/>
  <c r="C14" i="63"/>
  <c r="C13" i="63"/>
  <c r="D228" i="63" l="1"/>
  <c r="M228" i="63"/>
  <c r="L228" i="63"/>
  <c r="I202" i="63"/>
  <c r="J203" i="63"/>
  <c r="M206" i="63"/>
  <c r="J206" i="63" s="1"/>
  <c r="C241" i="63"/>
  <c r="D241" i="63" s="1"/>
  <c r="M218" i="63"/>
  <c r="M241" i="63" s="1"/>
  <c r="D225" i="63"/>
  <c r="M225" i="63"/>
  <c r="L225" i="63"/>
  <c r="F228" i="63"/>
  <c r="C202" i="63"/>
  <c r="M202" i="63" s="1"/>
  <c r="L202" i="63" s="1"/>
  <c r="M203" i="63"/>
  <c r="F206" i="63"/>
  <c r="M211" i="63"/>
  <c r="F225" i="63"/>
  <c r="F203" i="63"/>
  <c r="H206" i="63"/>
  <c r="F211" i="63"/>
  <c r="G157" i="63"/>
  <c r="D183" i="63"/>
  <c r="M183" i="63"/>
  <c r="L183" i="63"/>
  <c r="M180" i="63"/>
  <c r="L180" i="63" s="1"/>
  <c r="F183" i="63"/>
  <c r="C157" i="63"/>
  <c r="M158" i="63"/>
  <c r="F158" i="63" s="1"/>
  <c r="F161" i="63"/>
  <c r="M166" i="63"/>
  <c r="J166" i="63" s="1"/>
  <c r="K165" i="63"/>
  <c r="F196" i="63"/>
  <c r="G120" i="63"/>
  <c r="M116" i="63"/>
  <c r="H116" i="63" s="1"/>
  <c r="M121" i="63"/>
  <c r="F121" i="63" s="1"/>
  <c r="J149" i="63"/>
  <c r="C112" i="63"/>
  <c r="M113" i="63"/>
  <c r="L113" i="63" s="1"/>
  <c r="K112" i="63"/>
  <c r="D149" i="63"/>
  <c r="M138" i="63"/>
  <c r="D138" i="63" s="1"/>
  <c r="C151" i="63"/>
  <c r="M128" i="63"/>
  <c r="M151" i="63" s="1"/>
  <c r="L151" i="63" s="1"/>
  <c r="M135" i="63"/>
  <c r="H135" i="63" s="1"/>
  <c r="M71" i="63"/>
  <c r="D71" i="63" s="1"/>
  <c r="F68" i="63"/>
  <c r="M90" i="63"/>
  <c r="L90" i="63" s="1"/>
  <c r="C67" i="63"/>
  <c r="H68" i="63"/>
  <c r="J76" i="63"/>
  <c r="C106" i="63"/>
  <c r="M83" i="63"/>
  <c r="F83" i="63" s="1"/>
  <c r="J68" i="63"/>
  <c r="H90" i="63"/>
  <c r="D68" i="63"/>
  <c r="K67" i="63"/>
  <c r="F76" i="63"/>
  <c r="M93" i="63"/>
  <c r="F93" i="63" s="1"/>
  <c r="F38" i="63"/>
  <c r="L241" i="63"/>
  <c r="D194" i="63"/>
  <c r="J194" i="63"/>
  <c r="F194" i="63"/>
  <c r="L194" i="63"/>
  <c r="D195" i="63"/>
  <c r="L195" i="63"/>
  <c r="J107" i="63"/>
  <c r="J193" i="63"/>
  <c r="I75" i="63"/>
  <c r="H149" i="63"/>
  <c r="L239" i="63"/>
  <c r="G67" i="63"/>
  <c r="F90" i="63"/>
  <c r="H239" i="63"/>
  <c r="H113" i="63"/>
  <c r="C120" i="63"/>
  <c r="F104" i="63"/>
  <c r="J105" i="63"/>
  <c r="D121" i="63"/>
  <c r="D148" i="63"/>
  <c r="D150" i="63"/>
  <c r="L150" i="63"/>
  <c r="J196" i="63"/>
  <c r="J180" i="63"/>
  <c r="J225" i="63"/>
  <c r="D239" i="63"/>
  <c r="J242" i="63"/>
  <c r="C102" i="63"/>
  <c r="C108" i="63" s="1"/>
  <c r="C165" i="63"/>
  <c r="M63" i="63"/>
  <c r="L103" i="63"/>
  <c r="F105" i="63"/>
  <c r="E112" i="63"/>
  <c r="K157" i="63"/>
  <c r="F242" i="63"/>
  <c r="L68" i="63"/>
  <c r="L71" i="63"/>
  <c r="H151" i="63"/>
  <c r="H242" i="63"/>
  <c r="C75" i="63"/>
  <c r="M75" i="63" s="1"/>
  <c r="D76" i="63"/>
  <c r="H104" i="63"/>
  <c r="K75" i="63"/>
  <c r="L76" i="63"/>
  <c r="J104" i="63"/>
  <c r="H76" i="63"/>
  <c r="G75" i="63"/>
  <c r="G102" i="63"/>
  <c r="G108" i="63" s="1"/>
  <c r="E67" i="63"/>
  <c r="H166" i="63"/>
  <c r="H197" i="63"/>
  <c r="L203" i="63"/>
  <c r="K210" i="63"/>
  <c r="K232" i="63" s="1"/>
  <c r="H240" i="63"/>
  <c r="H71" i="63"/>
  <c r="E75" i="63"/>
  <c r="J75" i="63"/>
  <c r="J103" i="63"/>
  <c r="L107" i="63"/>
  <c r="I112" i="63"/>
  <c r="K120" i="63"/>
  <c r="L148" i="63"/>
  <c r="L149" i="63"/>
  <c r="H150" i="63"/>
  <c r="D152" i="63"/>
  <c r="L152" i="63"/>
  <c r="H161" i="63"/>
  <c r="E165" i="63"/>
  <c r="H183" i="63"/>
  <c r="J197" i="63"/>
  <c r="G202" i="63"/>
  <c r="G232" i="63" s="1"/>
  <c r="D206" i="63"/>
  <c r="L206" i="63"/>
  <c r="H241" i="63"/>
  <c r="M237" i="63"/>
  <c r="M243" i="63" s="1"/>
  <c r="J240" i="63"/>
  <c r="D242" i="63"/>
  <c r="L242" i="63"/>
  <c r="D104" i="63"/>
  <c r="G112" i="63"/>
  <c r="I67" i="63"/>
  <c r="I97" i="63" s="1"/>
  <c r="L104" i="63"/>
  <c r="K102" i="63"/>
  <c r="K108" i="63" s="1"/>
  <c r="L116" i="63"/>
  <c r="M147" i="63"/>
  <c r="J150" i="63"/>
  <c r="E157" i="63"/>
  <c r="D158" i="63"/>
  <c r="J161" i="63"/>
  <c r="D166" i="63"/>
  <c r="J183" i="63"/>
  <c r="J195" i="63"/>
  <c r="D197" i="63"/>
  <c r="L197" i="63"/>
  <c r="E202" i="63"/>
  <c r="C210" i="63"/>
  <c r="D240" i="63"/>
  <c r="L240" i="63"/>
  <c r="H202" i="63"/>
  <c r="F238" i="63"/>
  <c r="E237" i="63"/>
  <c r="H203" i="63"/>
  <c r="E210" i="63"/>
  <c r="H211" i="63"/>
  <c r="I241" i="63"/>
  <c r="J241" i="63" s="1"/>
  <c r="J218" i="63"/>
  <c r="H238" i="63"/>
  <c r="D203" i="63"/>
  <c r="J211" i="63"/>
  <c r="H228" i="63"/>
  <c r="J238" i="63"/>
  <c r="I237" i="63"/>
  <c r="I210" i="63"/>
  <c r="D211" i="63"/>
  <c r="L211" i="63"/>
  <c r="E241" i="63"/>
  <c r="F241" i="63" s="1"/>
  <c r="F218" i="63"/>
  <c r="H225" i="63"/>
  <c r="J228" i="63"/>
  <c r="D238" i="63"/>
  <c r="L238" i="63"/>
  <c r="D218" i="63"/>
  <c r="H218" i="63"/>
  <c r="L218" i="63"/>
  <c r="C237" i="63"/>
  <c r="G237" i="63"/>
  <c r="K237" i="63"/>
  <c r="I187" i="63"/>
  <c r="G196" i="63"/>
  <c r="H196" i="63" s="1"/>
  <c r="H173" i="63"/>
  <c r="H193" i="63"/>
  <c r="G192" i="63"/>
  <c r="D161" i="63"/>
  <c r="G165" i="63"/>
  <c r="C196" i="63"/>
  <c r="D196" i="63" s="1"/>
  <c r="D173" i="63"/>
  <c r="K196" i="63"/>
  <c r="L196" i="63" s="1"/>
  <c r="L173" i="63"/>
  <c r="D193" i="63"/>
  <c r="C192" i="63"/>
  <c r="L193" i="63"/>
  <c r="K192" i="63"/>
  <c r="L161" i="63"/>
  <c r="M192" i="63"/>
  <c r="M198" i="63" s="1"/>
  <c r="H195" i="63"/>
  <c r="C187" i="63"/>
  <c r="K187" i="63"/>
  <c r="F173" i="63"/>
  <c r="J173" i="63"/>
  <c r="E192" i="63"/>
  <c r="I192" i="63"/>
  <c r="K142" i="63"/>
  <c r="J148" i="63"/>
  <c r="I147" i="63"/>
  <c r="I120" i="63"/>
  <c r="E151" i="63"/>
  <c r="F128" i="63"/>
  <c r="J135" i="63"/>
  <c r="F148" i="63"/>
  <c r="E147" i="63"/>
  <c r="H152" i="63"/>
  <c r="E120" i="63"/>
  <c r="H121" i="63"/>
  <c r="I151" i="63"/>
  <c r="J128" i="63"/>
  <c r="L135" i="63"/>
  <c r="H148" i="63"/>
  <c r="J152" i="63"/>
  <c r="D128" i="63"/>
  <c r="L128" i="63"/>
  <c r="C147" i="63"/>
  <c r="G147" i="63"/>
  <c r="K147" i="63"/>
  <c r="D75" i="63"/>
  <c r="C97" i="63"/>
  <c r="F71" i="63"/>
  <c r="J71" i="63"/>
  <c r="J83" i="63"/>
  <c r="E102" i="63"/>
  <c r="I102" i="63"/>
  <c r="M102" i="63"/>
  <c r="D105" i="63"/>
  <c r="H105" i="63"/>
  <c r="L105" i="63"/>
  <c r="E106" i="63"/>
  <c r="I106" i="63"/>
  <c r="M106" i="63"/>
  <c r="D106" i="63" s="1"/>
  <c r="D83" i="63"/>
  <c r="L83" i="63"/>
  <c r="D103" i="63"/>
  <c r="H103" i="63"/>
  <c r="D107" i="63"/>
  <c r="H107" i="63"/>
  <c r="H45" i="63"/>
  <c r="D31" i="63"/>
  <c r="L38" i="63"/>
  <c r="D38" i="63"/>
  <c r="G30" i="63"/>
  <c r="I22" i="63"/>
  <c r="J22" i="63" s="1"/>
  <c r="F62" i="63"/>
  <c r="H62" i="63"/>
  <c r="C16" i="63"/>
  <c r="D59" i="63"/>
  <c r="H26" i="63"/>
  <c r="H48" i="63"/>
  <c r="L26" i="63"/>
  <c r="L48" i="63"/>
  <c r="F59" i="63"/>
  <c r="H59" i="63"/>
  <c r="E61" i="63"/>
  <c r="F61" i="63" s="1"/>
  <c r="E30" i="63"/>
  <c r="G57" i="63"/>
  <c r="I57" i="63"/>
  <c r="I63" i="63" s="1"/>
  <c r="K61" i="63"/>
  <c r="L61" i="63" s="1"/>
  <c r="H23" i="63"/>
  <c r="H31" i="63"/>
  <c r="L45" i="63"/>
  <c r="E22" i="63"/>
  <c r="G22" i="63"/>
  <c r="H22" i="63" s="1"/>
  <c r="I30" i="63"/>
  <c r="K22" i="63"/>
  <c r="G61" i="63"/>
  <c r="H61" i="63" s="1"/>
  <c r="J59" i="63"/>
  <c r="K57" i="63"/>
  <c r="L57" i="63" s="1"/>
  <c r="D61" i="63"/>
  <c r="J26" i="63"/>
  <c r="J38" i="63"/>
  <c r="L23" i="63"/>
  <c r="L31" i="63"/>
  <c r="K30" i="63"/>
  <c r="E57" i="63"/>
  <c r="F57" i="63" s="1"/>
  <c r="D62" i="63"/>
  <c r="H38" i="63"/>
  <c r="J31" i="63"/>
  <c r="H58" i="63"/>
  <c r="L62" i="63"/>
  <c r="J61" i="63"/>
  <c r="J62" i="63"/>
  <c r="L58" i="63"/>
  <c r="J58" i="63"/>
  <c r="F58" i="63"/>
  <c r="C26" i="63"/>
  <c r="D26" i="63" s="1"/>
  <c r="C45" i="63"/>
  <c r="D45" i="63" s="1"/>
  <c r="C23" i="63"/>
  <c r="D23" i="63" s="1"/>
  <c r="C48" i="63"/>
  <c r="D48" i="63" s="1"/>
  <c r="C30" i="63"/>
  <c r="C58" i="63"/>
  <c r="D58" i="63" s="1"/>
  <c r="C35" i="65" l="1"/>
  <c r="B18" i="63"/>
  <c r="C232" i="63"/>
  <c r="M210" i="63"/>
  <c r="J210" i="63" s="1"/>
  <c r="D202" i="63"/>
  <c r="F202" i="63"/>
  <c r="J202" i="63"/>
  <c r="J158" i="63"/>
  <c r="L166" i="63"/>
  <c r="L158" i="63"/>
  <c r="M165" i="63"/>
  <c r="M157" i="63"/>
  <c r="J157" i="63" s="1"/>
  <c r="D180" i="63"/>
  <c r="F166" i="63"/>
  <c r="H158" i="63"/>
  <c r="H180" i="63"/>
  <c r="F180" i="63"/>
  <c r="I142" i="63"/>
  <c r="J116" i="63"/>
  <c r="F116" i="63"/>
  <c r="H128" i="63"/>
  <c r="D116" i="63"/>
  <c r="D113" i="63"/>
  <c r="D151" i="63"/>
  <c r="J151" i="63"/>
  <c r="F151" i="63"/>
  <c r="M153" i="63"/>
  <c r="J113" i="63"/>
  <c r="H138" i="63"/>
  <c r="F113" i="63"/>
  <c r="D135" i="63"/>
  <c r="G142" i="63"/>
  <c r="J121" i="63"/>
  <c r="L121" i="63"/>
  <c r="C142" i="63"/>
  <c r="M120" i="63"/>
  <c r="F120" i="63" s="1"/>
  <c r="F138" i="63"/>
  <c r="L138" i="63"/>
  <c r="F135" i="63"/>
  <c r="J138" i="63"/>
  <c r="M112" i="63"/>
  <c r="J112" i="63" s="1"/>
  <c r="F75" i="63"/>
  <c r="J90" i="63"/>
  <c r="L93" i="63"/>
  <c r="H93" i="63"/>
  <c r="M67" i="63"/>
  <c r="H83" i="63"/>
  <c r="D93" i="63"/>
  <c r="J93" i="63"/>
  <c r="D90" i="63"/>
  <c r="M30" i="63"/>
  <c r="J30" i="63" s="1"/>
  <c r="G187" i="63"/>
  <c r="I232" i="63"/>
  <c r="F67" i="63"/>
  <c r="E142" i="63"/>
  <c r="H75" i="63"/>
  <c r="L75" i="63"/>
  <c r="L106" i="63"/>
  <c r="E97" i="63"/>
  <c r="J63" i="63"/>
  <c r="H67" i="63"/>
  <c r="J67" i="63"/>
  <c r="G52" i="63"/>
  <c r="L157" i="63"/>
  <c r="J57" i="63"/>
  <c r="F106" i="63"/>
  <c r="M108" i="63"/>
  <c r="H108" i="63" s="1"/>
  <c r="K97" i="63"/>
  <c r="H157" i="63"/>
  <c r="F157" i="63"/>
  <c r="E187" i="63"/>
  <c r="G97" i="63"/>
  <c r="L67" i="63"/>
  <c r="D67" i="63"/>
  <c r="D157" i="63"/>
  <c r="E232" i="63"/>
  <c r="C243" i="63"/>
  <c r="D243" i="63" s="1"/>
  <c r="D237" i="63"/>
  <c r="I243" i="63"/>
  <c r="J243" i="63" s="1"/>
  <c r="J237" i="63"/>
  <c r="E243" i="63"/>
  <c r="F243" i="63" s="1"/>
  <c r="F237" i="63"/>
  <c r="K243" i="63"/>
  <c r="L243" i="63" s="1"/>
  <c r="L237" i="63"/>
  <c r="G243" i="63"/>
  <c r="H243" i="63" s="1"/>
  <c r="H237" i="63"/>
  <c r="I198" i="63"/>
  <c r="J198" i="63" s="1"/>
  <c r="J192" i="63"/>
  <c r="E198" i="63"/>
  <c r="F198" i="63" s="1"/>
  <c r="F192" i="63"/>
  <c r="C198" i="63"/>
  <c r="D198" i="63" s="1"/>
  <c r="D192" i="63"/>
  <c r="G198" i="63"/>
  <c r="H198" i="63" s="1"/>
  <c r="H192" i="63"/>
  <c r="K198" i="63"/>
  <c r="L198" i="63" s="1"/>
  <c r="L192" i="63"/>
  <c r="G153" i="63"/>
  <c r="H153" i="63" s="1"/>
  <c r="H147" i="63"/>
  <c r="C153" i="63"/>
  <c r="D153" i="63" s="1"/>
  <c r="D147" i="63"/>
  <c r="E153" i="63"/>
  <c r="F153" i="63" s="1"/>
  <c r="F147" i="63"/>
  <c r="I153" i="63"/>
  <c r="J153" i="63" s="1"/>
  <c r="J147" i="63"/>
  <c r="K153" i="63"/>
  <c r="L153" i="63" s="1"/>
  <c r="L147" i="63"/>
  <c r="I108" i="63"/>
  <c r="J102" i="63"/>
  <c r="D102" i="63"/>
  <c r="H102" i="63"/>
  <c r="E108" i="63"/>
  <c r="F102" i="63"/>
  <c r="J106" i="63"/>
  <c r="L102" i="63"/>
  <c r="H106" i="63"/>
  <c r="K63" i="63"/>
  <c r="L63" i="63" s="1"/>
  <c r="E63" i="63"/>
  <c r="F63" i="63" s="1"/>
  <c r="G63" i="63"/>
  <c r="H63" i="63" s="1"/>
  <c r="H57" i="63"/>
  <c r="I52" i="63"/>
  <c r="E52" i="63"/>
  <c r="F22" i="63"/>
  <c r="K52" i="63"/>
  <c r="L22" i="63"/>
  <c r="C57" i="63"/>
  <c r="D57" i="63" s="1"/>
  <c r="C22" i="63"/>
  <c r="D22" i="63" s="1"/>
  <c r="F232" i="63" l="1"/>
  <c r="D210" i="63"/>
  <c r="F210" i="63"/>
  <c r="H210" i="63"/>
  <c r="L210" i="63"/>
  <c r="M232" i="63"/>
  <c r="J165" i="63"/>
  <c r="L165" i="63"/>
  <c r="H165" i="63"/>
  <c r="M187" i="63"/>
  <c r="F187" i="63"/>
  <c r="D165" i="63"/>
  <c r="F165" i="63"/>
  <c r="J120" i="63"/>
  <c r="M142" i="63"/>
  <c r="F142" i="63" s="1"/>
  <c r="F112" i="63"/>
  <c r="L112" i="63"/>
  <c r="D112" i="63"/>
  <c r="H112" i="63"/>
  <c r="H120" i="63"/>
  <c r="D120" i="63"/>
  <c r="L120" i="63"/>
  <c r="M97" i="63"/>
  <c r="H97" i="63" s="1"/>
  <c r="L30" i="63"/>
  <c r="D30" i="63"/>
  <c r="H30" i="63"/>
  <c r="F30" i="63"/>
  <c r="M52" i="63"/>
  <c r="L52" i="63" s="1"/>
  <c r="F52" i="63"/>
  <c r="J52" i="63"/>
  <c r="L108" i="63"/>
  <c r="D108" i="63"/>
  <c r="F108" i="63"/>
  <c r="J108" i="63"/>
  <c r="C63" i="63"/>
  <c r="D63" i="63" s="1"/>
  <c r="C52" i="63"/>
  <c r="D52" i="63" s="1"/>
  <c r="H232" i="63" l="1"/>
  <c r="L232" i="63"/>
  <c r="D232" i="63"/>
  <c r="J232" i="63"/>
  <c r="L187" i="63"/>
  <c r="D187" i="63"/>
  <c r="J187" i="63"/>
  <c r="H187" i="63"/>
  <c r="L142" i="63"/>
  <c r="J142" i="63"/>
  <c r="H142" i="63"/>
  <c r="D142" i="63"/>
  <c r="F97" i="63"/>
  <c r="J97" i="63"/>
  <c r="D97" i="63"/>
  <c r="L97" i="63"/>
  <c r="H52" i="63"/>
  <c r="A11" i="75"/>
  <c r="A12" i="75"/>
  <c r="A13" i="75"/>
  <c r="A14" i="75"/>
  <c r="A15" i="75"/>
  <c r="A16" i="75"/>
  <c r="A17" i="75"/>
  <c r="A18" i="75"/>
  <c r="A19" i="75"/>
  <c r="A20" i="75"/>
  <c r="A21" i="75"/>
  <c r="A22" i="75"/>
  <c r="A23" i="75"/>
  <c r="A24" i="75"/>
  <c r="A25" i="75"/>
  <c r="A26" i="75"/>
  <c r="A27" i="75"/>
  <c r="A28" i="75"/>
  <c r="A29" i="75"/>
  <c r="A30" i="75"/>
  <c r="A31" i="75"/>
  <c r="A32" i="75"/>
  <c r="A33" i="75"/>
  <c r="A34" i="75"/>
  <c r="A35" i="75"/>
  <c r="A36" i="75"/>
  <c r="A37" i="75"/>
  <c r="A38" i="75"/>
  <c r="A39" i="75"/>
  <c r="A40" i="75"/>
  <c r="A41" i="75"/>
  <c r="A42" i="75"/>
  <c r="A43" i="75"/>
  <c r="A44" i="75"/>
  <c r="A45" i="75"/>
  <c r="A46" i="75"/>
  <c r="A47" i="75"/>
  <c r="A48" i="75"/>
  <c r="A49" i="75"/>
  <c r="A50" i="75"/>
  <c r="A51" i="75"/>
  <c r="A52" i="75"/>
  <c r="A10" i="75"/>
  <c r="B13" i="33" l="1"/>
  <c r="R217" i="38"/>
  <c r="R216" i="38"/>
  <c r="R215" i="38"/>
  <c r="R214" i="38"/>
  <c r="R213" i="38"/>
  <c r="R212" i="38"/>
  <c r="R211" i="38"/>
  <c r="R209" i="38"/>
  <c r="R208" i="38"/>
  <c r="R207" i="38"/>
  <c r="R203" i="38"/>
  <c r="R201" i="38"/>
  <c r="R200" i="38"/>
  <c r="R199" i="38"/>
  <c r="R198" i="38"/>
  <c r="R197" i="38"/>
  <c r="R196" i="38"/>
  <c r="P217" i="38"/>
  <c r="P216" i="38"/>
  <c r="P215" i="38"/>
  <c r="P214" i="38"/>
  <c r="P213" i="38"/>
  <c r="P212" i="38"/>
  <c r="P211" i="38"/>
  <c r="P209" i="38"/>
  <c r="P208" i="38"/>
  <c r="P207" i="38"/>
  <c r="P206" i="38" s="1"/>
  <c r="P203" i="38"/>
  <c r="P201" i="38"/>
  <c r="P200" i="38"/>
  <c r="P199" i="38"/>
  <c r="P198" i="38"/>
  <c r="P197" i="38"/>
  <c r="P196" i="38"/>
  <c r="N217" i="38"/>
  <c r="N216" i="38"/>
  <c r="N215" i="38"/>
  <c r="N214" i="38"/>
  <c r="N213" i="38"/>
  <c r="N212" i="38"/>
  <c r="N211" i="38"/>
  <c r="N209" i="38"/>
  <c r="N208" i="38"/>
  <c r="N207" i="38"/>
  <c r="N203" i="38"/>
  <c r="N201" i="38"/>
  <c r="N200" i="38"/>
  <c r="N199" i="38"/>
  <c r="N198" i="38"/>
  <c r="N197" i="38"/>
  <c r="N196" i="38"/>
  <c r="L217" i="38"/>
  <c r="L216" i="38"/>
  <c r="L215" i="38"/>
  <c r="L214" i="38"/>
  <c r="L213" i="38"/>
  <c r="L212" i="38"/>
  <c r="L211" i="38"/>
  <c r="L209" i="38"/>
  <c r="L208" i="38"/>
  <c r="L207" i="38"/>
  <c r="L206" i="38" s="1"/>
  <c r="L203" i="38"/>
  <c r="L201" i="38"/>
  <c r="L200" i="38"/>
  <c r="L199" i="38"/>
  <c r="L198" i="38"/>
  <c r="L197" i="38"/>
  <c r="L196" i="38"/>
  <c r="J217" i="38"/>
  <c r="J216" i="38"/>
  <c r="J215" i="38"/>
  <c r="J214" i="38"/>
  <c r="J213" i="38"/>
  <c r="J212" i="38"/>
  <c r="J211" i="38"/>
  <c r="J209" i="38"/>
  <c r="J208" i="38"/>
  <c r="J207" i="38"/>
  <c r="J203" i="38"/>
  <c r="J201" i="38"/>
  <c r="J200" i="38"/>
  <c r="J199" i="38"/>
  <c r="J198" i="38"/>
  <c r="J197" i="38"/>
  <c r="J196" i="38"/>
  <c r="H217" i="38"/>
  <c r="H216" i="38"/>
  <c r="H215" i="38"/>
  <c r="H214" i="38"/>
  <c r="H213" i="38"/>
  <c r="H212" i="38"/>
  <c r="H211" i="38"/>
  <c r="H209" i="38"/>
  <c r="H208" i="38"/>
  <c r="H207" i="38"/>
  <c r="H206" i="38" s="1"/>
  <c r="H203" i="38"/>
  <c r="H201" i="38"/>
  <c r="H200" i="38"/>
  <c r="H199" i="38"/>
  <c r="H198" i="38"/>
  <c r="H197" i="38"/>
  <c r="H196" i="38"/>
  <c r="F217" i="38"/>
  <c r="F216" i="38"/>
  <c r="F215" i="38"/>
  <c r="F214" i="38"/>
  <c r="F213" i="38"/>
  <c r="F212" i="38"/>
  <c r="F211" i="38"/>
  <c r="F209" i="38"/>
  <c r="F208" i="38"/>
  <c r="F207" i="38"/>
  <c r="F203" i="38"/>
  <c r="F201" i="38"/>
  <c r="F200" i="38"/>
  <c r="F199" i="38"/>
  <c r="F198" i="38"/>
  <c r="F197" i="38"/>
  <c r="F196" i="38"/>
  <c r="D196" i="38"/>
  <c r="D197" i="38"/>
  <c r="D198" i="38"/>
  <c r="D199" i="38"/>
  <c r="D200" i="38"/>
  <c r="D201" i="38"/>
  <c r="D203" i="38"/>
  <c r="D207" i="38"/>
  <c r="D206" i="38" s="1"/>
  <c r="D208" i="38"/>
  <c r="D209" i="38"/>
  <c r="D211" i="38"/>
  <c r="D212" i="38"/>
  <c r="D213" i="38"/>
  <c r="D214" i="38"/>
  <c r="D215" i="38"/>
  <c r="D216" i="38"/>
  <c r="D217" i="38"/>
  <c r="C196" i="38"/>
  <c r="C197" i="38"/>
  <c r="C198" i="38"/>
  <c r="C199" i="38"/>
  <c r="C200" i="38"/>
  <c r="C201" i="38"/>
  <c r="C203" i="38"/>
  <c r="C207" i="38"/>
  <c r="C208" i="38"/>
  <c r="C209" i="38"/>
  <c r="C211" i="38"/>
  <c r="C212" i="38"/>
  <c r="C213" i="38"/>
  <c r="C214" i="38"/>
  <c r="C215" i="38"/>
  <c r="C216" i="38"/>
  <c r="C217" i="38"/>
  <c r="R191" i="38"/>
  <c r="R190" i="38"/>
  <c r="R189" i="38"/>
  <c r="R188" i="38"/>
  <c r="R187" i="38"/>
  <c r="R186" i="38"/>
  <c r="R184" i="38"/>
  <c r="R183" i="38"/>
  <c r="R182" i="38"/>
  <c r="R181" i="38"/>
  <c r="P191" i="38"/>
  <c r="P190" i="38"/>
  <c r="P189" i="38"/>
  <c r="P188" i="38"/>
  <c r="P187" i="38"/>
  <c r="P186" i="38"/>
  <c r="P184" i="38"/>
  <c r="P183" i="38"/>
  <c r="P182" i="38"/>
  <c r="P181" i="38"/>
  <c r="N191" i="38"/>
  <c r="N190" i="38"/>
  <c r="N189" i="38"/>
  <c r="N188" i="38"/>
  <c r="N187" i="38"/>
  <c r="N186" i="38"/>
  <c r="N184" i="38"/>
  <c r="N183" i="38"/>
  <c r="N182" i="38"/>
  <c r="N181" i="38"/>
  <c r="L191" i="38"/>
  <c r="L190" i="38"/>
  <c r="L189" i="38"/>
  <c r="L188" i="38"/>
  <c r="L187" i="38"/>
  <c r="L186" i="38"/>
  <c r="L184" i="38"/>
  <c r="L183" i="38"/>
  <c r="L182" i="38"/>
  <c r="L181" i="38"/>
  <c r="J191" i="38"/>
  <c r="J190" i="38"/>
  <c r="J189" i="38"/>
  <c r="J188" i="38"/>
  <c r="J187" i="38"/>
  <c r="J186" i="38"/>
  <c r="J184" i="38"/>
  <c r="J183" i="38"/>
  <c r="J182" i="38"/>
  <c r="J181" i="38"/>
  <c r="H191" i="38"/>
  <c r="H190" i="38"/>
  <c r="H189" i="38"/>
  <c r="H188" i="38"/>
  <c r="H187" i="38"/>
  <c r="H186" i="38"/>
  <c r="H184" i="38"/>
  <c r="H183" i="38"/>
  <c r="H182" i="38"/>
  <c r="H181" i="38"/>
  <c r="F191" i="38"/>
  <c r="F190" i="38"/>
  <c r="F189" i="38"/>
  <c r="F188" i="38"/>
  <c r="F187" i="38"/>
  <c r="F186" i="38"/>
  <c r="F184" i="38"/>
  <c r="F183" i="38"/>
  <c r="F182" i="38"/>
  <c r="F181" i="38"/>
  <c r="D181" i="38"/>
  <c r="D182" i="38"/>
  <c r="D183" i="38"/>
  <c r="D184" i="38"/>
  <c r="D186" i="38"/>
  <c r="D187" i="38"/>
  <c r="D188" i="38"/>
  <c r="D189" i="38"/>
  <c r="D190" i="38"/>
  <c r="D191" i="38"/>
  <c r="C181" i="38"/>
  <c r="C182" i="38"/>
  <c r="C183" i="38"/>
  <c r="C184" i="38"/>
  <c r="C186" i="38"/>
  <c r="C187" i="38"/>
  <c r="C188" i="38"/>
  <c r="C189" i="38"/>
  <c r="C190" i="38"/>
  <c r="C191" i="38"/>
  <c r="S174" i="38"/>
  <c r="Q174" i="38"/>
  <c r="O174" i="38"/>
  <c r="M174" i="38"/>
  <c r="K174" i="38"/>
  <c r="I174" i="38"/>
  <c r="G174" i="38"/>
  <c r="E174" i="38"/>
  <c r="S173" i="38"/>
  <c r="Q173" i="38"/>
  <c r="O173" i="38"/>
  <c r="M173" i="38"/>
  <c r="K173" i="38"/>
  <c r="I173" i="38"/>
  <c r="G173" i="38"/>
  <c r="E173" i="38"/>
  <c r="S172" i="38"/>
  <c r="Q172" i="38"/>
  <c r="O172" i="38"/>
  <c r="M172" i="38"/>
  <c r="K172" i="38"/>
  <c r="I172" i="38"/>
  <c r="G172" i="38"/>
  <c r="E172" i="38"/>
  <c r="S171" i="38"/>
  <c r="Q171" i="38"/>
  <c r="O171" i="38"/>
  <c r="M171" i="38"/>
  <c r="K171" i="38"/>
  <c r="I171" i="38"/>
  <c r="G171" i="38"/>
  <c r="E171" i="38"/>
  <c r="S170" i="38"/>
  <c r="Q170" i="38"/>
  <c r="O170" i="38"/>
  <c r="M170" i="38"/>
  <c r="K170" i="38"/>
  <c r="I170" i="38"/>
  <c r="G170" i="38"/>
  <c r="E170" i="38"/>
  <c r="S169" i="38"/>
  <c r="Q169" i="38"/>
  <c r="O169" i="38"/>
  <c r="M169" i="38"/>
  <c r="K169" i="38"/>
  <c r="I169" i="38"/>
  <c r="G169" i="38"/>
  <c r="E169" i="38"/>
  <c r="S168" i="38"/>
  <c r="Q168" i="38"/>
  <c r="O168" i="38"/>
  <c r="M168" i="38"/>
  <c r="K168" i="38"/>
  <c r="I168" i="38"/>
  <c r="G168" i="38"/>
  <c r="E168" i="38"/>
  <c r="R167" i="38"/>
  <c r="P167" i="38"/>
  <c r="S167" i="38" s="1"/>
  <c r="N167" i="38"/>
  <c r="L167" i="38"/>
  <c r="J167" i="38"/>
  <c r="H167" i="38"/>
  <c r="F167" i="38"/>
  <c r="D167" i="38"/>
  <c r="C167" i="38"/>
  <c r="S166" i="38"/>
  <c r="Q166" i="38"/>
  <c r="O166" i="38"/>
  <c r="M166" i="38"/>
  <c r="K166" i="38"/>
  <c r="I166" i="38"/>
  <c r="G166" i="38"/>
  <c r="E166" i="38"/>
  <c r="S165" i="38"/>
  <c r="Q165" i="38"/>
  <c r="O165" i="38"/>
  <c r="M165" i="38"/>
  <c r="K165" i="38"/>
  <c r="I165" i="38"/>
  <c r="G165" i="38"/>
  <c r="E165" i="38"/>
  <c r="S164" i="38"/>
  <c r="Q164" i="38"/>
  <c r="O164" i="38"/>
  <c r="M164" i="38"/>
  <c r="K164" i="38"/>
  <c r="I164" i="38"/>
  <c r="G164" i="38"/>
  <c r="E164" i="38"/>
  <c r="R162" i="38"/>
  <c r="R161" i="38" s="1"/>
  <c r="C162" i="38"/>
  <c r="S160" i="38"/>
  <c r="Q160" i="38"/>
  <c r="O160" i="38"/>
  <c r="M160" i="38"/>
  <c r="K160" i="38"/>
  <c r="I160" i="38"/>
  <c r="G160" i="38"/>
  <c r="E160" i="38"/>
  <c r="R159" i="38"/>
  <c r="P159" i="38"/>
  <c r="N159" i="38"/>
  <c r="L159" i="38"/>
  <c r="J159" i="38"/>
  <c r="H159" i="38"/>
  <c r="F159" i="38"/>
  <c r="D159" i="38"/>
  <c r="C159" i="38"/>
  <c r="E159" i="38" s="1"/>
  <c r="S158" i="38"/>
  <c r="Q158" i="38"/>
  <c r="O158" i="38"/>
  <c r="M158" i="38"/>
  <c r="K158" i="38"/>
  <c r="I158" i="38"/>
  <c r="G158" i="38"/>
  <c r="E158" i="38"/>
  <c r="S157" i="38"/>
  <c r="Q157" i="38"/>
  <c r="O157" i="38"/>
  <c r="M157" i="38"/>
  <c r="K157" i="38"/>
  <c r="I157" i="38"/>
  <c r="G157" i="38"/>
  <c r="E157" i="38"/>
  <c r="S156" i="38"/>
  <c r="Q156" i="38"/>
  <c r="O156" i="38"/>
  <c r="M156" i="38"/>
  <c r="K156" i="38"/>
  <c r="I156" i="38"/>
  <c r="G156" i="38"/>
  <c r="E156" i="38"/>
  <c r="S155" i="38"/>
  <c r="Q155" i="38"/>
  <c r="O155" i="38"/>
  <c r="M155" i="38"/>
  <c r="K155" i="38"/>
  <c r="I155" i="38"/>
  <c r="G155" i="38"/>
  <c r="E155" i="38"/>
  <c r="S154" i="38"/>
  <c r="Q154" i="38"/>
  <c r="O154" i="38"/>
  <c r="M154" i="38"/>
  <c r="K154" i="38"/>
  <c r="I154" i="38"/>
  <c r="G154" i="38"/>
  <c r="E154" i="38"/>
  <c r="S153" i="38"/>
  <c r="Q153" i="38"/>
  <c r="O153" i="38"/>
  <c r="M153" i="38"/>
  <c r="K153" i="38"/>
  <c r="I153" i="38"/>
  <c r="G153" i="38"/>
  <c r="E153" i="38"/>
  <c r="R152" i="38"/>
  <c r="P152" i="38"/>
  <c r="N152" i="38"/>
  <c r="L152" i="38"/>
  <c r="J152" i="38"/>
  <c r="H152" i="38"/>
  <c r="F152" i="38"/>
  <c r="D152" i="38"/>
  <c r="C152" i="38"/>
  <c r="R151" i="38"/>
  <c r="P151" i="38"/>
  <c r="N151" i="38"/>
  <c r="L151" i="38"/>
  <c r="J151" i="38"/>
  <c r="H151" i="38"/>
  <c r="F151" i="38"/>
  <c r="D151" i="38"/>
  <c r="C151" i="38"/>
  <c r="S148" i="38"/>
  <c r="Q148" i="38"/>
  <c r="O148" i="38"/>
  <c r="M148" i="38"/>
  <c r="K148" i="38"/>
  <c r="I148" i="38"/>
  <c r="G148" i="38"/>
  <c r="E148" i="38"/>
  <c r="S147" i="38"/>
  <c r="Q147" i="38"/>
  <c r="O147" i="38"/>
  <c r="M147" i="38"/>
  <c r="K147" i="38"/>
  <c r="I147" i="38"/>
  <c r="G147" i="38"/>
  <c r="E147" i="38"/>
  <c r="S146" i="38"/>
  <c r="Q146" i="38"/>
  <c r="O146" i="38"/>
  <c r="M146" i="38"/>
  <c r="K146" i="38"/>
  <c r="I146" i="38"/>
  <c r="G146" i="38"/>
  <c r="E146" i="38"/>
  <c r="S145" i="38"/>
  <c r="Q145" i="38"/>
  <c r="O145" i="38"/>
  <c r="M145" i="38"/>
  <c r="K145" i="38"/>
  <c r="I145" i="38"/>
  <c r="G145" i="38"/>
  <c r="E145" i="38"/>
  <c r="S144" i="38"/>
  <c r="Q144" i="38"/>
  <c r="O144" i="38"/>
  <c r="M144" i="38"/>
  <c r="K144" i="38"/>
  <c r="I144" i="38"/>
  <c r="G144" i="38"/>
  <c r="E144" i="38"/>
  <c r="S143" i="38"/>
  <c r="Q143" i="38"/>
  <c r="O143" i="38"/>
  <c r="M143" i="38"/>
  <c r="K143" i="38"/>
  <c r="I143" i="38"/>
  <c r="G143" i="38"/>
  <c r="E143" i="38"/>
  <c r="R142" i="38"/>
  <c r="P142" i="38"/>
  <c r="N142" i="38"/>
  <c r="L142" i="38"/>
  <c r="J142" i="38"/>
  <c r="H142" i="38"/>
  <c r="F142" i="38"/>
  <c r="D142" i="38"/>
  <c r="C142" i="38"/>
  <c r="S141" i="38"/>
  <c r="Q141" i="38"/>
  <c r="O141" i="38"/>
  <c r="M141" i="38"/>
  <c r="K141" i="38"/>
  <c r="I141" i="38"/>
  <c r="G141" i="38"/>
  <c r="E141" i="38"/>
  <c r="S140" i="38"/>
  <c r="Q140" i="38"/>
  <c r="O140" i="38"/>
  <c r="M140" i="38"/>
  <c r="K140" i="38"/>
  <c r="I140" i="38"/>
  <c r="G140" i="38"/>
  <c r="E140" i="38"/>
  <c r="S139" i="38"/>
  <c r="Q139" i="38"/>
  <c r="O139" i="38"/>
  <c r="M139" i="38"/>
  <c r="K139" i="38"/>
  <c r="I139" i="38"/>
  <c r="G139" i="38"/>
  <c r="E139" i="38"/>
  <c r="S138" i="38"/>
  <c r="Q138" i="38"/>
  <c r="O138" i="38"/>
  <c r="M138" i="38"/>
  <c r="K138" i="38"/>
  <c r="I138" i="38"/>
  <c r="G138" i="38"/>
  <c r="E138" i="38"/>
  <c r="R137" i="38"/>
  <c r="R149" i="38" s="1"/>
  <c r="P137" i="38"/>
  <c r="N137" i="38"/>
  <c r="L137" i="38"/>
  <c r="J137" i="38"/>
  <c r="J149" i="38" s="1"/>
  <c r="H137" i="38"/>
  <c r="F137" i="38"/>
  <c r="D137" i="38"/>
  <c r="C137" i="38"/>
  <c r="O167" i="38" l="1"/>
  <c r="J206" i="38"/>
  <c r="R206" i="38"/>
  <c r="M167" i="38"/>
  <c r="C206" i="38"/>
  <c r="F206" i="38"/>
  <c r="N206" i="38"/>
  <c r="I142" i="38"/>
  <c r="Q142" i="38"/>
  <c r="R175" i="38"/>
  <c r="K159" i="38"/>
  <c r="S159" i="38"/>
  <c r="E142" i="38"/>
  <c r="M142" i="38"/>
  <c r="S142" i="38"/>
  <c r="G159" i="38"/>
  <c r="O159" i="38"/>
  <c r="I163" i="38"/>
  <c r="Q163" i="38"/>
  <c r="G167" i="38"/>
  <c r="F149" i="38"/>
  <c r="I167" i="38"/>
  <c r="N149" i="38"/>
  <c r="G142" i="38"/>
  <c r="I159" i="38"/>
  <c r="Q159" i="38"/>
  <c r="K167" i="38"/>
  <c r="K142" i="38"/>
  <c r="O142" i="38"/>
  <c r="M159" i="38"/>
  <c r="I137" i="38"/>
  <c r="Q137" i="38"/>
  <c r="M152" i="38"/>
  <c r="E167" i="38"/>
  <c r="Q167" i="38"/>
  <c r="E137" i="38"/>
  <c r="G137" i="38"/>
  <c r="D149" i="38"/>
  <c r="K152" i="38"/>
  <c r="S152" i="38"/>
  <c r="G163" i="38"/>
  <c r="D162" i="38"/>
  <c r="D175" i="38" s="1"/>
  <c r="O163" i="38"/>
  <c r="L162" i="38"/>
  <c r="L175" i="38" s="1"/>
  <c r="O137" i="38"/>
  <c r="L149" i="38"/>
  <c r="C175" i="38"/>
  <c r="K137" i="38"/>
  <c r="H149" i="38"/>
  <c r="K149" i="38" s="1"/>
  <c r="S137" i="38"/>
  <c r="P149" i="38"/>
  <c r="S149" i="38" s="1"/>
  <c r="G152" i="38"/>
  <c r="O152" i="38"/>
  <c r="C161" i="38"/>
  <c r="K163" i="38"/>
  <c r="H162" i="38"/>
  <c r="S163" i="38"/>
  <c r="P162" i="38"/>
  <c r="P175" i="38" s="1"/>
  <c r="S175" i="38" s="1"/>
  <c r="C149" i="38"/>
  <c r="M137" i="38"/>
  <c r="I152" i="38"/>
  <c r="Q152" i="38"/>
  <c r="E163" i="38"/>
  <c r="M163" i="38"/>
  <c r="E152" i="38"/>
  <c r="F162" i="38"/>
  <c r="J162" i="38"/>
  <c r="N162" i="38"/>
  <c r="G149" i="38" l="1"/>
  <c r="E175" i="38"/>
  <c r="O149" i="38"/>
  <c r="K162" i="38"/>
  <c r="H161" i="38"/>
  <c r="F161" i="38"/>
  <c r="F175" i="38"/>
  <c r="G175" i="38" s="1"/>
  <c r="I162" i="38"/>
  <c r="E149" i="38"/>
  <c r="Q149" i="38"/>
  <c r="M149" i="38"/>
  <c r="O162" i="38"/>
  <c r="L161" i="38"/>
  <c r="I149" i="38"/>
  <c r="N175" i="38"/>
  <c r="Q175" i="38" s="1"/>
  <c r="Q162" i="38"/>
  <c r="N161" i="38"/>
  <c r="G162" i="38"/>
  <c r="D161" i="38"/>
  <c r="E162" i="38"/>
  <c r="H175" i="38"/>
  <c r="J161" i="38"/>
  <c r="J175" i="38"/>
  <c r="M175" i="38" s="1"/>
  <c r="M162" i="38"/>
  <c r="S162" i="38"/>
  <c r="P161" i="38"/>
  <c r="S161" i="38" s="1"/>
  <c r="E161" i="38"/>
  <c r="Q161" i="38" l="1"/>
  <c r="O175" i="38"/>
  <c r="I161" i="38"/>
  <c r="K175" i="38"/>
  <c r="I175" i="38"/>
  <c r="O161" i="38"/>
  <c r="G161" i="38"/>
  <c r="K161" i="38"/>
  <c r="M161" i="38"/>
  <c r="O17" i="52" l="1"/>
  <c r="M17" i="52"/>
  <c r="P17" i="52" s="1"/>
  <c r="K17" i="52"/>
  <c r="I17" i="52"/>
  <c r="L17" i="52" s="1"/>
  <c r="G17" i="52"/>
  <c r="E17" i="52"/>
  <c r="H17" i="52" s="1"/>
  <c r="C17" i="52"/>
  <c r="B17" i="52"/>
  <c r="P16" i="52"/>
  <c r="N16" i="52"/>
  <c r="L16" i="52"/>
  <c r="J16" i="52"/>
  <c r="H16" i="52"/>
  <c r="F16" i="52"/>
  <c r="D16" i="52"/>
  <c r="P15" i="52"/>
  <c r="N15" i="52"/>
  <c r="L15" i="52"/>
  <c r="J15" i="52"/>
  <c r="H15" i="52"/>
  <c r="F15" i="52"/>
  <c r="D15" i="52"/>
  <c r="O10" i="52"/>
  <c r="M10" i="52"/>
  <c r="P10" i="52" s="1"/>
  <c r="K10" i="52"/>
  <c r="N10" i="52" s="1"/>
  <c r="I10" i="52"/>
  <c r="L10" i="52" s="1"/>
  <c r="G10" i="52"/>
  <c r="J10" i="52" s="1"/>
  <c r="E10" i="52"/>
  <c r="H10" i="52" s="1"/>
  <c r="C10" i="52"/>
  <c r="F10" i="52" s="1"/>
  <c r="B10" i="52"/>
  <c r="D10" i="52" s="1"/>
  <c r="P9" i="52"/>
  <c r="N9" i="52"/>
  <c r="L9" i="52"/>
  <c r="J9" i="52"/>
  <c r="H9" i="52"/>
  <c r="F9" i="52"/>
  <c r="D9" i="52"/>
  <c r="P8" i="52"/>
  <c r="N8" i="52"/>
  <c r="L8" i="52"/>
  <c r="J8" i="52"/>
  <c r="H8" i="52"/>
  <c r="F8" i="52"/>
  <c r="D8" i="52"/>
  <c r="P23" i="51"/>
  <c r="D23" i="51"/>
  <c r="P24" i="51"/>
  <c r="J22" i="51"/>
  <c r="H22" i="51"/>
  <c r="A26" i="51"/>
  <c r="H23" i="51"/>
  <c r="P22" i="51"/>
  <c r="O17" i="51"/>
  <c r="P17" i="51" s="1"/>
  <c r="M17" i="51"/>
  <c r="K17" i="51"/>
  <c r="N17" i="51" s="1"/>
  <c r="I17" i="51"/>
  <c r="G17" i="51"/>
  <c r="J17" i="51" s="1"/>
  <c r="E17" i="51"/>
  <c r="C17" i="51"/>
  <c r="F17" i="51" s="1"/>
  <c r="B17" i="51"/>
  <c r="P16" i="51"/>
  <c r="N16" i="51"/>
  <c r="L16" i="51"/>
  <c r="J16" i="51"/>
  <c r="H16" i="51"/>
  <c r="F16" i="51"/>
  <c r="D16" i="51"/>
  <c r="P15" i="51"/>
  <c r="N15" i="51"/>
  <c r="L15" i="51"/>
  <c r="J15" i="51"/>
  <c r="H15" i="51"/>
  <c r="F15" i="51"/>
  <c r="D15" i="51"/>
  <c r="O10" i="51"/>
  <c r="M10" i="51"/>
  <c r="K10" i="51"/>
  <c r="I10" i="51"/>
  <c r="G10" i="51"/>
  <c r="E10" i="51"/>
  <c r="C10" i="51"/>
  <c r="B10" i="51"/>
  <c r="L18" i="61"/>
  <c r="K18" i="61"/>
  <c r="J18" i="61"/>
  <c r="I18" i="61"/>
  <c r="H18" i="61"/>
  <c r="G18" i="61"/>
  <c r="F18" i="61"/>
  <c r="E18" i="61"/>
  <c r="D18" i="61"/>
  <c r="C18" i="61"/>
  <c r="L29" i="61"/>
  <c r="K29" i="61"/>
  <c r="J29" i="61"/>
  <c r="I29" i="61"/>
  <c r="H29" i="61"/>
  <c r="G29" i="61"/>
  <c r="F29" i="61"/>
  <c r="E29" i="61"/>
  <c r="D29" i="61"/>
  <c r="C29" i="61"/>
  <c r="F22" i="51" l="1"/>
  <c r="N22" i="51"/>
  <c r="F23" i="51"/>
  <c r="N23" i="51"/>
  <c r="D17" i="52"/>
  <c r="N17" i="52"/>
  <c r="J17" i="52"/>
  <c r="F17" i="52"/>
  <c r="L23" i="51"/>
  <c r="H24" i="51"/>
  <c r="J23" i="51"/>
  <c r="N24" i="51"/>
  <c r="L22" i="51"/>
  <c r="L24" i="51"/>
  <c r="D22" i="51"/>
  <c r="J24" i="51"/>
  <c r="D17" i="51"/>
  <c r="H17" i="51"/>
  <c r="L17" i="51"/>
  <c r="F24" i="51" l="1"/>
  <c r="D24" i="51"/>
  <c r="D20" i="6"/>
  <c r="D21" i="6"/>
  <c r="D23" i="6"/>
  <c r="D24" i="6"/>
  <c r="D19" i="6"/>
  <c r="I8" i="70"/>
  <c r="G8" i="70"/>
  <c r="E8" i="70"/>
  <c r="C8" i="70"/>
  <c r="B8" i="70"/>
  <c r="I22" i="6" l="1"/>
  <c r="B28" i="65"/>
  <c r="E43" i="33"/>
  <c r="I20" i="26"/>
  <c r="T20" i="26" s="1"/>
  <c r="G20" i="26"/>
  <c r="S20" i="26" s="1"/>
  <c r="E20" i="26"/>
  <c r="C20" i="26"/>
  <c r="Q20" i="26" s="1"/>
  <c r="B20" i="26"/>
  <c r="B43" i="33" s="1"/>
  <c r="O17" i="37"/>
  <c r="M17" i="37"/>
  <c r="K17" i="37"/>
  <c r="N17" i="37" s="1"/>
  <c r="I17" i="37"/>
  <c r="L17" i="37" s="1"/>
  <c r="G17" i="37"/>
  <c r="J17" i="37" s="1"/>
  <c r="E17" i="37"/>
  <c r="C17" i="37"/>
  <c r="F17" i="37" s="1"/>
  <c r="B17" i="37"/>
  <c r="D17" i="37" s="1"/>
  <c r="P16" i="37"/>
  <c r="N16" i="37"/>
  <c r="L16" i="37"/>
  <c r="J16" i="37"/>
  <c r="H16" i="37"/>
  <c r="F16" i="37"/>
  <c r="D16" i="37"/>
  <c r="X15" i="37"/>
  <c r="W15" i="37"/>
  <c r="V15" i="37"/>
  <c r="U15" i="37"/>
  <c r="T15" i="37"/>
  <c r="S15" i="37"/>
  <c r="R15" i="37"/>
  <c r="Q15" i="37"/>
  <c r="P15" i="37"/>
  <c r="N15" i="37"/>
  <c r="L15" i="37"/>
  <c r="J15" i="37"/>
  <c r="H15" i="37"/>
  <c r="F15" i="37"/>
  <c r="D15" i="37"/>
  <c r="F20" i="26"/>
  <c r="R20" i="26"/>
  <c r="B14" i="33"/>
  <c r="A3" i="74"/>
  <c r="F18" i="74"/>
  <c r="E18" i="74"/>
  <c r="D18" i="74"/>
  <c r="C18" i="74"/>
  <c r="B18" i="74"/>
  <c r="F12" i="74"/>
  <c r="E12" i="74"/>
  <c r="D12" i="74"/>
  <c r="C12" i="74"/>
  <c r="B12" i="74"/>
  <c r="F6" i="74"/>
  <c r="E6" i="74"/>
  <c r="E25" i="74" s="1"/>
  <c r="D6" i="74"/>
  <c r="D25" i="74" s="1"/>
  <c r="C6" i="74"/>
  <c r="B6" i="74"/>
  <c r="F18" i="73"/>
  <c r="F25" i="73" s="1"/>
  <c r="F27" i="73" s="1"/>
  <c r="E18" i="73"/>
  <c r="D18" i="73"/>
  <c r="C18" i="73"/>
  <c r="B18" i="73"/>
  <c r="B12" i="65"/>
  <c r="C6" i="73"/>
  <c r="C25" i="73" s="1"/>
  <c r="C27" i="73" s="1"/>
  <c r="D6" i="73"/>
  <c r="D25" i="73" s="1"/>
  <c r="D27" i="73" s="1"/>
  <c r="E6" i="73"/>
  <c r="E25" i="73" s="1"/>
  <c r="E27" i="73" s="1"/>
  <c r="F6" i="73"/>
  <c r="C12" i="73"/>
  <c r="D12" i="73"/>
  <c r="E12" i="73"/>
  <c r="F12" i="73"/>
  <c r="B12" i="73"/>
  <c r="B6" i="73"/>
  <c r="B25" i="73" s="1"/>
  <c r="A3" i="73"/>
  <c r="D31" i="16"/>
  <c r="E31" i="16" s="1"/>
  <c r="F31" i="16" s="1"/>
  <c r="A24" i="33"/>
  <c r="A23" i="33"/>
  <c r="B25" i="74" l="1"/>
  <c r="F25" i="74"/>
  <c r="I43" i="33"/>
  <c r="C25" i="74"/>
  <c r="H17" i="37"/>
  <c r="P17" i="37"/>
  <c r="C43" i="33"/>
  <c r="F43" i="33" s="1"/>
  <c r="H20" i="26"/>
  <c r="G43" i="33"/>
  <c r="J20" i="26"/>
  <c r="D20" i="26"/>
  <c r="P20" i="26"/>
  <c r="J43" i="33" l="1"/>
  <c r="D43" i="33"/>
  <c r="H43" i="33"/>
  <c r="A27" i="52" l="1"/>
  <c r="C9" i="65"/>
  <c r="S36" i="1"/>
  <c r="O36" i="1"/>
  <c r="T36" i="1" s="1"/>
  <c r="K36" i="1"/>
  <c r="G36" i="1"/>
  <c r="L36" i="1" s="1"/>
  <c r="D36" i="1"/>
  <c r="S35" i="1"/>
  <c r="O35" i="1"/>
  <c r="K35" i="1"/>
  <c r="G35" i="1"/>
  <c r="D35" i="1"/>
  <c r="H35" i="1" s="1"/>
  <c r="F8" i="70"/>
  <c r="D8" i="70"/>
  <c r="I11" i="71"/>
  <c r="I22" i="26" s="1"/>
  <c r="G11" i="71"/>
  <c r="G22" i="26" s="1"/>
  <c r="G42" i="33" s="1"/>
  <c r="E11" i="71"/>
  <c r="E22" i="26" s="1"/>
  <c r="C11" i="71"/>
  <c r="C22" i="26" s="1"/>
  <c r="C42" i="33" s="1"/>
  <c r="B11" i="71"/>
  <c r="B22" i="26" s="1"/>
  <c r="J8" i="71"/>
  <c r="H8" i="71"/>
  <c r="F8" i="71"/>
  <c r="D8" i="71"/>
  <c r="W23" i="51"/>
  <c r="S23" i="51"/>
  <c r="R23" i="51"/>
  <c r="Y24" i="51"/>
  <c r="V22" i="51"/>
  <c r="U22" i="51"/>
  <c r="S22" i="51"/>
  <c r="Y23" i="51"/>
  <c r="U23" i="51"/>
  <c r="Y17" i="51"/>
  <c r="W17" i="51"/>
  <c r="U17" i="51"/>
  <c r="S17" i="51"/>
  <c r="Y16" i="51"/>
  <c r="X16" i="51"/>
  <c r="W16" i="51"/>
  <c r="V16" i="51"/>
  <c r="U16" i="51"/>
  <c r="T16" i="51"/>
  <c r="S16" i="51"/>
  <c r="R16" i="51"/>
  <c r="Y15" i="51"/>
  <c r="X15" i="51"/>
  <c r="W15" i="51"/>
  <c r="V15" i="51"/>
  <c r="U15" i="51"/>
  <c r="T15" i="51"/>
  <c r="S15" i="51"/>
  <c r="R15" i="51"/>
  <c r="J9" i="70"/>
  <c r="H9" i="70"/>
  <c r="F9" i="70"/>
  <c r="D9" i="70"/>
  <c r="I12" i="26"/>
  <c r="I35" i="33" s="1"/>
  <c r="U171" i="56"/>
  <c r="U157" i="56"/>
  <c r="U138" i="56"/>
  <c r="U124" i="56"/>
  <c r="U105" i="56"/>
  <c r="U91" i="56"/>
  <c r="U72" i="56"/>
  <c r="U58" i="56"/>
  <c r="U39" i="56"/>
  <c r="U25" i="56"/>
  <c r="V9" i="56"/>
  <c r="V10" i="56" s="1"/>
  <c r="V11" i="56" s="1"/>
  <c r="V12" i="56" s="1"/>
  <c r="V13" i="56" s="1"/>
  <c r="V14" i="56" s="1"/>
  <c r="V15" i="56" s="1"/>
  <c r="V16" i="56" s="1"/>
  <c r="V17" i="56" s="1"/>
  <c r="V18" i="56" s="1"/>
  <c r="V19" i="56" s="1"/>
  <c r="V20" i="56" s="1"/>
  <c r="V21" i="56" s="1"/>
  <c r="V22" i="56" s="1"/>
  <c r="V23" i="56" s="1"/>
  <c r="V24" i="56" s="1"/>
  <c r="V25" i="56" s="1"/>
  <c r="V26" i="56" s="1"/>
  <c r="V27" i="56" s="1"/>
  <c r="V28" i="56" s="1"/>
  <c r="V29" i="56" s="1"/>
  <c r="V30" i="56" s="1"/>
  <c r="V31" i="56" s="1"/>
  <c r="V32" i="56" s="1"/>
  <c r="V33" i="56" s="1"/>
  <c r="V34" i="56" s="1"/>
  <c r="V35" i="56" s="1"/>
  <c r="V36" i="56" s="1"/>
  <c r="V37" i="56" s="1"/>
  <c r="V38" i="56" s="1"/>
  <c r="V39" i="56" s="1"/>
  <c r="V40" i="56" s="1"/>
  <c r="V41" i="56" s="1"/>
  <c r="V42" i="56" s="1"/>
  <c r="V43" i="56" s="1"/>
  <c r="V44" i="56" s="1"/>
  <c r="V45" i="56" s="1"/>
  <c r="V46" i="56" s="1"/>
  <c r="V47" i="56" s="1"/>
  <c r="V48" i="56" s="1"/>
  <c r="V49" i="56" s="1"/>
  <c r="V50" i="56" s="1"/>
  <c r="V51" i="56" s="1"/>
  <c r="V52" i="56" s="1"/>
  <c r="V53" i="56" s="1"/>
  <c r="V54" i="56" s="1"/>
  <c r="V55" i="56" s="1"/>
  <c r="V56" i="56" s="1"/>
  <c r="V57" i="56" s="1"/>
  <c r="V58" i="56" s="1"/>
  <c r="V59" i="56" s="1"/>
  <c r="V60" i="56" s="1"/>
  <c r="V61" i="56" s="1"/>
  <c r="V62" i="56" s="1"/>
  <c r="V63" i="56" s="1"/>
  <c r="V64" i="56" s="1"/>
  <c r="V65" i="56" s="1"/>
  <c r="V66" i="56" s="1"/>
  <c r="V67" i="56" s="1"/>
  <c r="V68" i="56" s="1"/>
  <c r="V69" i="56" s="1"/>
  <c r="V70" i="56" s="1"/>
  <c r="V71" i="56" s="1"/>
  <c r="V72" i="56" s="1"/>
  <c r="U171" i="30"/>
  <c r="U157" i="30"/>
  <c r="U138" i="30"/>
  <c r="U124" i="30"/>
  <c r="U105" i="30"/>
  <c r="U91" i="30"/>
  <c r="U72" i="30"/>
  <c r="U58" i="30"/>
  <c r="U25" i="30"/>
  <c r="U39" i="30"/>
  <c r="D7" i="30"/>
  <c r="E7" i="30" s="1"/>
  <c r="F7" i="30" s="1"/>
  <c r="G7" i="30" s="1"/>
  <c r="H7" i="30" s="1"/>
  <c r="I7" i="30" s="1"/>
  <c r="J7" i="30" s="1"/>
  <c r="K7" i="30" s="1"/>
  <c r="L7" i="30" s="1"/>
  <c r="M7" i="30" s="1"/>
  <c r="N7" i="30" s="1"/>
  <c r="O7" i="30" s="1"/>
  <c r="P7" i="30" s="1"/>
  <c r="Q7" i="30" s="1"/>
  <c r="R7" i="30" s="1"/>
  <c r="S7" i="30" s="1"/>
  <c r="V9" i="30"/>
  <c r="V10" i="30" s="1"/>
  <c r="V11" i="30" s="1"/>
  <c r="V12" i="30" s="1"/>
  <c r="V13" i="30" s="1"/>
  <c r="V14" i="30" s="1"/>
  <c r="V15" i="30" s="1"/>
  <c r="V16" i="30" s="1"/>
  <c r="V17" i="30" s="1"/>
  <c r="V18" i="30" s="1"/>
  <c r="V19" i="30" s="1"/>
  <c r="V20" i="30" s="1"/>
  <c r="V21" i="30" s="1"/>
  <c r="V22" i="30" s="1"/>
  <c r="V23" i="30" s="1"/>
  <c r="V24" i="30" s="1"/>
  <c r="V25" i="30" s="1"/>
  <c r="V26" i="30" s="1"/>
  <c r="V27" i="30" s="1"/>
  <c r="V28" i="30" s="1"/>
  <c r="V29" i="30" s="1"/>
  <c r="V30" i="30" s="1"/>
  <c r="V31" i="30" s="1"/>
  <c r="V32" i="30" s="1"/>
  <c r="V33" i="30" s="1"/>
  <c r="V34" i="30" s="1"/>
  <c r="V35" i="30" s="1"/>
  <c r="V36" i="30" s="1"/>
  <c r="V37" i="30" s="1"/>
  <c r="V38" i="30" s="1"/>
  <c r="V39" i="30" s="1"/>
  <c r="V40" i="30" s="1"/>
  <c r="V41" i="30" s="1"/>
  <c r="V42" i="30" s="1"/>
  <c r="V43" i="30" s="1"/>
  <c r="V44" i="30" s="1"/>
  <c r="V45" i="30" s="1"/>
  <c r="V46" i="30" s="1"/>
  <c r="V47" i="30" s="1"/>
  <c r="V48" i="30" s="1"/>
  <c r="V49" i="30" s="1"/>
  <c r="V50" i="30" s="1"/>
  <c r="V51" i="30" s="1"/>
  <c r="V52" i="30" s="1"/>
  <c r="V53" i="30" s="1"/>
  <c r="V54" i="30" s="1"/>
  <c r="V55" i="30" s="1"/>
  <c r="V56" i="30" s="1"/>
  <c r="V57" i="30" s="1"/>
  <c r="V58" i="30" s="1"/>
  <c r="V59" i="30" s="1"/>
  <c r="V60" i="30" s="1"/>
  <c r="V61" i="30" s="1"/>
  <c r="V62" i="30" s="1"/>
  <c r="V63" i="30" s="1"/>
  <c r="V64" i="30" s="1"/>
  <c r="V65" i="30" s="1"/>
  <c r="V66" i="30" s="1"/>
  <c r="V67" i="30" s="1"/>
  <c r="V68" i="30" s="1"/>
  <c r="V69" i="30" s="1"/>
  <c r="V70" i="30" s="1"/>
  <c r="V71" i="30" s="1"/>
  <c r="V72" i="30" s="1"/>
  <c r="V73" i="30" s="1"/>
  <c r="V74" i="30" s="1"/>
  <c r="V75" i="30" s="1"/>
  <c r="V76" i="30" s="1"/>
  <c r="V77" i="30" s="1"/>
  <c r="V78" i="30" s="1"/>
  <c r="V79" i="30" s="1"/>
  <c r="V80" i="30" s="1"/>
  <c r="V81" i="30" s="1"/>
  <c r="V82" i="30" s="1"/>
  <c r="V83" i="30" s="1"/>
  <c r="V84" i="30" s="1"/>
  <c r="V85" i="30" s="1"/>
  <c r="V86" i="30" s="1"/>
  <c r="V87" i="30" s="1"/>
  <c r="V88" i="30" s="1"/>
  <c r="V89" i="30" s="1"/>
  <c r="V90" i="30" s="1"/>
  <c r="V91" i="30" s="1"/>
  <c r="V92" i="30" s="1"/>
  <c r="V93" i="30" s="1"/>
  <c r="V94" i="30" s="1"/>
  <c r="V95" i="30" s="1"/>
  <c r="V96" i="30" s="1"/>
  <c r="V97" i="30" s="1"/>
  <c r="V98" i="30" s="1"/>
  <c r="V99" i="30" s="1"/>
  <c r="V100" i="30" s="1"/>
  <c r="V101" i="30" s="1"/>
  <c r="V102" i="30" s="1"/>
  <c r="V103" i="30" s="1"/>
  <c r="V104" i="30" s="1"/>
  <c r="V105" i="30" s="1"/>
  <c r="V106" i="30" s="1"/>
  <c r="V107" i="30" s="1"/>
  <c r="V108" i="30" s="1"/>
  <c r="V109" i="30" s="1"/>
  <c r="V110" i="30" s="1"/>
  <c r="V111" i="30" s="1"/>
  <c r="V112" i="30" s="1"/>
  <c r="V113" i="30" s="1"/>
  <c r="V114" i="30" s="1"/>
  <c r="V115" i="30" s="1"/>
  <c r="V116" i="30" s="1"/>
  <c r="V117" i="30" s="1"/>
  <c r="V118" i="30" s="1"/>
  <c r="V119" i="30" s="1"/>
  <c r="V120" i="30" s="1"/>
  <c r="V121" i="30" s="1"/>
  <c r="V122" i="30" s="1"/>
  <c r="V123" i="30" s="1"/>
  <c r="V124" i="30" s="1"/>
  <c r="V125" i="30" s="1"/>
  <c r="V126" i="30" s="1"/>
  <c r="V127" i="30" s="1"/>
  <c r="V128" i="30" s="1"/>
  <c r="V129" i="30" s="1"/>
  <c r="V130" i="30" s="1"/>
  <c r="V131" i="30" s="1"/>
  <c r="V132" i="30" s="1"/>
  <c r="V133" i="30" s="1"/>
  <c r="V134" i="30" s="1"/>
  <c r="V135" i="30" s="1"/>
  <c r="V136" i="30" s="1"/>
  <c r="V137" i="30" s="1"/>
  <c r="V138" i="30" s="1"/>
  <c r="V139" i="30" s="1"/>
  <c r="V140" i="30" s="1"/>
  <c r="V141" i="30" s="1"/>
  <c r="V142" i="30" s="1"/>
  <c r="V143" i="30" s="1"/>
  <c r="V144" i="30" s="1"/>
  <c r="V145" i="30" s="1"/>
  <c r="V146" i="30" s="1"/>
  <c r="V147" i="30" s="1"/>
  <c r="V148" i="30" s="1"/>
  <c r="V149" i="30" s="1"/>
  <c r="V150" i="30" s="1"/>
  <c r="V151" i="30" s="1"/>
  <c r="V152" i="30" s="1"/>
  <c r="V153" i="30" s="1"/>
  <c r="V154" i="30" s="1"/>
  <c r="V155" i="30" s="1"/>
  <c r="V156" i="30" s="1"/>
  <c r="V157" i="30" s="1"/>
  <c r="V158" i="30" s="1"/>
  <c r="V159" i="30" s="1"/>
  <c r="V160" i="30" s="1"/>
  <c r="V161" i="30" s="1"/>
  <c r="V162" i="30" s="1"/>
  <c r="V163" i="30" s="1"/>
  <c r="V164" i="30" s="1"/>
  <c r="V165" i="30" s="1"/>
  <c r="V166" i="30" s="1"/>
  <c r="V167" i="30" s="1"/>
  <c r="V168" i="30" s="1"/>
  <c r="V169" i="30" s="1"/>
  <c r="V170" i="30" s="1"/>
  <c r="V171" i="30" s="1"/>
  <c r="G10" i="44"/>
  <c r="F10" i="44"/>
  <c r="E10" i="44"/>
  <c r="D10" i="44"/>
  <c r="C10" i="44"/>
  <c r="I49" i="33"/>
  <c r="I61" i="33" s="1"/>
  <c r="I48" i="33"/>
  <c r="G49" i="33"/>
  <c r="G61" i="33" s="1"/>
  <c r="J61" i="33" s="1"/>
  <c r="G48" i="33"/>
  <c r="E49" i="33"/>
  <c r="E61" i="33" s="1"/>
  <c r="E48" i="33"/>
  <c r="C49" i="33"/>
  <c r="C61" i="33" s="1"/>
  <c r="F61" i="33" s="1"/>
  <c r="B49" i="33"/>
  <c r="C48" i="33"/>
  <c r="B48" i="33"/>
  <c r="I45" i="33"/>
  <c r="G45" i="33"/>
  <c r="E45" i="33"/>
  <c r="C45" i="33"/>
  <c r="B45" i="33"/>
  <c r="I42" i="33"/>
  <c r="E42" i="33"/>
  <c r="B42" i="33"/>
  <c r="Q40" i="40"/>
  <c r="Q23" i="40"/>
  <c r="O40" i="40"/>
  <c r="O23" i="40"/>
  <c r="M40" i="40"/>
  <c r="M23" i="40"/>
  <c r="K40" i="40"/>
  <c r="K23" i="40"/>
  <c r="I40" i="40"/>
  <c r="I23" i="40"/>
  <c r="G40" i="40"/>
  <c r="G23" i="40"/>
  <c r="E40" i="40"/>
  <c r="E23" i="40"/>
  <c r="O32" i="42"/>
  <c r="Q5" i="56"/>
  <c r="M5" i="56"/>
  <c r="J5" i="56"/>
  <c r="F5" i="56"/>
  <c r="C5" i="56"/>
  <c r="E217" i="38"/>
  <c r="E211" i="38"/>
  <c r="E209" i="38"/>
  <c r="E207" i="38"/>
  <c r="E203" i="38"/>
  <c r="E201" i="38"/>
  <c r="E199" i="38"/>
  <c r="E197" i="38"/>
  <c r="K189" i="38"/>
  <c r="E190" i="38"/>
  <c r="M217" i="38"/>
  <c r="K216" i="38"/>
  <c r="E215" i="38"/>
  <c r="E213" i="38"/>
  <c r="S211" i="38"/>
  <c r="S208" i="38"/>
  <c r="M207" i="38"/>
  <c r="G207" i="38"/>
  <c r="S200" i="38"/>
  <c r="I200" i="38"/>
  <c r="K196" i="38"/>
  <c r="R194" i="38"/>
  <c r="P194" i="38"/>
  <c r="N194" i="38"/>
  <c r="L194" i="38"/>
  <c r="J194" i="38"/>
  <c r="H194" i="38"/>
  <c r="F194" i="38"/>
  <c r="D194" i="38"/>
  <c r="C194" i="38"/>
  <c r="S190" i="38"/>
  <c r="K190" i="38"/>
  <c r="S189" i="38"/>
  <c r="I189" i="38"/>
  <c r="E188" i="38"/>
  <c r="M186" i="38"/>
  <c r="E186" i="38"/>
  <c r="M183" i="38"/>
  <c r="M182" i="38"/>
  <c r="S181" i="38"/>
  <c r="Q181" i="38"/>
  <c r="O181" i="38"/>
  <c r="K181" i="38"/>
  <c r="I181" i="38"/>
  <c r="S131" i="38"/>
  <c r="Q131" i="38"/>
  <c r="O131" i="38"/>
  <c r="M131" i="38"/>
  <c r="K131" i="38"/>
  <c r="I131" i="38"/>
  <c r="G131" i="38"/>
  <c r="E131" i="38"/>
  <c r="S130" i="38"/>
  <c r="Q130" i="38"/>
  <c r="O130" i="38"/>
  <c r="M130" i="38"/>
  <c r="K130" i="38"/>
  <c r="I130" i="38"/>
  <c r="G130" i="38"/>
  <c r="E130" i="38"/>
  <c r="S129" i="38"/>
  <c r="Q129" i="38"/>
  <c r="O129" i="38"/>
  <c r="M129" i="38"/>
  <c r="K129" i="38"/>
  <c r="I129" i="38"/>
  <c r="G129" i="38"/>
  <c r="E129" i="38"/>
  <c r="S128" i="38"/>
  <c r="Q128" i="38"/>
  <c r="O128" i="38"/>
  <c r="M128" i="38"/>
  <c r="K128" i="38"/>
  <c r="I128" i="38"/>
  <c r="G128" i="38"/>
  <c r="E128" i="38"/>
  <c r="S127" i="38"/>
  <c r="Q127" i="38"/>
  <c r="O127" i="38"/>
  <c r="M127" i="38"/>
  <c r="K127" i="38"/>
  <c r="I127" i="38"/>
  <c r="G127" i="38"/>
  <c r="E127" i="38"/>
  <c r="S126" i="38"/>
  <c r="Q126" i="38"/>
  <c r="O126" i="38"/>
  <c r="M126" i="38"/>
  <c r="K126" i="38"/>
  <c r="I126" i="38"/>
  <c r="G126" i="38"/>
  <c r="E126" i="38"/>
  <c r="S125" i="38"/>
  <c r="Q125" i="38"/>
  <c r="O125" i="38"/>
  <c r="M125" i="38"/>
  <c r="K125" i="38"/>
  <c r="I125" i="38"/>
  <c r="G125" i="38"/>
  <c r="E125" i="38"/>
  <c r="R124" i="38"/>
  <c r="P124" i="38"/>
  <c r="N124" i="38"/>
  <c r="L124" i="38"/>
  <c r="O124" i="38" s="1"/>
  <c r="J124" i="38"/>
  <c r="H124" i="38"/>
  <c r="K124" i="38" s="1"/>
  <c r="F124" i="38"/>
  <c r="D124" i="38"/>
  <c r="C124" i="38"/>
  <c r="S123" i="38"/>
  <c r="Q123" i="38"/>
  <c r="O123" i="38"/>
  <c r="M123" i="38"/>
  <c r="K123" i="38"/>
  <c r="I123" i="38"/>
  <c r="G123" i="38"/>
  <c r="E123" i="38"/>
  <c r="S122" i="38"/>
  <c r="Q122" i="38"/>
  <c r="O122" i="38"/>
  <c r="M122" i="38"/>
  <c r="K122" i="38"/>
  <c r="I122" i="38"/>
  <c r="G122" i="38"/>
  <c r="E122" i="38"/>
  <c r="S121" i="38"/>
  <c r="Q121" i="38"/>
  <c r="O121" i="38"/>
  <c r="M121" i="38"/>
  <c r="K121" i="38"/>
  <c r="I121" i="38"/>
  <c r="G121" i="38"/>
  <c r="E121" i="38"/>
  <c r="R119" i="38"/>
  <c r="R118" i="38" s="1"/>
  <c r="Q120" i="38"/>
  <c r="M120" i="38"/>
  <c r="I120" i="38"/>
  <c r="C119" i="38"/>
  <c r="C118" i="38" s="1"/>
  <c r="S117" i="38"/>
  <c r="Q117" i="38"/>
  <c r="O117" i="38"/>
  <c r="M117" i="38"/>
  <c r="K117" i="38"/>
  <c r="I117" i="38"/>
  <c r="G117" i="38"/>
  <c r="E117" i="38"/>
  <c r="R116" i="38"/>
  <c r="P116" i="38"/>
  <c r="Q116" i="38" s="1"/>
  <c r="N116" i="38"/>
  <c r="L116" i="38"/>
  <c r="M116" i="38" s="1"/>
  <c r="J116" i="38"/>
  <c r="H116" i="38"/>
  <c r="I116" i="38" s="1"/>
  <c r="F116" i="38"/>
  <c r="D116" i="38"/>
  <c r="E116" i="38" s="1"/>
  <c r="C116" i="38"/>
  <c r="S115" i="38"/>
  <c r="Q115" i="38"/>
  <c r="O115" i="38"/>
  <c r="M115" i="38"/>
  <c r="K115" i="38"/>
  <c r="I115" i="38"/>
  <c r="G115" i="38"/>
  <c r="E115" i="38"/>
  <c r="S114" i="38"/>
  <c r="Q114" i="38"/>
  <c r="O114" i="38"/>
  <c r="M114" i="38"/>
  <c r="K114" i="38"/>
  <c r="I114" i="38"/>
  <c r="G114" i="38"/>
  <c r="E114" i="38"/>
  <c r="S113" i="38"/>
  <c r="Q113" i="38"/>
  <c r="O113" i="38"/>
  <c r="M113" i="38"/>
  <c r="K113" i="38"/>
  <c r="I113" i="38"/>
  <c r="G113" i="38"/>
  <c r="E113" i="38"/>
  <c r="S112" i="38"/>
  <c r="Q112" i="38"/>
  <c r="O112" i="38"/>
  <c r="M112" i="38"/>
  <c r="K112" i="38"/>
  <c r="I112" i="38"/>
  <c r="G112" i="38"/>
  <c r="E112" i="38"/>
  <c r="S111" i="38"/>
  <c r="Q111" i="38"/>
  <c r="O111" i="38"/>
  <c r="M111" i="38"/>
  <c r="K111" i="38"/>
  <c r="I111" i="38"/>
  <c r="G111" i="38"/>
  <c r="E111" i="38"/>
  <c r="S110" i="38"/>
  <c r="Q110" i="38"/>
  <c r="O110" i="38"/>
  <c r="M110" i="38"/>
  <c r="K110" i="38"/>
  <c r="I110" i="38"/>
  <c r="G110" i="38"/>
  <c r="E110" i="38"/>
  <c r="R109" i="38"/>
  <c r="P109" i="38"/>
  <c r="N109" i="38"/>
  <c r="Q109" i="38" s="1"/>
  <c r="L109" i="38"/>
  <c r="J109" i="38"/>
  <c r="H109" i="38"/>
  <c r="F109" i="38"/>
  <c r="I109" i="38" s="1"/>
  <c r="D109" i="38"/>
  <c r="C109" i="38"/>
  <c r="R108" i="38"/>
  <c r="P108" i="38"/>
  <c r="N108" i="38"/>
  <c r="L108" i="38"/>
  <c r="J108" i="38"/>
  <c r="H108" i="38"/>
  <c r="F108" i="38"/>
  <c r="D108" i="38"/>
  <c r="C108" i="38"/>
  <c r="S105" i="38"/>
  <c r="Q105" i="38"/>
  <c r="O105" i="38"/>
  <c r="M105" i="38"/>
  <c r="K105" i="38"/>
  <c r="I105" i="38"/>
  <c r="G105" i="38"/>
  <c r="E105" i="38"/>
  <c r="S104" i="38"/>
  <c r="Q104" i="38"/>
  <c r="O104" i="38"/>
  <c r="M104" i="38"/>
  <c r="K104" i="38"/>
  <c r="I104" i="38"/>
  <c r="G104" i="38"/>
  <c r="E104" i="38"/>
  <c r="S103" i="38"/>
  <c r="Q103" i="38"/>
  <c r="O103" i="38"/>
  <c r="M103" i="38"/>
  <c r="K103" i="38"/>
  <c r="I103" i="38"/>
  <c r="G103" i="38"/>
  <c r="E103" i="38"/>
  <c r="S102" i="38"/>
  <c r="Q102" i="38"/>
  <c r="O102" i="38"/>
  <c r="M102" i="38"/>
  <c r="K102" i="38"/>
  <c r="I102" i="38"/>
  <c r="G102" i="38"/>
  <c r="E102" i="38"/>
  <c r="S101" i="38"/>
  <c r="Q101" i="38"/>
  <c r="O101" i="38"/>
  <c r="M101" i="38"/>
  <c r="K101" i="38"/>
  <c r="I101" i="38"/>
  <c r="G101" i="38"/>
  <c r="E101" i="38"/>
  <c r="S100" i="38"/>
  <c r="Q100" i="38"/>
  <c r="O100" i="38"/>
  <c r="M100" i="38"/>
  <c r="K100" i="38"/>
  <c r="I100" i="38"/>
  <c r="G100" i="38"/>
  <c r="E100" i="38"/>
  <c r="R99" i="38"/>
  <c r="P99" i="38"/>
  <c r="N99" i="38"/>
  <c r="L99" i="38"/>
  <c r="J99" i="38"/>
  <c r="H99" i="38"/>
  <c r="F99" i="38"/>
  <c r="G99" i="38" s="1"/>
  <c r="D99" i="38"/>
  <c r="C99" i="38"/>
  <c r="S98" i="38"/>
  <c r="Q98" i="38"/>
  <c r="O98" i="38"/>
  <c r="M98" i="38"/>
  <c r="K98" i="38"/>
  <c r="I98" i="38"/>
  <c r="G98" i="38"/>
  <c r="E98" i="38"/>
  <c r="S97" i="38"/>
  <c r="Q97" i="38"/>
  <c r="O97" i="38"/>
  <c r="M97" i="38"/>
  <c r="K97" i="38"/>
  <c r="I97" i="38"/>
  <c r="G97" i="38"/>
  <c r="E97" i="38"/>
  <c r="S96" i="38"/>
  <c r="Q96" i="38"/>
  <c r="O96" i="38"/>
  <c r="M96" i="38"/>
  <c r="K96" i="38"/>
  <c r="I96" i="38"/>
  <c r="G96" i="38"/>
  <c r="E96" i="38"/>
  <c r="S95" i="38"/>
  <c r="Q95" i="38"/>
  <c r="O95" i="38"/>
  <c r="M95" i="38"/>
  <c r="K95" i="38"/>
  <c r="I95" i="38"/>
  <c r="G95" i="38"/>
  <c r="E95" i="38"/>
  <c r="R94" i="38"/>
  <c r="P94" i="38"/>
  <c r="P106" i="38" s="1"/>
  <c r="N94" i="38"/>
  <c r="L94" i="38"/>
  <c r="L106" i="38" s="1"/>
  <c r="J94" i="38"/>
  <c r="H94" i="38"/>
  <c r="F94" i="38"/>
  <c r="D94" i="38"/>
  <c r="C94" i="38"/>
  <c r="S88" i="38"/>
  <c r="Q88" i="38"/>
  <c r="O88" i="38"/>
  <c r="M88" i="38"/>
  <c r="K88" i="38"/>
  <c r="I88" i="38"/>
  <c r="G88" i="38"/>
  <c r="E88" i="38"/>
  <c r="S87" i="38"/>
  <c r="Q87" i="38"/>
  <c r="O87" i="38"/>
  <c r="M87" i="38"/>
  <c r="K87" i="38"/>
  <c r="I87" i="38"/>
  <c r="G87" i="38"/>
  <c r="E87" i="38"/>
  <c r="S86" i="38"/>
  <c r="Q86" i="38"/>
  <c r="O86" i="38"/>
  <c r="M86" i="38"/>
  <c r="K86" i="38"/>
  <c r="I86" i="38"/>
  <c r="G86" i="38"/>
  <c r="E86" i="38"/>
  <c r="S85" i="38"/>
  <c r="Q85" i="38"/>
  <c r="O85" i="38"/>
  <c r="M85" i="38"/>
  <c r="K85" i="38"/>
  <c r="I85" i="38"/>
  <c r="G85" i="38"/>
  <c r="E85" i="38"/>
  <c r="S84" i="38"/>
  <c r="Q84" i="38"/>
  <c r="O84" i="38"/>
  <c r="M84" i="38"/>
  <c r="K84" i="38"/>
  <c r="I84" i="38"/>
  <c r="G84" i="38"/>
  <c r="E84" i="38"/>
  <c r="S83" i="38"/>
  <c r="Q83" i="38"/>
  <c r="O83" i="38"/>
  <c r="M83" i="38"/>
  <c r="K83" i="38"/>
  <c r="I83" i="38"/>
  <c r="G83" i="38"/>
  <c r="E83" i="38"/>
  <c r="S82" i="38"/>
  <c r="Q82" i="38"/>
  <c r="O82" i="38"/>
  <c r="M82" i="38"/>
  <c r="K82" i="38"/>
  <c r="I82" i="38"/>
  <c r="G82" i="38"/>
  <c r="E82" i="38"/>
  <c r="R81" i="38"/>
  <c r="P81" i="38"/>
  <c r="N81" i="38"/>
  <c r="Q81" i="38" s="1"/>
  <c r="L81" i="38"/>
  <c r="J81" i="38"/>
  <c r="M81" i="38" s="1"/>
  <c r="H81" i="38"/>
  <c r="F81" i="38"/>
  <c r="D81" i="38"/>
  <c r="C81" i="38"/>
  <c r="S80" i="38"/>
  <c r="Q80" i="38"/>
  <c r="O80" i="38"/>
  <c r="M80" i="38"/>
  <c r="K80" i="38"/>
  <c r="I80" i="38"/>
  <c r="G80" i="38"/>
  <c r="E80" i="38"/>
  <c r="S79" i="38"/>
  <c r="Q79" i="38"/>
  <c r="O79" i="38"/>
  <c r="M79" i="38"/>
  <c r="K79" i="38"/>
  <c r="I79" i="38"/>
  <c r="G79" i="38"/>
  <c r="E79" i="38"/>
  <c r="S78" i="38"/>
  <c r="Q78" i="38"/>
  <c r="O78" i="38"/>
  <c r="M78" i="38"/>
  <c r="K78" i="38"/>
  <c r="I78" i="38"/>
  <c r="G78" i="38"/>
  <c r="E78" i="38"/>
  <c r="R76" i="38"/>
  <c r="S77" i="38"/>
  <c r="K77" i="38"/>
  <c r="C76" i="38"/>
  <c r="S74" i="38"/>
  <c r="Q74" i="38"/>
  <c r="O74" i="38"/>
  <c r="M74" i="38"/>
  <c r="K74" i="38"/>
  <c r="I74" i="38"/>
  <c r="G74" i="38"/>
  <c r="E74" i="38"/>
  <c r="R73" i="38"/>
  <c r="P73" i="38"/>
  <c r="S73" i="38" s="1"/>
  <c r="N73" i="38"/>
  <c r="L73" i="38"/>
  <c r="O73" i="38" s="1"/>
  <c r="J73" i="38"/>
  <c r="H73" i="38"/>
  <c r="K73" i="38" s="1"/>
  <c r="F73" i="38"/>
  <c r="D73" i="38"/>
  <c r="C73" i="38"/>
  <c r="S72" i="38"/>
  <c r="Q72" i="38"/>
  <c r="O72" i="38"/>
  <c r="M72" i="38"/>
  <c r="K72" i="38"/>
  <c r="I72" i="38"/>
  <c r="G72" i="38"/>
  <c r="E72" i="38"/>
  <c r="S71" i="38"/>
  <c r="Q71" i="38"/>
  <c r="O71" i="38"/>
  <c r="M71" i="38"/>
  <c r="K71" i="38"/>
  <c r="I71" i="38"/>
  <c r="G71" i="38"/>
  <c r="E71" i="38"/>
  <c r="S70" i="38"/>
  <c r="Q70" i="38"/>
  <c r="O70" i="38"/>
  <c r="M70" i="38"/>
  <c r="K70" i="38"/>
  <c r="I70" i="38"/>
  <c r="G70" i="38"/>
  <c r="E70" i="38"/>
  <c r="S69" i="38"/>
  <c r="Q69" i="38"/>
  <c r="O69" i="38"/>
  <c r="M69" i="38"/>
  <c r="K69" i="38"/>
  <c r="I69" i="38"/>
  <c r="G69" i="38"/>
  <c r="E69" i="38"/>
  <c r="S68" i="38"/>
  <c r="Q68" i="38"/>
  <c r="O68" i="38"/>
  <c r="M68" i="38"/>
  <c r="K68" i="38"/>
  <c r="I68" i="38"/>
  <c r="G68" i="38"/>
  <c r="E68" i="38"/>
  <c r="S67" i="38"/>
  <c r="Q67" i="38"/>
  <c r="O67" i="38"/>
  <c r="M67" i="38"/>
  <c r="K67" i="38"/>
  <c r="I67" i="38"/>
  <c r="G67" i="38"/>
  <c r="E67" i="38"/>
  <c r="R66" i="38"/>
  <c r="P66" i="38"/>
  <c r="N66" i="38"/>
  <c r="L66" i="38"/>
  <c r="J66" i="38"/>
  <c r="H66" i="38"/>
  <c r="F66" i="38"/>
  <c r="D66" i="38"/>
  <c r="C66" i="38"/>
  <c r="R65" i="38"/>
  <c r="P65" i="38"/>
  <c r="N65" i="38"/>
  <c r="L65" i="38"/>
  <c r="J65" i="38"/>
  <c r="H65" i="38"/>
  <c r="F65" i="38"/>
  <c r="D65" i="38"/>
  <c r="C65" i="38"/>
  <c r="S62" i="38"/>
  <c r="Q62" i="38"/>
  <c r="O62" i="38"/>
  <c r="M62" i="38"/>
  <c r="K62" i="38"/>
  <c r="I62" i="38"/>
  <c r="G62" i="38"/>
  <c r="E62" i="38"/>
  <c r="S61" i="38"/>
  <c r="Q61" i="38"/>
  <c r="O61" i="38"/>
  <c r="M61" i="38"/>
  <c r="K61" i="38"/>
  <c r="I61" i="38"/>
  <c r="G61" i="38"/>
  <c r="E61" i="38"/>
  <c r="S60" i="38"/>
  <c r="Q60" i="38"/>
  <c r="O60" i="38"/>
  <c r="M60" i="38"/>
  <c r="K60" i="38"/>
  <c r="I60" i="38"/>
  <c r="G60" i="38"/>
  <c r="E60" i="38"/>
  <c r="S59" i="38"/>
  <c r="Q59" i="38"/>
  <c r="O59" i="38"/>
  <c r="M59" i="38"/>
  <c r="K59" i="38"/>
  <c r="I59" i="38"/>
  <c r="G59" i="38"/>
  <c r="E59" i="38"/>
  <c r="S58" i="38"/>
  <c r="Q58" i="38"/>
  <c r="O58" i="38"/>
  <c r="M58" i="38"/>
  <c r="K58" i="38"/>
  <c r="I58" i="38"/>
  <c r="G58" i="38"/>
  <c r="E58" i="38"/>
  <c r="S57" i="38"/>
  <c r="Q57" i="38"/>
  <c r="O57" i="38"/>
  <c r="M57" i="38"/>
  <c r="K57" i="38"/>
  <c r="I57" i="38"/>
  <c r="G57" i="38"/>
  <c r="E57" i="38"/>
  <c r="R56" i="38"/>
  <c r="P56" i="38"/>
  <c r="N56" i="38"/>
  <c r="Q56" i="38" s="1"/>
  <c r="L56" i="38"/>
  <c r="J56" i="38"/>
  <c r="H56" i="38"/>
  <c r="F56" i="38"/>
  <c r="I56" i="38" s="1"/>
  <c r="D56" i="38"/>
  <c r="C56" i="38"/>
  <c r="E56" i="38" s="1"/>
  <c r="S55" i="38"/>
  <c r="Q55" i="38"/>
  <c r="O55" i="38"/>
  <c r="M55" i="38"/>
  <c r="K55" i="38"/>
  <c r="I55" i="38"/>
  <c r="G55" i="38"/>
  <c r="E55" i="38"/>
  <c r="S54" i="38"/>
  <c r="Q54" i="38"/>
  <c r="O54" i="38"/>
  <c r="M54" i="38"/>
  <c r="K54" i="38"/>
  <c r="I54" i="38"/>
  <c r="G54" i="38"/>
  <c r="E54" i="38"/>
  <c r="S53" i="38"/>
  <c r="Q53" i="38"/>
  <c r="O53" i="38"/>
  <c r="M53" i="38"/>
  <c r="K53" i="38"/>
  <c r="I53" i="38"/>
  <c r="G53" i="38"/>
  <c r="E53" i="38"/>
  <c r="S52" i="38"/>
  <c r="Q52" i="38"/>
  <c r="O52" i="38"/>
  <c r="M52" i="38"/>
  <c r="K52" i="38"/>
  <c r="I52" i="38"/>
  <c r="G52" i="38"/>
  <c r="E52" i="38"/>
  <c r="R51" i="38"/>
  <c r="P51" i="38"/>
  <c r="S51" i="38" s="1"/>
  <c r="N51" i="38"/>
  <c r="L51" i="38"/>
  <c r="J51" i="38"/>
  <c r="H51" i="38"/>
  <c r="K51" i="38" s="1"/>
  <c r="F51" i="38"/>
  <c r="D51" i="38"/>
  <c r="E51" i="38" s="1"/>
  <c r="C51" i="38"/>
  <c r="E9" i="38"/>
  <c r="G9" i="38"/>
  <c r="I9" i="38"/>
  <c r="K9" i="38"/>
  <c r="E10" i="38"/>
  <c r="G10" i="38"/>
  <c r="I10" i="38"/>
  <c r="K10" i="38"/>
  <c r="E11" i="38"/>
  <c r="G11" i="38"/>
  <c r="I11" i="38"/>
  <c r="K11" i="38"/>
  <c r="E12" i="38"/>
  <c r="G12" i="38"/>
  <c r="I12" i="38"/>
  <c r="K12" i="38"/>
  <c r="C13" i="38"/>
  <c r="C185" i="38" s="1"/>
  <c r="D13" i="38"/>
  <c r="F13" i="38"/>
  <c r="H13" i="38"/>
  <c r="H185" i="38" s="1"/>
  <c r="J13" i="38"/>
  <c r="J185" i="38" s="1"/>
  <c r="E14" i="38"/>
  <c r="G14" i="38"/>
  <c r="I14" i="38"/>
  <c r="K14" i="38"/>
  <c r="E15" i="38"/>
  <c r="G15" i="38"/>
  <c r="I15" i="38"/>
  <c r="K15" i="38"/>
  <c r="E16" i="38"/>
  <c r="G16" i="38"/>
  <c r="I16" i="38"/>
  <c r="K16" i="38"/>
  <c r="E17" i="38"/>
  <c r="G17" i="38"/>
  <c r="I17" i="38"/>
  <c r="K17" i="38"/>
  <c r="E18" i="38"/>
  <c r="G18" i="38"/>
  <c r="I18" i="38"/>
  <c r="K18" i="38"/>
  <c r="E19" i="38"/>
  <c r="G19" i="38"/>
  <c r="I19" i="38"/>
  <c r="K19" i="38"/>
  <c r="C22" i="38"/>
  <c r="D22" i="38"/>
  <c r="F22" i="38"/>
  <c r="H22" i="38"/>
  <c r="J22" i="38"/>
  <c r="C23" i="38"/>
  <c r="D23" i="38"/>
  <c r="D195" i="38" s="1"/>
  <c r="F23" i="38"/>
  <c r="F195" i="38" s="1"/>
  <c r="H23" i="38"/>
  <c r="J23" i="38"/>
  <c r="E24" i="38"/>
  <c r="G24" i="38"/>
  <c r="I24" i="38"/>
  <c r="K24" i="38"/>
  <c r="S6" i="56"/>
  <c r="R6" i="56"/>
  <c r="Q6" i="56"/>
  <c r="P6" i="56"/>
  <c r="O6" i="56"/>
  <c r="N6" i="56"/>
  <c r="M6" i="56"/>
  <c r="L6" i="56"/>
  <c r="K6" i="56"/>
  <c r="J6" i="56"/>
  <c r="I6" i="56"/>
  <c r="H6" i="56"/>
  <c r="G6" i="56"/>
  <c r="F6" i="56"/>
  <c r="E6" i="56"/>
  <c r="D6" i="56"/>
  <c r="C6" i="56"/>
  <c r="P38" i="56"/>
  <c r="O38" i="56"/>
  <c r="N38" i="56"/>
  <c r="M38" i="56"/>
  <c r="L38" i="56"/>
  <c r="K38" i="56"/>
  <c r="J38" i="56"/>
  <c r="I38" i="56"/>
  <c r="H38" i="56"/>
  <c r="G38" i="56"/>
  <c r="F38" i="56"/>
  <c r="P37" i="56"/>
  <c r="O37" i="56"/>
  <c r="N37" i="56"/>
  <c r="M37" i="56"/>
  <c r="L37" i="56"/>
  <c r="K37" i="56"/>
  <c r="J37" i="56"/>
  <c r="I37" i="56"/>
  <c r="H37" i="56"/>
  <c r="G37" i="56"/>
  <c r="F37" i="56"/>
  <c r="P36" i="56"/>
  <c r="O36" i="56"/>
  <c r="N36" i="56"/>
  <c r="M36" i="56"/>
  <c r="L36" i="56"/>
  <c r="K36" i="56"/>
  <c r="J36" i="56"/>
  <c r="I36" i="56"/>
  <c r="H36" i="56"/>
  <c r="G36" i="56"/>
  <c r="F36" i="56"/>
  <c r="P35" i="56"/>
  <c r="O35" i="56"/>
  <c r="N35" i="56"/>
  <c r="M35" i="56"/>
  <c r="L35" i="56"/>
  <c r="K35" i="56"/>
  <c r="J35" i="56"/>
  <c r="I35" i="56"/>
  <c r="H35" i="56"/>
  <c r="G35" i="56"/>
  <c r="F35" i="56"/>
  <c r="P34" i="56"/>
  <c r="O34" i="56"/>
  <c r="N34" i="56"/>
  <c r="M34" i="56"/>
  <c r="L34" i="56"/>
  <c r="K34" i="56"/>
  <c r="J34" i="56"/>
  <c r="I34" i="56"/>
  <c r="H34" i="56"/>
  <c r="G34" i="56"/>
  <c r="F34" i="56"/>
  <c r="P33" i="56"/>
  <c r="O33" i="56"/>
  <c r="N33" i="56"/>
  <c r="M33" i="56"/>
  <c r="L33" i="56"/>
  <c r="K33" i="56"/>
  <c r="J33" i="56"/>
  <c r="I33" i="56"/>
  <c r="H33" i="56"/>
  <c r="G33" i="56"/>
  <c r="F33" i="56"/>
  <c r="P32" i="56"/>
  <c r="O32" i="56"/>
  <c r="N32" i="56"/>
  <c r="M32" i="56"/>
  <c r="L32" i="56"/>
  <c r="K32" i="56"/>
  <c r="J32" i="56"/>
  <c r="I32" i="56"/>
  <c r="H32" i="56"/>
  <c r="G32" i="56"/>
  <c r="F32" i="56"/>
  <c r="P31" i="56"/>
  <c r="O31" i="56"/>
  <c r="N31" i="56"/>
  <c r="M31" i="56"/>
  <c r="L31" i="56"/>
  <c r="K31" i="56"/>
  <c r="J31" i="56"/>
  <c r="I31" i="56"/>
  <c r="H31" i="56"/>
  <c r="G31" i="56"/>
  <c r="F31" i="56"/>
  <c r="P30" i="56"/>
  <c r="O30" i="56"/>
  <c r="N30" i="56"/>
  <c r="M30" i="56"/>
  <c r="L30" i="56"/>
  <c r="K30" i="56"/>
  <c r="J30" i="56"/>
  <c r="I30" i="56"/>
  <c r="H30" i="56"/>
  <c r="G30" i="56"/>
  <c r="F30" i="56"/>
  <c r="P29" i="56"/>
  <c r="O29" i="56"/>
  <c r="N29" i="56"/>
  <c r="M29" i="56"/>
  <c r="L29" i="56"/>
  <c r="K29" i="56"/>
  <c r="J29" i="56"/>
  <c r="I29" i="56"/>
  <c r="H29" i="56"/>
  <c r="G29" i="56"/>
  <c r="F29" i="56"/>
  <c r="P28" i="56"/>
  <c r="O28" i="56"/>
  <c r="N28" i="56"/>
  <c r="M28" i="56"/>
  <c r="L28" i="56"/>
  <c r="K28" i="56"/>
  <c r="J28" i="56"/>
  <c r="I28" i="56"/>
  <c r="H28" i="56"/>
  <c r="G28" i="56"/>
  <c r="F28" i="56"/>
  <c r="P27" i="56"/>
  <c r="O27" i="56"/>
  <c r="N27" i="56"/>
  <c r="M27" i="56"/>
  <c r="L27" i="56"/>
  <c r="K27" i="56"/>
  <c r="J27" i="56"/>
  <c r="I27" i="56"/>
  <c r="H27" i="56"/>
  <c r="G27" i="56"/>
  <c r="F27" i="56"/>
  <c r="P24" i="56"/>
  <c r="O24" i="56"/>
  <c r="N24" i="56"/>
  <c r="M24" i="56"/>
  <c r="L24" i="56"/>
  <c r="K24" i="56"/>
  <c r="J24" i="56"/>
  <c r="I24" i="56"/>
  <c r="H24" i="56"/>
  <c r="G24" i="56"/>
  <c r="F24" i="56"/>
  <c r="P23" i="56"/>
  <c r="O23" i="56"/>
  <c r="N23" i="56"/>
  <c r="M23" i="56"/>
  <c r="L23" i="56"/>
  <c r="K23" i="56"/>
  <c r="J23" i="56"/>
  <c r="I23" i="56"/>
  <c r="H23" i="56"/>
  <c r="G23" i="56"/>
  <c r="F23" i="56"/>
  <c r="P22" i="56"/>
  <c r="O22" i="56"/>
  <c r="N22" i="56"/>
  <c r="M22" i="56"/>
  <c r="L22" i="56"/>
  <c r="K22" i="56"/>
  <c r="J22" i="56"/>
  <c r="I22" i="56"/>
  <c r="H22" i="56"/>
  <c r="G22" i="56"/>
  <c r="F22" i="56"/>
  <c r="P21" i="56"/>
  <c r="O21" i="56"/>
  <c r="N21" i="56"/>
  <c r="M21" i="56"/>
  <c r="L21" i="56"/>
  <c r="K21" i="56"/>
  <c r="J21" i="56"/>
  <c r="I21" i="56"/>
  <c r="H21" i="56"/>
  <c r="G21" i="56"/>
  <c r="F21" i="56"/>
  <c r="P20" i="56"/>
  <c r="O20" i="56"/>
  <c r="N20" i="56"/>
  <c r="M20" i="56"/>
  <c r="L20" i="56"/>
  <c r="K20" i="56"/>
  <c r="J20" i="56"/>
  <c r="I20" i="56"/>
  <c r="H20" i="56"/>
  <c r="G20" i="56"/>
  <c r="F20" i="56"/>
  <c r="P19" i="56"/>
  <c r="O19" i="56"/>
  <c r="N19" i="56"/>
  <c r="M19" i="56"/>
  <c r="L19" i="56"/>
  <c r="K19" i="56"/>
  <c r="J19" i="56"/>
  <c r="I19" i="56"/>
  <c r="H19" i="56"/>
  <c r="G19" i="56"/>
  <c r="F19" i="56"/>
  <c r="P18" i="56"/>
  <c r="O18" i="56"/>
  <c r="N18" i="56"/>
  <c r="M18" i="56"/>
  <c r="L18" i="56"/>
  <c r="K18" i="56"/>
  <c r="J18" i="56"/>
  <c r="I18" i="56"/>
  <c r="H18" i="56"/>
  <c r="G18" i="56"/>
  <c r="F18" i="56"/>
  <c r="P17" i="56"/>
  <c r="O17" i="56"/>
  <c r="N17" i="56"/>
  <c r="M17" i="56"/>
  <c r="L17" i="56"/>
  <c r="K17" i="56"/>
  <c r="J17" i="56"/>
  <c r="I17" i="56"/>
  <c r="H17" i="56"/>
  <c r="G17" i="56"/>
  <c r="F17" i="56"/>
  <c r="P16" i="56"/>
  <c r="O16" i="56"/>
  <c r="N16" i="56"/>
  <c r="M16" i="56"/>
  <c r="L16" i="56"/>
  <c r="K16" i="56"/>
  <c r="J16" i="56"/>
  <c r="I16" i="56"/>
  <c r="H16" i="56"/>
  <c r="G16" i="56"/>
  <c r="F16" i="56"/>
  <c r="P15" i="56"/>
  <c r="O15" i="56"/>
  <c r="N15" i="56"/>
  <c r="M15" i="56"/>
  <c r="L15" i="56"/>
  <c r="K15" i="56"/>
  <c r="J15" i="56"/>
  <c r="I15" i="56"/>
  <c r="H15" i="56"/>
  <c r="G15" i="56"/>
  <c r="F15" i="56"/>
  <c r="P14" i="56"/>
  <c r="O14" i="56"/>
  <c r="N14" i="56"/>
  <c r="M14" i="56"/>
  <c r="L14" i="56"/>
  <c r="K14" i="56"/>
  <c r="J14" i="56"/>
  <c r="I14" i="56"/>
  <c r="H14" i="56"/>
  <c r="G14" i="56"/>
  <c r="F14" i="56"/>
  <c r="P13" i="56"/>
  <c r="O13" i="56"/>
  <c r="N13" i="56"/>
  <c r="M13" i="56"/>
  <c r="L13" i="56"/>
  <c r="K13" i="56"/>
  <c r="J13" i="56"/>
  <c r="I13" i="56"/>
  <c r="H13" i="56"/>
  <c r="G13" i="56"/>
  <c r="F13" i="56"/>
  <c r="P12" i="56"/>
  <c r="O12" i="56"/>
  <c r="N12" i="56"/>
  <c r="M12" i="56"/>
  <c r="L12" i="56"/>
  <c r="K12" i="56"/>
  <c r="J12" i="56"/>
  <c r="I12" i="56"/>
  <c r="H12" i="56"/>
  <c r="G12" i="56"/>
  <c r="F12" i="56"/>
  <c r="P11" i="56"/>
  <c r="O11" i="56"/>
  <c r="N11" i="56"/>
  <c r="M11" i="56"/>
  <c r="L11" i="56"/>
  <c r="K11" i="56"/>
  <c r="J11" i="56"/>
  <c r="I11" i="56"/>
  <c r="H11" i="56"/>
  <c r="G11" i="56"/>
  <c r="F11" i="56"/>
  <c r="P10" i="56"/>
  <c r="O10" i="56"/>
  <c r="N10" i="56"/>
  <c r="M10" i="56"/>
  <c r="L10" i="56"/>
  <c r="K10" i="56"/>
  <c r="J10" i="56"/>
  <c r="I10" i="56"/>
  <c r="H10" i="56"/>
  <c r="G10" i="56"/>
  <c r="F10" i="56"/>
  <c r="P9" i="56"/>
  <c r="O9" i="56"/>
  <c r="N9" i="56"/>
  <c r="M9" i="56"/>
  <c r="L9" i="56"/>
  <c r="K9" i="56"/>
  <c r="J9" i="56"/>
  <c r="I9" i="56"/>
  <c r="H9" i="56"/>
  <c r="G9" i="56"/>
  <c r="F9" i="56"/>
  <c r="P8" i="56"/>
  <c r="O8" i="56"/>
  <c r="N8" i="56"/>
  <c r="M8" i="56"/>
  <c r="L8" i="56"/>
  <c r="K8" i="56"/>
  <c r="J8" i="56"/>
  <c r="I8" i="56"/>
  <c r="H8" i="56"/>
  <c r="G8" i="56"/>
  <c r="F8" i="56"/>
  <c r="A3" i="63"/>
  <c r="A4" i="33"/>
  <c r="A3" i="42"/>
  <c r="A3" i="40"/>
  <c r="A3" i="39"/>
  <c r="A3" i="38"/>
  <c r="A3" i="32"/>
  <c r="A4" i="58"/>
  <c r="A3" i="56"/>
  <c r="A3" i="30"/>
  <c r="A3" i="14"/>
  <c r="I12" i="70"/>
  <c r="I11" i="70"/>
  <c r="G12" i="70"/>
  <c r="G11" i="70"/>
  <c r="E12" i="70"/>
  <c r="E11" i="70"/>
  <c r="C12" i="70"/>
  <c r="C11" i="70"/>
  <c r="B11" i="70"/>
  <c r="A3" i="71"/>
  <c r="J10" i="71"/>
  <c r="H10" i="71"/>
  <c r="F10" i="71"/>
  <c r="D10" i="71"/>
  <c r="J9" i="71"/>
  <c r="H9" i="71"/>
  <c r="F9" i="71"/>
  <c r="D9" i="71"/>
  <c r="B12" i="70"/>
  <c r="J10" i="70"/>
  <c r="H10" i="70"/>
  <c r="F10" i="70"/>
  <c r="D10" i="70"/>
  <c r="A3" i="70"/>
  <c r="H195" i="38" l="1"/>
  <c r="D185" i="38"/>
  <c r="I81" i="38"/>
  <c r="O99" i="38"/>
  <c r="I47" i="33"/>
  <c r="R106" i="38"/>
  <c r="S106" i="38" s="1"/>
  <c r="K99" i="38"/>
  <c r="H61" i="33"/>
  <c r="C47" i="33"/>
  <c r="F42" i="33"/>
  <c r="I44" i="33"/>
  <c r="G47" i="33"/>
  <c r="J195" i="38"/>
  <c r="C195" i="38"/>
  <c r="E195" i="38" s="1"/>
  <c r="F185" i="38"/>
  <c r="O51" i="38"/>
  <c r="M56" i="38"/>
  <c r="M94" i="38"/>
  <c r="Q99" i="38"/>
  <c r="K109" i="38"/>
  <c r="S109" i="38"/>
  <c r="G56" i="38"/>
  <c r="O56" i="38"/>
  <c r="K66" i="38"/>
  <c r="S66" i="38"/>
  <c r="G73" i="38"/>
  <c r="Q73" i="38"/>
  <c r="G77" i="38"/>
  <c r="O77" i="38"/>
  <c r="E81" i="38"/>
  <c r="S81" i="38"/>
  <c r="I94" i="38"/>
  <c r="Q94" i="38"/>
  <c r="D106" i="38"/>
  <c r="S99" i="38"/>
  <c r="E109" i="38"/>
  <c r="K56" i="38"/>
  <c r="S56" i="38"/>
  <c r="G66" i="38"/>
  <c r="O66" i="38"/>
  <c r="E73" i="38"/>
  <c r="M73" i="38"/>
  <c r="S124" i="38"/>
  <c r="O187" i="38"/>
  <c r="S182" i="38"/>
  <c r="M201" i="38"/>
  <c r="M208" i="38"/>
  <c r="Q198" i="38"/>
  <c r="S201" i="38"/>
  <c r="Q189" i="38"/>
  <c r="S191" i="38"/>
  <c r="Q199" i="38"/>
  <c r="S203" i="38"/>
  <c r="M209" i="38"/>
  <c r="E182" i="38"/>
  <c r="E184" i="38"/>
  <c r="I183" i="38"/>
  <c r="I188" i="38"/>
  <c r="M188" i="38"/>
  <c r="Q183" i="38"/>
  <c r="Q188" i="38"/>
  <c r="I203" i="38"/>
  <c r="G211" i="38"/>
  <c r="G215" i="38"/>
  <c r="K213" i="38"/>
  <c r="M212" i="38"/>
  <c r="M216" i="38"/>
  <c r="Q203" i="38"/>
  <c r="S217" i="38"/>
  <c r="G189" i="38"/>
  <c r="G184" i="38"/>
  <c r="K182" i="38"/>
  <c r="K191" i="38"/>
  <c r="O182" i="38"/>
  <c r="O191" i="38"/>
  <c r="I199" i="38"/>
  <c r="M197" i="38"/>
  <c r="S209" i="38"/>
  <c r="K187" i="38"/>
  <c r="G186" i="38"/>
  <c r="I190" i="38"/>
  <c r="K183" i="38"/>
  <c r="M181" i="38"/>
  <c r="M190" i="38"/>
  <c r="O183" i="38"/>
  <c r="Q186" i="38"/>
  <c r="Q190" i="38"/>
  <c r="S183" i="38"/>
  <c r="K212" i="38"/>
  <c r="K211" i="38"/>
  <c r="K215" i="38"/>
  <c r="O214" i="38"/>
  <c r="S212" i="38"/>
  <c r="S216" i="38"/>
  <c r="S215" i="38"/>
  <c r="G191" i="38"/>
  <c r="M189" i="38"/>
  <c r="Q184" i="38"/>
  <c r="S187" i="38"/>
  <c r="O189" i="38"/>
  <c r="I198" i="38"/>
  <c r="K203" i="38"/>
  <c r="G181" i="38"/>
  <c r="G183" i="38"/>
  <c r="G182" i="38"/>
  <c r="I187" i="38"/>
  <c r="I191" i="38"/>
  <c r="K184" i="38"/>
  <c r="M187" i="38"/>
  <c r="M191" i="38"/>
  <c r="O184" i="38"/>
  <c r="Q187" i="38"/>
  <c r="Q191" i="38"/>
  <c r="S184" i="38"/>
  <c r="I201" i="38"/>
  <c r="K200" i="38"/>
  <c r="K208" i="38"/>
  <c r="K199" i="38"/>
  <c r="K207" i="38"/>
  <c r="S196" i="38"/>
  <c r="S199" i="38"/>
  <c r="S207" i="38"/>
  <c r="X23" i="51"/>
  <c r="W22" i="51"/>
  <c r="T23" i="51"/>
  <c r="C75" i="38"/>
  <c r="O81" i="38"/>
  <c r="M99" i="38"/>
  <c r="E124" i="38"/>
  <c r="G124" i="38"/>
  <c r="G23" i="38"/>
  <c r="K13" i="38"/>
  <c r="C63" i="38"/>
  <c r="M51" i="38"/>
  <c r="R63" i="38"/>
  <c r="I66" i="38"/>
  <c r="Q66" i="38"/>
  <c r="I73" i="38"/>
  <c r="K81" i="38"/>
  <c r="I99" i="38"/>
  <c r="O109" i="38"/>
  <c r="C132" i="38"/>
  <c r="G116" i="38"/>
  <c r="K116" i="38"/>
  <c r="O116" i="38"/>
  <c r="S116" i="38"/>
  <c r="I124" i="38"/>
  <c r="Q124" i="38"/>
  <c r="Q182" i="38"/>
  <c r="I186" i="38"/>
  <c r="G190" i="38"/>
  <c r="M213" i="38"/>
  <c r="K186" i="38"/>
  <c r="O188" i="38"/>
  <c r="S186" i="38"/>
  <c r="G195" i="38"/>
  <c r="K23" i="38"/>
  <c r="I51" i="38"/>
  <c r="Q51" i="38"/>
  <c r="C89" i="38"/>
  <c r="M66" i="38"/>
  <c r="R89" i="38"/>
  <c r="I77" i="38"/>
  <c r="Q77" i="38"/>
  <c r="G81" i="38"/>
  <c r="E94" i="38"/>
  <c r="O94" i="38"/>
  <c r="C106" i="38"/>
  <c r="E99" i="38"/>
  <c r="M124" i="38"/>
  <c r="I182" i="38"/>
  <c r="I184" i="38"/>
  <c r="O190" i="38"/>
  <c r="K197" i="38"/>
  <c r="K188" i="38"/>
  <c r="M184" i="38"/>
  <c r="O186" i="38"/>
  <c r="S188" i="38"/>
  <c r="E77" i="38"/>
  <c r="M77" i="38"/>
  <c r="R75" i="38"/>
  <c r="K94" i="38"/>
  <c r="S94" i="38"/>
  <c r="H106" i="38"/>
  <c r="M109" i="38"/>
  <c r="E120" i="38"/>
  <c r="O120" i="38"/>
  <c r="G197" i="38"/>
  <c r="G199" i="38"/>
  <c r="G201" i="38"/>
  <c r="G203" i="38"/>
  <c r="I214" i="38"/>
  <c r="I207" i="38"/>
  <c r="I211" i="38"/>
  <c r="I215" i="38"/>
  <c r="O197" i="38"/>
  <c r="O201" i="38"/>
  <c r="O198" i="38"/>
  <c r="Q214" i="38"/>
  <c r="Q207" i="38"/>
  <c r="Q211" i="38"/>
  <c r="Q215" i="38"/>
  <c r="K120" i="38"/>
  <c r="S120" i="38"/>
  <c r="E187" i="38"/>
  <c r="I196" i="38"/>
  <c r="I208" i="38"/>
  <c r="I212" i="38"/>
  <c r="I216" i="38"/>
  <c r="I197" i="38"/>
  <c r="K201" i="38"/>
  <c r="K209" i="38"/>
  <c r="K217" i="38"/>
  <c r="M198" i="38"/>
  <c r="M214" i="38"/>
  <c r="O199" i="38"/>
  <c r="O203" i="38"/>
  <c r="O207" i="38"/>
  <c r="Q196" i="38"/>
  <c r="Q200" i="38"/>
  <c r="Q208" i="38"/>
  <c r="Q212" i="38"/>
  <c r="Q216" i="38"/>
  <c r="S197" i="38"/>
  <c r="Q201" i="38"/>
  <c r="S213" i="38"/>
  <c r="S198" i="38"/>
  <c r="S214" i="38"/>
  <c r="C25" i="65"/>
  <c r="D49" i="33"/>
  <c r="B61" i="33"/>
  <c r="D61" i="33" s="1"/>
  <c r="J45" i="33"/>
  <c r="D42" i="33"/>
  <c r="H8" i="70"/>
  <c r="J12" i="70"/>
  <c r="J8" i="70"/>
  <c r="G21" i="26"/>
  <c r="G41" i="33" s="1"/>
  <c r="E21" i="26"/>
  <c r="E41" i="33" s="1"/>
  <c r="L35" i="1"/>
  <c r="P35" i="1"/>
  <c r="T35" i="1"/>
  <c r="H36" i="1"/>
  <c r="P36" i="1"/>
  <c r="I21" i="26"/>
  <c r="I41" i="33" s="1"/>
  <c r="B21" i="26"/>
  <c r="B41" i="33" s="1"/>
  <c r="F11" i="70"/>
  <c r="H11" i="70"/>
  <c r="C21" i="26"/>
  <c r="C41" i="33" s="1"/>
  <c r="H12" i="70"/>
  <c r="J11" i="71"/>
  <c r="Y22" i="51"/>
  <c r="V23" i="51"/>
  <c r="D11" i="71"/>
  <c r="H11" i="71"/>
  <c r="T22" i="51"/>
  <c r="X22" i="51"/>
  <c r="R17" i="51"/>
  <c r="T24" i="51"/>
  <c r="V17" i="51"/>
  <c r="T17" i="51"/>
  <c r="X17" i="51"/>
  <c r="D12" i="70"/>
  <c r="F12" i="70"/>
  <c r="G44" i="33"/>
  <c r="F45" i="33"/>
  <c r="H45" i="33"/>
  <c r="F49" i="33"/>
  <c r="J49" i="33"/>
  <c r="V73" i="56"/>
  <c r="V74" i="56" s="1"/>
  <c r="V75" i="56" s="1"/>
  <c r="V76" i="56" s="1"/>
  <c r="V77" i="56" s="1"/>
  <c r="V78" i="56" s="1"/>
  <c r="V79" i="56" s="1"/>
  <c r="V80" i="56" s="1"/>
  <c r="V81" i="56" s="1"/>
  <c r="V82" i="56" s="1"/>
  <c r="V83" i="56" s="1"/>
  <c r="V84" i="56" s="1"/>
  <c r="V85" i="56" s="1"/>
  <c r="V86" i="56" s="1"/>
  <c r="V87" i="56" s="1"/>
  <c r="V88" i="56" s="1"/>
  <c r="V89" i="56" s="1"/>
  <c r="V90" i="56" s="1"/>
  <c r="V91" i="56" s="1"/>
  <c r="D48" i="33"/>
  <c r="H49" i="33"/>
  <c r="F46" i="33"/>
  <c r="F48" i="33"/>
  <c r="J42" i="33"/>
  <c r="H46" i="33"/>
  <c r="J47" i="33"/>
  <c r="J48" i="33"/>
  <c r="H48" i="33"/>
  <c r="E47" i="33"/>
  <c r="H47" i="33" s="1"/>
  <c r="B47" i="33"/>
  <c r="D47" i="33" s="1"/>
  <c r="D46" i="33"/>
  <c r="J46" i="33"/>
  <c r="E44" i="33"/>
  <c r="B44" i="33"/>
  <c r="C44" i="33"/>
  <c r="D45" i="33"/>
  <c r="H42" i="33"/>
  <c r="K198" i="38"/>
  <c r="I209" i="38"/>
  <c r="I213" i="38"/>
  <c r="M199" i="38"/>
  <c r="O196" i="38"/>
  <c r="O208" i="38"/>
  <c r="O216" i="38"/>
  <c r="Q217" i="38"/>
  <c r="Q197" i="38"/>
  <c r="G196" i="38"/>
  <c r="E196" i="38"/>
  <c r="G198" i="38"/>
  <c r="E198" i="38"/>
  <c r="G200" i="38"/>
  <c r="E200" i="38"/>
  <c r="G208" i="38"/>
  <c r="E208" i="38"/>
  <c r="G212" i="38"/>
  <c r="E212" i="38"/>
  <c r="G214" i="38"/>
  <c r="E214" i="38"/>
  <c r="G216" i="38"/>
  <c r="E216" i="38"/>
  <c r="O211" i="38"/>
  <c r="M211" i="38"/>
  <c r="O215" i="38"/>
  <c r="M215" i="38"/>
  <c r="I217" i="38"/>
  <c r="M203" i="38"/>
  <c r="O200" i="38"/>
  <c r="O212" i="38"/>
  <c r="Q209" i="38"/>
  <c r="Q213" i="38"/>
  <c r="K214" i="38"/>
  <c r="M196" i="38"/>
  <c r="M200" i="38"/>
  <c r="G209" i="38"/>
  <c r="O209" i="38"/>
  <c r="G213" i="38"/>
  <c r="O213" i="38"/>
  <c r="G217" i="38"/>
  <c r="O217" i="38"/>
  <c r="G188" i="38"/>
  <c r="E189" i="38"/>
  <c r="E191" i="38"/>
  <c r="E181" i="38"/>
  <c r="E183" i="38"/>
  <c r="G187" i="38"/>
  <c r="E185" i="38"/>
  <c r="R132" i="38"/>
  <c r="G94" i="38"/>
  <c r="G109" i="38"/>
  <c r="D119" i="38"/>
  <c r="H119" i="38"/>
  <c r="L119" i="38"/>
  <c r="P119" i="38"/>
  <c r="G120" i="38"/>
  <c r="F106" i="38"/>
  <c r="J106" i="38"/>
  <c r="M106" i="38" s="1"/>
  <c r="N106" i="38"/>
  <c r="Q106" i="38" s="1"/>
  <c r="E119" i="38"/>
  <c r="F119" i="38"/>
  <c r="J119" i="38"/>
  <c r="J132" i="38" s="1"/>
  <c r="N119" i="38"/>
  <c r="N132" i="38" s="1"/>
  <c r="D63" i="38"/>
  <c r="H63" i="38"/>
  <c r="L63" i="38"/>
  <c r="P63" i="38"/>
  <c r="S63" i="38" s="1"/>
  <c r="G51" i="38"/>
  <c r="D76" i="38"/>
  <c r="D89" i="38" s="1"/>
  <c r="H76" i="38"/>
  <c r="L76" i="38"/>
  <c r="P76" i="38"/>
  <c r="P89" i="38" s="1"/>
  <c r="F63" i="38"/>
  <c r="I63" i="38" s="1"/>
  <c r="J63" i="38"/>
  <c r="N63" i="38"/>
  <c r="Q63" i="38" s="1"/>
  <c r="E66" i="38"/>
  <c r="F76" i="38"/>
  <c r="F89" i="38" s="1"/>
  <c r="J76" i="38"/>
  <c r="N76" i="38"/>
  <c r="E23" i="38"/>
  <c r="I23" i="38"/>
  <c r="I13" i="38"/>
  <c r="G13" i="38"/>
  <c r="E13" i="38"/>
  <c r="D11" i="70"/>
  <c r="J11" i="70"/>
  <c r="F11" i="71"/>
  <c r="E89" i="38" l="1"/>
  <c r="E106" i="38"/>
  <c r="K106" i="38"/>
  <c r="K185" i="38"/>
  <c r="G185" i="38"/>
  <c r="X24" i="51"/>
  <c r="G63" i="38"/>
  <c r="I195" i="38"/>
  <c r="K195" i="38"/>
  <c r="I185" i="38"/>
  <c r="M63" i="38"/>
  <c r="I106" i="38"/>
  <c r="S89" i="38"/>
  <c r="F13" i="70"/>
  <c r="H44" i="33"/>
  <c r="J44" i="33"/>
  <c r="H41" i="33"/>
  <c r="F41" i="33"/>
  <c r="J41" i="33"/>
  <c r="H13" i="70"/>
  <c r="D41" i="33"/>
  <c r="J13" i="70"/>
  <c r="W24" i="51"/>
  <c r="V24" i="51"/>
  <c r="U24" i="51"/>
  <c r="S24" i="51"/>
  <c r="V92" i="56"/>
  <c r="V93" i="56" s="1"/>
  <c r="V94" i="56" s="1"/>
  <c r="V95" i="56" s="1"/>
  <c r="V96" i="56" s="1"/>
  <c r="V97" i="56" s="1"/>
  <c r="V98" i="56" s="1"/>
  <c r="V99" i="56" s="1"/>
  <c r="V100" i="56" s="1"/>
  <c r="V101" i="56" s="1"/>
  <c r="V102" i="56" s="1"/>
  <c r="V103" i="56" s="1"/>
  <c r="V104" i="56" s="1"/>
  <c r="V105" i="56" s="1"/>
  <c r="F47" i="33"/>
  <c r="F44" i="33"/>
  <c r="D44" i="33"/>
  <c r="I119" i="38"/>
  <c r="F118" i="38"/>
  <c r="Q119" i="38"/>
  <c r="N118" i="38"/>
  <c r="L132" i="38"/>
  <c r="O132" i="38" s="1"/>
  <c r="O119" i="38"/>
  <c r="L118" i="38"/>
  <c r="O106" i="38"/>
  <c r="M119" i="38"/>
  <c r="J118" i="38"/>
  <c r="F132" i="38"/>
  <c r="H132" i="38"/>
  <c r="K132" i="38" s="1"/>
  <c r="K119" i="38"/>
  <c r="H118" i="38"/>
  <c r="D132" i="38"/>
  <c r="G119" i="38"/>
  <c r="D118" i="38"/>
  <c r="P132" i="38"/>
  <c r="S132" i="38" s="1"/>
  <c r="S119" i="38"/>
  <c r="P118" i="38"/>
  <c r="S118" i="38" s="1"/>
  <c r="G106" i="38"/>
  <c r="O76" i="38"/>
  <c r="L75" i="38"/>
  <c r="E63" i="38"/>
  <c r="Q76" i="38"/>
  <c r="N75" i="38"/>
  <c r="N89" i="38"/>
  <c r="Q89" i="38" s="1"/>
  <c r="K76" i="38"/>
  <c r="H75" i="38"/>
  <c r="L89" i="38"/>
  <c r="O63" i="38"/>
  <c r="I76" i="38"/>
  <c r="F75" i="38"/>
  <c r="I75" i="38" s="1"/>
  <c r="S76" i="38"/>
  <c r="P75" i="38"/>
  <c r="S75" i="38" s="1"/>
  <c r="G89" i="38"/>
  <c r="M76" i="38"/>
  <c r="J75" i="38"/>
  <c r="J89" i="38"/>
  <c r="E76" i="38"/>
  <c r="G76" i="38"/>
  <c r="D75" i="38"/>
  <c r="H89" i="38"/>
  <c r="K89" i="38" s="1"/>
  <c r="K63" i="38"/>
  <c r="D13" i="70"/>
  <c r="I19" i="26"/>
  <c r="G19" i="26"/>
  <c r="G40" i="33" s="1"/>
  <c r="E19" i="26"/>
  <c r="C19" i="26"/>
  <c r="B19" i="26"/>
  <c r="A30" i="69"/>
  <c r="C26" i="65" s="1"/>
  <c r="P25" i="69"/>
  <c r="N25" i="69"/>
  <c r="L25" i="69"/>
  <c r="J25" i="69"/>
  <c r="H25" i="69"/>
  <c r="F25" i="69"/>
  <c r="D25" i="69"/>
  <c r="P20" i="69"/>
  <c r="N20" i="69"/>
  <c r="L20" i="69"/>
  <c r="J20" i="69"/>
  <c r="H20" i="69"/>
  <c r="F20" i="69"/>
  <c r="D20" i="69"/>
  <c r="P19" i="69"/>
  <c r="O19" i="69"/>
  <c r="M19" i="69"/>
  <c r="K19" i="69"/>
  <c r="I19" i="69"/>
  <c r="G19" i="69"/>
  <c r="E19" i="69"/>
  <c r="C19" i="69"/>
  <c r="B19" i="69"/>
  <c r="D19" i="69" s="1"/>
  <c r="P18" i="69"/>
  <c r="N18" i="69"/>
  <c r="L18" i="69"/>
  <c r="J18" i="69"/>
  <c r="H18" i="69"/>
  <c r="F18" i="69"/>
  <c r="D18" i="69"/>
  <c r="P17" i="69"/>
  <c r="N17" i="69"/>
  <c r="L17" i="69"/>
  <c r="J17" i="69"/>
  <c r="H17" i="69"/>
  <c r="F17" i="69"/>
  <c r="D17" i="69"/>
  <c r="P12" i="69"/>
  <c r="N12" i="69"/>
  <c r="L12" i="69"/>
  <c r="J12" i="69"/>
  <c r="H12" i="69"/>
  <c r="F12" i="69"/>
  <c r="D12" i="69"/>
  <c r="O11" i="69"/>
  <c r="M11" i="69"/>
  <c r="P11" i="69" s="1"/>
  <c r="K11" i="69"/>
  <c r="I11" i="69"/>
  <c r="G11" i="69"/>
  <c r="E11" i="69"/>
  <c r="H11" i="69" s="1"/>
  <c r="C11" i="69"/>
  <c r="B11" i="69"/>
  <c r="P10" i="69"/>
  <c r="N10" i="69"/>
  <c r="L10" i="69"/>
  <c r="J10" i="69"/>
  <c r="H10" i="69"/>
  <c r="F10" i="69"/>
  <c r="D10" i="69"/>
  <c r="P9" i="69"/>
  <c r="N9" i="69"/>
  <c r="L9" i="69"/>
  <c r="J9" i="69"/>
  <c r="H9" i="69"/>
  <c r="F9" i="69"/>
  <c r="D9" i="69"/>
  <c r="A3" i="69"/>
  <c r="I38" i="33"/>
  <c r="G38" i="33"/>
  <c r="E38" i="33"/>
  <c r="C38" i="33"/>
  <c r="B38" i="33"/>
  <c r="I39" i="33"/>
  <c r="G39" i="33"/>
  <c r="C39" i="33"/>
  <c r="T18" i="26"/>
  <c r="Q18" i="26"/>
  <c r="A18" i="26"/>
  <c r="B40" i="63" s="1"/>
  <c r="B85" i="63" s="1"/>
  <c r="B130" i="63" s="1"/>
  <c r="B175" i="63" s="1"/>
  <c r="B220" i="63" s="1"/>
  <c r="P8" i="51"/>
  <c r="N8" i="51"/>
  <c r="L8" i="51"/>
  <c r="J8" i="51"/>
  <c r="H8" i="51"/>
  <c r="F8" i="51"/>
  <c r="D8" i="51"/>
  <c r="P10" i="51"/>
  <c r="N10" i="51"/>
  <c r="L10" i="51"/>
  <c r="J10" i="51"/>
  <c r="H10" i="51"/>
  <c r="F10" i="51"/>
  <c r="I20" i="6"/>
  <c r="G12" i="26"/>
  <c r="G35" i="33" s="1"/>
  <c r="J35" i="33" s="1"/>
  <c r="E12" i="26"/>
  <c r="E35" i="33" s="1"/>
  <c r="C12" i="26"/>
  <c r="C35" i="33" s="1"/>
  <c r="B12" i="26"/>
  <c r="B35" i="33" s="1"/>
  <c r="I132" i="38" l="1"/>
  <c r="O118" i="38"/>
  <c r="K118" i="38"/>
  <c r="M89" i="38"/>
  <c r="O75" i="38"/>
  <c r="L19" i="69"/>
  <c r="F19" i="69"/>
  <c r="L11" i="69"/>
  <c r="A39" i="33"/>
  <c r="I118" i="38"/>
  <c r="C40" i="33"/>
  <c r="C24" i="26"/>
  <c r="C26" i="26" s="1"/>
  <c r="E40" i="33"/>
  <c r="H40" i="33" s="1"/>
  <c r="E24" i="26"/>
  <c r="E26" i="26" s="1"/>
  <c r="C37" i="33"/>
  <c r="C60" i="33" s="1"/>
  <c r="B40" i="33"/>
  <c r="D40" i="33" s="1"/>
  <c r="B24" i="26"/>
  <c r="I40" i="33"/>
  <c r="I37" i="33" s="1"/>
  <c r="I60" i="33" s="1"/>
  <c r="I24" i="26"/>
  <c r="I26" i="26" s="1"/>
  <c r="G24" i="26"/>
  <c r="G26" i="26" s="1"/>
  <c r="G37" i="33"/>
  <c r="G60" i="33" s="1"/>
  <c r="D35" i="33"/>
  <c r="J38" i="33"/>
  <c r="F38" i="33"/>
  <c r="H35" i="33"/>
  <c r="J39" i="33"/>
  <c r="F35" i="33"/>
  <c r="L9" i="51"/>
  <c r="H9" i="51"/>
  <c r="P9" i="51"/>
  <c r="D38" i="33"/>
  <c r="H38" i="33"/>
  <c r="H18" i="26"/>
  <c r="J18" i="26"/>
  <c r="P18" i="26"/>
  <c r="B39" i="33"/>
  <c r="D39" i="33" s="1"/>
  <c r="S18" i="26"/>
  <c r="R18" i="26"/>
  <c r="E39" i="33"/>
  <c r="H39" i="33" s="1"/>
  <c r="J40" i="33"/>
  <c r="D11" i="69"/>
  <c r="N11" i="69"/>
  <c r="H19" i="69"/>
  <c r="N19" i="69"/>
  <c r="J11" i="69"/>
  <c r="J19" i="69"/>
  <c r="V106" i="56"/>
  <c r="V107" i="56" s="1"/>
  <c r="V108" i="56" s="1"/>
  <c r="V109" i="56" s="1"/>
  <c r="V110" i="56" s="1"/>
  <c r="V111" i="56" s="1"/>
  <c r="V112" i="56" s="1"/>
  <c r="V113" i="56" s="1"/>
  <c r="V114" i="56" s="1"/>
  <c r="V115" i="56" s="1"/>
  <c r="V116" i="56" s="1"/>
  <c r="V117" i="56" s="1"/>
  <c r="V118" i="56" s="1"/>
  <c r="V119" i="56" s="1"/>
  <c r="V120" i="56" s="1"/>
  <c r="V121" i="56" s="1"/>
  <c r="V122" i="56" s="1"/>
  <c r="V123" i="56" s="1"/>
  <c r="V124" i="56" s="1"/>
  <c r="F18" i="26"/>
  <c r="G118" i="38"/>
  <c r="E118" i="38"/>
  <c r="G132" i="38"/>
  <c r="E132" i="38"/>
  <c r="Q118" i="38"/>
  <c r="Q132" i="38"/>
  <c r="M118" i="38"/>
  <c r="M132" i="38"/>
  <c r="G75" i="38"/>
  <c r="E75" i="38"/>
  <c r="M75" i="38"/>
  <c r="O89" i="38"/>
  <c r="Q75" i="38"/>
  <c r="K75" i="38"/>
  <c r="I89" i="38"/>
  <c r="F11" i="69"/>
  <c r="D18" i="26"/>
  <c r="F9" i="51"/>
  <c r="J9" i="51"/>
  <c r="N9" i="51"/>
  <c r="B21" i="45"/>
  <c r="P11" i="45"/>
  <c r="N11" i="45"/>
  <c r="L11" i="45"/>
  <c r="J11" i="45"/>
  <c r="H11" i="45"/>
  <c r="F11" i="45"/>
  <c r="D11" i="45"/>
  <c r="P10" i="45"/>
  <c r="N10" i="45"/>
  <c r="L10" i="45"/>
  <c r="J10" i="45"/>
  <c r="H10" i="45"/>
  <c r="F10" i="45"/>
  <c r="D10" i="45"/>
  <c r="P9" i="45"/>
  <c r="N9" i="45"/>
  <c r="L9" i="45"/>
  <c r="J9" i="45"/>
  <c r="H9" i="45"/>
  <c r="F9" i="45"/>
  <c r="D9" i="45"/>
  <c r="P16" i="45"/>
  <c r="N16" i="45"/>
  <c r="L16" i="45"/>
  <c r="J16" i="45"/>
  <c r="H16" i="45"/>
  <c r="F16" i="45"/>
  <c r="D16" i="45"/>
  <c r="P15" i="45"/>
  <c r="N15" i="45"/>
  <c r="L15" i="45"/>
  <c r="J15" i="45"/>
  <c r="H15" i="45"/>
  <c r="F15" i="45"/>
  <c r="D15" i="45"/>
  <c r="P17" i="45"/>
  <c r="N17" i="45"/>
  <c r="L17" i="45"/>
  <c r="J17" i="45"/>
  <c r="H17" i="45"/>
  <c r="F17" i="45"/>
  <c r="D17" i="45"/>
  <c r="I9" i="26"/>
  <c r="I32" i="33" s="1"/>
  <c r="G9" i="26"/>
  <c r="G32" i="33" s="1"/>
  <c r="E9" i="26"/>
  <c r="E32" i="33" s="1"/>
  <c r="C9" i="26"/>
  <c r="C32" i="33" s="1"/>
  <c r="F32" i="33" s="1"/>
  <c r="B9" i="26"/>
  <c r="G32" i="44"/>
  <c r="G38" i="44" s="1"/>
  <c r="F32" i="44"/>
  <c r="F38" i="44" s="1"/>
  <c r="E32" i="44"/>
  <c r="E38" i="44" s="1"/>
  <c r="D32" i="44"/>
  <c r="D38" i="44" s="1"/>
  <c r="C32" i="44"/>
  <c r="C38" i="44" s="1"/>
  <c r="G30" i="44"/>
  <c r="G26" i="44" s="1"/>
  <c r="G33" i="44" s="1"/>
  <c r="G34" i="44" s="1"/>
  <c r="F30" i="44"/>
  <c r="F26" i="44" s="1"/>
  <c r="F33" i="44" s="1"/>
  <c r="F34" i="44" s="1"/>
  <c r="E30" i="44"/>
  <c r="D30" i="44"/>
  <c r="D26" i="44" s="1"/>
  <c r="C30" i="44"/>
  <c r="C26" i="44" s="1"/>
  <c r="C33" i="44" s="1"/>
  <c r="C34" i="44" s="1"/>
  <c r="G13" i="44"/>
  <c r="G23" i="44" s="1"/>
  <c r="G24" i="44" s="1"/>
  <c r="F13" i="44"/>
  <c r="F23" i="44" s="1"/>
  <c r="F24" i="44" s="1"/>
  <c r="E13" i="44"/>
  <c r="E23" i="44" s="1"/>
  <c r="E24" i="44" s="1"/>
  <c r="D13" i="44"/>
  <c r="D23" i="44" s="1"/>
  <c r="D24" i="44" s="1"/>
  <c r="C13" i="44"/>
  <c r="C23" i="44" s="1"/>
  <c r="C24" i="44" s="1"/>
  <c r="F11" i="44"/>
  <c r="E11" i="44"/>
  <c r="A3" i="60"/>
  <c r="A3" i="45"/>
  <c r="A3" i="51"/>
  <c r="A3" i="52"/>
  <c r="A3" i="59"/>
  <c r="A3" i="44"/>
  <c r="A3" i="48"/>
  <c r="I8" i="26"/>
  <c r="I31" i="33" s="1"/>
  <c r="G8" i="26"/>
  <c r="G31" i="33" s="1"/>
  <c r="J31" i="33" s="1"/>
  <c r="E8" i="26"/>
  <c r="E31" i="33" s="1"/>
  <c r="C8" i="26"/>
  <c r="C31" i="33" s="1"/>
  <c r="B8" i="26"/>
  <c r="B31" i="33" s="1"/>
  <c r="O10" i="37"/>
  <c r="M10" i="37"/>
  <c r="K10" i="37"/>
  <c r="I10" i="37"/>
  <c r="G10" i="37"/>
  <c r="E10" i="37"/>
  <c r="C10" i="37"/>
  <c r="B10" i="37"/>
  <c r="A3" i="37"/>
  <c r="F40" i="33" l="1"/>
  <c r="J32" i="33"/>
  <c r="E37" i="33"/>
  <c r="E60" i="33" s="1"/>
  <c r="H60" i="33" s="1"/>
  <c r="J60" i="33"/>
  <c r="B37" i="33"/>
  <c r="B60" i="33" s="1"/>
  <c r="D60" i="33" s="1"/>
  <c r="H32" i="33"/>
  <c r="D32" i="33"/>
  <c r="F31" i="33"/>
  <c r="H31" i="33"/>
  <c r="D31" i="33"/>
  <c r="J37" i="33"/>
  <c r="F39" i="33"/>
  <c r="V125" i="56"/>
  <c r="V126" i="56" s="1"/>
  <c r="V127" i="56" s="1"/>
  <c r="V128" i="56" s="1"/>
  <c r="V129" i="56" s="1"/>
  <c r="V130" i="56" s="1"/>
  <c r="V131" i="56" s="1"/>
  <c r="V132" i="56" s="1"/>
  <c r="V133" i="56" s="1"/>
  <c r="V134" i="56" s="1"/>
  <c r="V135" i="56" s="1"/>
  <c r="V136" i="56" s="1"/>
  <c r="V137" i="56" s="1"/>
  <c r="V138" i="56" s="1"/>
  <c r="E26" i="44"/>
  <c r="E33" i="44" s="1"/>
  <c r="E34" i="44" s="1"/>
  <c r="E36" i="44" s="1"/>
  <c r="E37" i="44" s="1"/>
  <c r="E39" i="44" s="1"/>
  <c r="E10" i="26" s="1"/>
  <c r="E33" i="33" s="1"/>
  <c r="C36" i="44"/>
  <c r="C37" i="44" s="1"/>
  <c r="C39" i="44" s="1"/>
  <c r="C41" i="44" s="1"/>
  <c r="G36" i="44"/>
  <c r="G37" i="44" s="1"/>
  <c r="G39" i="44" s="1"/>
  <c r="I10" i="26" s="1"/>
  <c r="I33" i="33" s="1"/>
  <c r="F36" i="44"/>
  <c r="F37" i="44" s="1"/>
  <c r="F39" i="44" s="1"/>
  <c r="G10" i="26" s="1"/>
  <c r="G33" i="33" s="1"/>
  <c r="C11" i="44"/>
  <c r="G11" i="44"/>
  <c r="D33" i="44"/>
  <c r="D11" i="44"/>
  <c r="H37" i="33" l="1"/>
  <c r="F60" i="33"/>
  <c r="D37" i="33"/>
  <c r="B10" i="26"/>
  <c r="B33" i="33" s="1"/>
  <c r="F37" i="33"/>
  <c r="V139" i="56"/>
  <c r="V140" i="56" s="1"/>
  <c r="V141" i="56" s="1"/>
  <c r="V142" i="56" s="1"/>
  <c r="V143" i="56" s="1"/>
  <c r="V144" i="56" s="1"/>
  <c r="V145" i="56" s="1"/>
  <c r="V146" i="56" s="1"/>
  <c r="V147" i="56" s="1"/>
  <c r="V148" i="56" s="1"/>
  <c r="V149" i="56" s="1"/>
  <c r="V150" i="56" s="1"/>
  <c r="V151" i="56" s="1"/>
  <c r="V152" i="56" s="1"/>
  <c r="V153" i="56" s="1"/>
  <c r="V154" i="56" s="1"/>
  <c r="V155" i="56" s="1"/>
  <c r="V156" i="56" s="1"/>
  <c r="V157" i="56" s="1"/>
  <c r="J33" i="33"/>
  <c r="H33" i="33"/>
  <c r="D34" i="44"/>
  <c r="D36" i="44" s="1"/>
  <c r="D37" i="44" s="1"/>
  <c r="D39" i="44" s="1"/>
  <c r="C10" i="26" s="1"/>
  <c r="C33" i="33" s="1"/>
  <c r="E40" i="44"/>
  <c r="G40" i="44"/>
  <c r="F40" i="44"/>
  <c r="C40" i="44"/>
  <c r="V158" i="56" l="1"/>
  <c r="V159" i="56" s="1"/>
  <c r="V160" i="56" s="1"/>
  <c r="V161" i="56" s="1"/>
  <c r="V162" i="56" s="1"/>
  <c r="V163" i="56" s="1"/>
  <c r="V164" i="56" s="1"/>
  <c r="V165" i="56" s="1"/>
  <c r="V166" i="56" s="1"/>
  <c r="V167" i="56" s="1"/>
  <c r="V168" i="56" s="1"/>
  <c r="V169" i="56" s="1"/>
  <c r="V170" i="56" s="1"/>
  <c r="V171" i="56" s="1"/>
  <c r="D33" i="33"/>
  <c r="F33" i="33"/>
  <c r="D40" i="44"/>
  <c r="A13" i="26" l="1"/>
  <c r="A12" i="26"/>
  <c r="A11" i="26"/>
  <c r="E18" i="6"/>
  <c r="A34" i="33" l="1"/>
  <c r="B35" i="63"/>
  <c r="B80" i="63" s="1"/>
  <c r="B125" i="63" s="1"/>
  <c r="B170" i="63" s="1"/>
  <c r="B215" i="63" s="1"/>
  <c r="A35" i="33"/>
  <c r="B36" i="63"/>
  <c r="B81" i="63" s="1"/>
  <c r="B126" i="63" s="1"/>
  <c r="B171" i="63" s="1"/>
  <c r="B216" i="63" s="1"/>
  <c r="A36" i="33"/>
  <c r="B37" i="63"/>
  <c r="B82" i="63" s="1"/>
  <c r="B127" i="63" s="1"/>
  <c r="B172" i="63" s="1"/>
  <c r="B217" i="63" s="1"/>
  <c r="A3" i="26"/>
  <c r="A3" i="55"/>
  <c r="A3" i="9"/>
  <c r="A3" i="3"/>
  <c r="A3" i="8"/>
  <c r="A3" i="2"/>
  <c r="A3" i="66"/>
  <c r="A3" i="6"/>
  <c r="A3" i="62"/>
  <c r="A3" i="61"/>
  <c r="A3" i="1"/>
  <c r="A3" i="5"/>
  <c r="A10" i="26" l="1"/>
  <c r="F9" i="26"/>
  <c r="J12" i="26"/>
  <c r="H12" i="26"/>
  <c r="F12" i="26"/>
  <c r="D12" i="26"/>
  <c r="J10" i="26"/>
  <c r="H10" i="26"/>
  <c r="F10" i="26"/>
  <c r="D10" i="26"/>
  <c r="A9" i="26"/>
  <c r="A8" i="26"/>
  <c r="A8" i="37" l="1"/>
  <c r="B32" i="63"/>
  <c r="B77" i="63" s="1"/>
  <c r="B122" i="63" s="1"/>
  <c r="B167" i="63" s="1"/>
  <c r="B212" i="63" s="1"/>
  <c r="A32" i="33"/>
  <c r="B33" i="63"/>
  <c r="B78" i="63" s="1"/>
  <c r="B123" i="63" s="1"/>
  <c r="B168" i="63" s="1"/>
  <c r="B213" i="63" s="1"/>
  <c r="A33" i="33"/>
  <c r="B34" i="63"/>
  <c r="B79" i="63" s="1"/>
  <c r="B124" i="63" s="1"/>
  <c r="B169" i="63" s="1"/>
  <c r="B214" i="63" s="1"/>
  <c r="A15" i="37"/>
  <c r="A12" i="37" s="1"/>
  <c r="A5" i="37"/>
  <c r="A31" i="33"/>
  <c r="A20" i="26"/>
  <c r="D9" i="26"/>
  <c r="J9" i="26"/>
  <c r="H9" i="26"/>
  <c r="D10" i="37"/>
  <c r="F10" i="37"/>
  <c r="L10" i="37"/>
  <c r="H10" i="37"/>
  <c r="P10" i="37"/>
  <c r="N10" i="37"/>
  <c r="J10" i="37"/>
  <c r="D22" i="6" l="1"/>
  <c r="B44" i="63"/>
  <c r="B89" i="63" s="1"/>
  <c r="B134" i="63" s="1"/>
  <c r="B179" i="63" s="1"/>
  <c r="B224" i="63" s="1"/>
  <c r="A43" i="33"/>
  <c r="S42" i="1"/>
  <c r="O42" i="1"/>
  <c r="K42" i="1"/>
  <c r="G42" i="1"/>
  <c r="D42" i="1"/>
  <c r="H42" i="1" l="1"/>
  <c r="P42" i="1"/>
  <c r="T42" i="1"/>
  <c r="L42" i="1"/>
  <c r="P9" i="37" l="1"/>
  <c r="N9" i="37"/>
  <c r="L9" i="37"/>
  <c r="J9" i="37"/>
  <c r="H9" i="37"/>
  <c r="F9" i="37"/>
  <c r="D9" i="37"/>
  <c r="A21" i="26"/>
  <c r="B42" i="63" s="1"/>
  <c r="B87" i="63" s="1"/>
  <c r="B132" i="63" s="1"/>
  <c r="B177" i="63" s="1"/>
  <c r="B222" i="63" s="1"/>
  <c r="T21" i="26"/>
  <c r="S21" i="26"/>
  <c r="R21" i="26"/>
  <c r="Q21" i="26"/>
  <c r="P21" i="26"/>
  <c r="J21" i="26"/>
  <c r="H21" i="26"/>
  <c r="F21" i="26"/>
  <c r="D21" i="26"/>
  <c r="A22" i="26"/>
  <c r="B43" i="63" s="1"/>
  <c r="B88" i="63" s="1"/>
  <c r="B133" i="63" s="1"/>
  <c r="B178" i="63" s="1"/>
  <c r="B223" i="63" s="1"/>
  <c r="A19" i="26"/>
  <c r="B41" i="63" s="1"/>
  <c r="B86" i="63" s="1"/>
  <c r="B131" i="63" s="1"/>
  <c r="B176" i="63" s="1"/>
  <c r="B221" i="63" s="1"/>
  <c r="I30" i="66"/>
  <c r="AB30" i="66" s="1"/>
  <c r="G30" i="66"/>
  <c r="AA30" i="66" s="1"/>
  <c r="E30" i="66"/>
  <c r="Z30" i="66" s="1"/>
  <c r="C30" i="66"/>
  <c r="Y30" i="66" s="1"/>
  <c r="B30" i="66"/>
  <c r="X30" i="66" s="1"/>
  <c r="Q28" i="66"/>
  <c r="AF28" i="66" s="1"/>
  <c r="O28" i="66"/>
  <c r="AE28" i="66" s="1"/>
  <c r="M28" i="66"/>
  <c r="AD28" i="66" s="1"/>
  <c r="K28" i="66"/>
  <c r="AC28" i="66" s="1"/>
  <c r="I28" i="66"/>
  <c r="AB28" i="66" s="1"/>
  <c r="G28" i="66"/>
  <c r="AA28" i="66" s="1"/>
  <c r="E28" i="66"/>
  <c r="Z28" i="66" s="1"/>
  <c r="C28" i="66"/>
  <c r="Y28" i="66" s="1"/>
  <c r="B28" i="66"/>
  <c r="X28" i="66" s="1"/>
  <c r="I24" i="66"/>
  <c r="AB24" i="66" s="1"/>
  <c r="G24" i="66"/>
  <c r="AA24" i="66" s="1"/>
  <c r="E24" i="66"/>
  <c r="Z24" i="66" s="1"/>
  <c r="C24" i="66"/>
  <c r="Y24" i="66" s="1"/>
  <c r="B24" i="66"/>
  <c r="X24" i="66" s="1"/>
  <c r="Q22" i="66"/>
  <c r="AF22" i="66" s="1"/>
  <c r="O22" i="66"/>
  <c r="AE22" i="66" s="1"/>
  <c r="M22" i="66"/>
  <c r="AD22" i="66" s="1"/>
  <c r="K22" i="66"/>
  <c r="AC22" i="66" s="1"/>
  <c r="I22" i="66"/>
  <c r="AB22" i="66" s="1"/>
  <c r="G22" i="66"/>
  <c r="AA22" i="66" s="1"/>
  <c r="E22" i="66"/>
  <c r="Z22" i="66" s="1"/>
  <c r="C22" i="66"/>
  <c r="Y22" i="66" s="1"/>
  <c r="B22" i="66"/>
  <c r="X22" i="66" s="1"/>
  <c r="I18" i="66"/>
  <c r="AB18" i="66" s="1"/>
  <c r="G18" i="66"/>
  <c r="AA18" i="66" s="1"/>
  <c r="E18" i="66"/>
  <c r="Z18" i="66" s="1"/>
  <c r="C18" i="66"/>
  <c r="Y18" i="66" s="1"/>
  <c r="B18" i="66"/>
  <c r="X18" i="66" s="1"/>
  <c r="Q16" i="66"/>
  <c r="AF16" i="66" s="1"/>
  <c r="O16" i="66"/>
  <c r="AE16" i="66" s="1"/>
  <c r="M16" i="66"/>
  <c r="AD16" i="66" s="1"/>
  <c r="K16" i="66"/>
  <c r="AC16" i="66" s="1"/>
  <c r="I16" i="66"/>
  <c r="AB16" i="66" s="1"/>
  <c r="G16" i="66"/>
  <c r="AA16" i="66" s="1"/>
  <c r="E16" i="66"/>
  <c r="Z16" i="66" s="1"/>
  <c r="C16" i="66"/>
  <c r="Y16" i="66" s="1"/>
  <c r="B16" i="66"/>
  <c r="X16" i="66" s="1"/>
  <c r="I12" i="66"/>
  <c r="AB12" i="66" s="1"/>
  <c r="G12" i="66"/>
  <c r="AA12" i="66" s="1"/>
  <c r="E12" i="66"/>
  <c r="Z12" i="66" s="1"/>
  <c r="C12" i="66"/>
  <c r="Y12" i="66" s="1"/>
  <c r="B12" i="66"/>
  <c r="X12" i="66" s="1"/>
  <c r="Q10" i="66"/>
  <c r="AF10" i="66" s="1"/>
  <c r="O10" i="66"/>
  <c r="AE10" i="66" s="1"/>
  <c r="M10" i="66"/>
  <c r="AD10" i="66" s="1"/>
  <c r="K10" i="66"/>
  <c r="AC10" i="66" s="1"/>
  <c r="I10" i="66"/>
  <c r="AB10" i="66" s="1"/>
  <c r="G10" i="66"/>
  <c r="AA10" i="66" s="1"/>
  <c r="E10" i="66"/>
  <c r="Z10" i="66" s="1"/>
  <c r="C10" i="66"/>
  <c r="Y10" i="66" s="1"/>
  <c r="B10" i="66"/>
  <c r="X10" i="66" s="1"/>
  <c r="A8" i="65"/>
  <c r="D15" i="6"/>
  <c r="A31" i="66" s="1"/>
  <c r="D14" i="6"/>
  <c r="A25" i="66" s="1"/>
  <c r="D13" i="6"/>
  <c r="A19" i="66" s="1"/>
  <c r="D12" i="6"/>
  <c r="A13" i="66" s="1"/>
  <c r="D11" i="6"/>
  <c r="A7" i="66" s="1"/>
  <c r="I14" i="55"/>
  <c r="G14" i="55"/>
  <c r="E14" i="55"/>
  <c r="C14" i="55"/>
  <c r="B14" i="55"/>
  <c r="A18" i="55"/>
  <c r="C22" i="65" s="1"/>
  <c r="A19" i="55"/>
  <c r="I12" i="55"/>
  <c r="I32" i="66" s="1"/>
  <c r="G12" i="55"/>
  <c r="E12" i="55"/>
  <c r="C12" i="55"/>
  <c r="B12" i="55"/>
  <c r="B32" i="66" s="1"/>
  <c r="X32" i="66" s="1"/>
  <c r="K10" i="55"/>
  <c r="M10" i="55" s="1"/>
  <c r="M12" i="55" s="1"/>
  <c r="M32" i="66" s="1"/>
  <c r="J10" i="55"/>
  <c r="H10" i="55"/>
  <c r="F10" i="55"/>
  <c r="D10" i="55"/>
  <c r="B39" i="9"/>
  <c r="K37" i="9"/>
  <c r="M37" i="9" s="1"/>
  <c r="M30" i="66" s="1"/>
  <c r="AD30" i="66" s="1"/>
  <c r="J37" i="9"/>
  <c r="H37" i="9"/>
  <c r="F37" i="9"/>
  <c r="D37" i="9"/>
  <c r="J35" i="9"/>
  <c r="H35" i="9"/>
  <c r="F35" i="9"/>
  <c r="D35" i="9"/>
  <c r="J34" i="9"/>
  <c r="H34" i="9"/>
  <c r="F34" i="9"/>
  <c r="D34" i="9"/>
  <c r="J33" i="9"/>
  <c r="H33" i="9"/>
  <c r="F33" i="9"/>
  <c r="D33" i="9"/>
  <c r="J32" i="9"/>
  <c r="H32" i="9"/>
  <c r="F32" i="9"/>
  <c r="D32" i="9"/>
  <c r="J31" i="9"/>
  <c r="H31" i="9"/>
  <c r="F31" i="9"/>
  <c r="D31" i="9"/>
  <c r="J30" i="9"/>
  <c r="H30" i="9"/>
  <c r="F30" i="9"/>
  <c r="D30" i="9"/>
  <c r="J29" i="9"/>
  <c r="H29" i="9"/>
  <c r="F29" i="9"/>
  <c r="D29" i="9"/>
  <c r="J28" i="9"/>
  <c r="H28" i="9"/>
  <c r="F28" i="9"/>
  <c r="D28" i="9"/>
  <c r="J27" i="9"/>
  <c r="H27" i="9"/>
  <c r="F27" i="9"/>
  <c r="D27" i="9"/>
  <c r="J26" i="9"/>
  <c r="H26" i="9"/>
  <c r="F26" i="9"/>
  <c r="D26" i="9"/>
  <c r="I25" i="9"/>
  <c r="K25" i="9" s="1"/>
  <c r="M25" i="9" s="1"/>
  <c r="M26" i="66" s="1"/>
  <c r="AD26" i="66" s="1"/>
  <c r="G25" i="9"/>
  <c r="E25" i="9"/>
  <c r="E26" i="66" s="1"/>
  <c r="Z26" i="66" s="1"/>
  <c r="C25" i="9"/>
  <c r="C26" i="66" s="1"/>
  <c r="Y26" i="66" s="1"/>
  <c r="B25" i="9"/>
  <c r="R21" i="9"/>
  <c r="P21" i="9"/>
  <c r="N21" i="9"/>
  <c r="L21" i="9"/>
  <c r="J21" i="9"/>
  <c r="H21" i="9"/>
  <c r="F21" i="9"/>
  <c r="D21" i="9"/>
  <c r="J19" i="9"/>
  <c r="H19" i="9"/>
  <c r="F19" i="9"/>
  <c r="D19" i="9"/>
  <c r="J18" i="9"/>
  <c r="H18" i="9"/>
  <c r="F18" i="9"/>
  <c r="D18" i="9"/>
  <c r="J17" i="9"/>
  <c r="H17" i="9"/>
  <c r="F17" i="9"/>
  <c r="D17" i="9"/>
  <c r="J16" i="9"/>
  <c r="H16" i="9"/>
  <c r="F16" i="9"/>
  <c r="D16" i="9"/>
  <c r="J15" i="9"/>
  <c r="H15" i="9"/>
  <c r="F15" i="9"/>
  <c r="D15" i="9"/>
  <c r="J14" i="9"/>
  <c r="H14" i="9"/>
  <c r="F14" i="9"/>
  <c r="D14" i="9"/>
  <c r="J13" i="9"/>
  <c r="H13" i="9"/>
  <c r="F13" i="9"/>
  <c r="D13" i="9"/>
  <c r="J12" i="9"/>
  <c r="H12" i="9"/>
  <c r="F12" i="9"/>
  <c r="D12" i="9"/>
  <c r="J11" i="9"/>
  <c r="H11" i="9"/>
  <c r="F11" i="9"/>
  <c r="D11" i="9"/>
  <c r="J10" i="9"/>
  <c r="H10" i="9"/>
  <c r="F10" i="9"/>
  <c r="D10" i="9"/>
  <c r="I9" i="9"/>
  <c r="I23" i="9" s="1"/>
  <c r="I29" i="66" s="1"/>
  <c r="AB29" i="66" s="1"/>
  <c r="G9" i="9"/>
  <c r="G27" i="66" s="1"/>
  <c r="AA27" i="66" s="1"/>
  <c r="E9" i="9"/>
  <c r="E23" i="9" s="1"/>
  <c r="E29" i="66" s="1"/>
  <c r="Z29" i="66" s="1"/>
  <c r="C9" i="9"/>
  <c r="C27" i="66" s="1"/>
  <c r="Y27" i="66" s="1"/>
  <c r="B9" i="9"/>
  <c r="B23" i="9" s="1"/>
  <c r="B29" i="66" s="1"/>
  <c r="X29" i="66" s="1"/>
  <c r="K37" i="3"/>
  <c r="L37" i="3" s="1"/>
  <c r="J37" i="3"/>
  <c r="H37" i="3"/>
  <c r="F37" i="3"/>
  <c r="D37" i="3"/>
  <c r="J35" i="3"/>
  <c r="H35" i="3"/>
  <c r="F35" i="3"/>
  <c r="D35" i="3"/>
  <c r="J34" i="3"/>
  <c r="H34" i="3"/>
  <c r="F34" i="3"/>
  <c r="D34" i="3"/>
  <c r="J33" i="3"/>
  <c r="H33" i="3"/>
  <c r="F33" i="3"/>
  <c r="D33" i="3"/>
  <c r="J32" i="3"/>
  <c r="H32" i="3"/>
  <c r="F32" i="3"/>
  <c r="D32" i="3"/>
  <c r="J31" i="3"/>
  <c r="H31" i="3"/>
  <c r="F31" i="3"/>
  <c r="D31" i="3"/>
  <c r="J30" i="3"/>
  <c r="H30" i="3"/>
  <c r="F30" i="3"/>
  <c r="D30" i="3"/>
  <c r="J29" i="3"/>
  <c r="H29" i="3"/>
  <c r="F29" i="3"/>
  <c r="D29" i="3"/>
  <c r="J28" i="3"/>
  <c r="H28" i="3"/>
  <c r="F28" i="3"/>
  <c r="D28" i="3"/>
  <c r="J27" i="3"/>
  <c r="H27" i="3"/>
  <c r="F27" i="3"/>
  <c r="D27" i="3"/>
  <c r="J26" i="3"/>
  <c r="H26" i="3"/>
  <c r="F26" i="3"/>
  <c r="D26" i="3"/>
  <c r="I25" i="3"/>
  <c r="K25" i="3" s="1"/>
  <c r="K20" i="66" s="1"/>
  <c r="AC20" i="66" s="1"/>
  <c r="G25" i="3"/>
  <c r="G20" i="66" s="1"/>
  <c r="AA20" i="66" s="1"/>
  <c r="E25" i="3"/>
  <c r="E20" i="66" s="1"/>
  <c r="Z20" i="66" s="1"/>
  <c r="C25" i="3"/>
  <c r="C20" i="66" s="1"/>
  <c r="Y20" i="66" s="1"/>
  <c r="B25" i="3"/>
  <c r="B20" i="66" s="1"/>
  <c r="X20" i="66" s="1"/>
  <c r="R21" i="3"/>
  <c r="P21" i="3"/>
  <c r="N21" i="3"/>
  <c r="L21" i="3"/>
  <c r="J21" i="3"/>
  <c r="H21" i="3"/>
  <c r="F21" i="3"/>
  <c r="D21" i="3"/>
  <c r="J19" i="3"/>
  <c r="H19" i="3"/>
  <c r="F19" i="3"/>
  <c r="D19" i="3"/>
  <c r="J18" i="3"/>
  <c r="H18" i="3"/>
  <c r="F18" i="3"/>
  <c r="D18" i="3"/>
  <c r="J17" i="3"/>
  <c r="H17" i="3"/>
  <c r="F17" i="3"/>
  <c r="D17" i="3"/>
  <c r="J16" i="3"/>
  <c r="H16" i="3"/>
  <c r="F16" i="3"/>
  <c r="D16" i="3"/>
  <c r="J15" i="3"/>
  <c r="H15" i="3"/>
  <c r="F15" i="3"/>
  <c r="D15" i="3"/>
  <c r="J14" i="3"/>
  <c r="H14" i="3"/>
  <c r="F14" i="3"/>
  <c r="D14" i="3"/>
  <c r="J13" i="3"/>
  <c r="H13" i="3"/>
  <c r="F13" i="3"/>
  <c r="D13" i="3"/>
  <c r="J12" i="3"/>
  <c r="H12" i="3"/>
  <c r="F12" i="3"/>
  <c r="D12" i="3"/>
  <c r="J11" i="3"/>
  <c r="H11" i="3"/>
  <c r="F11" i="3"/>
  <c r="D11" i="3"/>
  <c r="J10" i="3"/>
  <c r="H10" i="3"/>
  <c r="F10" i="3"/>
  <c r="D10" i="3"/>
  <c r="I9" i="3"/>
  <c r="I21" i="66" s="1"/>
  <c r="AB21" i="66" s="1"/>
  <c r="G9" i="3"/>
  <c r="G23" i="3" s="1"/>
  <c r="G23" i="66" s="1"/>
  <c r="AA23" i="66" s="1"/>
  <c r="E9" i="3"/>
  <c r="E21" i="66" s="1"/>
  <c r="Z21" i="66" s="1"/>
  <c r="C9" i="3"/>
  <c r="C23" i="3" s="1"/>
  <c r="C23" i="66" s="1"/>
  <c r="Y23" i="66" s="1"/>
  <c r="B9" i="3"/>
  <c r="K37" i="8"/>
  <c r="M37" i="8" s="1"/>
  <c r="M18" i="66" s="1"/>
  <c r="AD18" i="66" s="1"/>
  <c r="J37" i="8"/>
  <c r="H37" i="8"/>
  <c r="F37" i="8"/>
  <c r="D37" i="8"/>
  <c r="J35" i="8"/>
  <c r="H35" i="8"/>
  <c r="F35" i="8"/>
  <c r="D35" i="8"/>
  <c r="J34" i="8"/>
  <c r="H34" i="8"/>
  <c r="F34" i="8"/>
  <c r="D34" i="8"/>
  <c r="J33" i="8"/>
  <c r="H33" i="8"/>
  <c r="F33" i="8"/>
  <c r="D33" i="8"/>
  <c r="J32" i="8"/>
  <c r="H32" i="8"/>
  <c r="F32" i="8"/>
  <c r="D32" i="8"/>
  <c r="J31" i="8"/>
  <c r="H31" i="8"/>
  <c r="F31" i="8"/>
  <c r="D31" i="8"/>
  <c r="J30" i="8"/>
  <c r="H30" i="8"/>
  <c r="F30" i="8"/>
  <c r="D30" i="8"/>
  <c r="J29" i="8"/>
  <c r="H29" i="8"/>
  <c r="F29" i="8"/>
  <c r="D29" i="8"/>
  <c r="J28" i="8"/>
  <c r="H28" i="8"/>
  <c r="F28" i="8"/>
  <c r="D28" i="8"/>
  <c r="J27" i="8"/>
  <c r="H27" i="8"/>
  <c r="F27" i="8"/>
  <c r="D27" i="8"/>
  <c r="J26" i="8"/>
  <c r="H26" i="8"/>
  <c r="F26" i="8"/>
  <c r="D26" i="8"/>
  <c r="I25" i="8"/>
  <c r="K25" i="8" s="1"/>
  <c r="M25" i="8" s="1"/>
  <c r="M14" i="66" s="1"/>
  <c r="AD14" i="66" s="1"/>
  <c r="G25" i="8"/>
  <c r="G14" i="66" s="1"/>
  <c r="AA14" i="66" s="1"/>
  <c r="E25" i="8"/>
  <c r="H25" i="8" s="1"/>
  <c r="C25" i="8"/>
  <c r="C14" i="66" s="1"/>
  <c r="Y14" i="66" s="1"/>
  <c r="B25" i="8"/>
  <c r="R21" i="8"/>
  <c r="P21" i="8"/>
  <c r="N21" i="8"/>
  <c r="L21" i="8"/>
  <c r="J21" i="8"/>
  <c r="H21" i="8"/>
  <c r="F21" i="8"/>
  <c r="D21" i="8"/>
  <c r="J19" i="8"/>
  <c r="H19" i="8"/>
  <c r="F19" i="8"/>
  <c r="D19" i="8"/>
  <c r="J18" i="8"/>
  <c r="H18" i="8"/>
  <c r="F18" i="8"/>
  <c r="D18" i="8"/>
  <c r="J17" i="8"/>
  <c r="H17" i="8"/>
  <c r="F17" i="8"/>
  <c r="D17" i="8"/>
  <c r="J16" i="8"/>
  <c r="H16" i="8"/>
  <c r="F16" i="8"/>
  <c r="D16" i="8"/>
  <c r="J15" i="8"/>
  <c r="H15" i="8"/>
  <c r="F15" i="8"/>
  <c r="D15" i="8"/>
  <c r="J14" i="8"/>
  <c r="H14" i="8"/>
  <c r="F14" i="8"/>
  <c r="D14" i="8"/>
  <c r="J13" i="8"/>
  <c r="H13" i="8"/>
  <c r="F13" i="8"/>
  <c r="D13" i="8"/>
  <c r="J12" i="8"/>
  <c r="H12" i="8"/>
  <c r="F12" i="8"/>
  <c r="D12" i="8"/>
  <c r="J11" i="8"/>
  <c r="H11" i="8"/>
  <c r="F11" i="8"/>
  <c r="D11" i="8"/>
  <c r="J10" i="8"/>
  <c r="H10" i="8"/>
  <c r="F10" i="8"/>
  <c r="D10" i="8"/>
  <c r="I9" i="8"/>
  <c r="I23" i="8" s="1"/>
  <c r="I17" i="66" s="1"/>
  <c r="AB17" i="66" s="1"/>
  <c r="G9" i="8"/>
  <c r="G39" i="8" s="1"/>
  <c r="E9" i="8"/>
  <c r="E23" i="8" s="1"/>
  <c r="C9" i="8"/>
  <c r="C23" i="8" s="1"/>
  <c r="C17" i="66" s="1"/>
  <c r="Y17" i="66" s="1"/>
  <c r="B9" i="8"/>
  <c r="B23" i="8" s="1"/>
  <c r="B17" i="66" s="1"/>
  <c r="X17" i="66" s="1"/>
  <c r="R21" i="2"/>
  <c r="P21" i="2"/>
  <c r="N21" i="2"/>
  <c r="K37" i="2"/>
  <c r="L37" i="2" s="1"/>
  <c r="L21" i="2"/>
  <c r="J37" i="2"/>
  <c r="J35" i="2"/>
  <c r="J34" i="2"/>
  <c r="J33" i="2"/>
  <c r="J32" i="2"/>
  <c r="J31" i="2"/>
  <c r="J30" i="2"/>
  <c r="J29" i="2"/>
  <c r="J28" i="2"/>
  <c r="J27" i="2"/>
  <c r="J26" i="2"/>
  <c r="J21" i="2"/>
  <c r="J19" i="2"/>
  <c r="J18" i="2"/>
  <c r="J17" i="2"/>
  <c r="J16" i="2"/>
  <c r="J15" i="2"/>
  <c r="J14" i="2"/>
  <c r="J13" i="2"/>
  <c r="J12" i="2"/>
  <c r="J11" i="2"/>
  <c r="J10" i="2"/>
  <c r="H37" i="2"/>
  <c r="H35" i="2"/>
  <c r="H34" i="2"/>
  <c r="H33" i="2"/>
  <c r="H32" i="2"/>
  <c r="H31" i="2"/>
  <c r="H30" i="2"/>
  <c r="H29" i="2"/>
  <c r="H28" i="2"/>
  <c r="H27" i="2"/>
  <c r="H26" i="2"/>
  <c r="H21" i="2"/>
  <c r="H19" i="2"/>
  <c r="H18" i="2"/>
  <c r="H17" i="2"/>
  <c r="H16" i="2"/>
  <c r="H15" i="2"/>
  <c r="H14" i="2"/>
  <c r="H13" i="2"/>
  <c r="H12" i="2"/>
  <c r="H11" i="2"/>
  <c r="H10" i="2"/>
  <c r="F10" i="2"/>
  <c r="F11" i="2"/>
  <c r="F12" i="2"/>
  <c r="F13" i="2"/>
  <c r="F14" i="2"/>
  <c r="F15" i="2"/>
  <c r="F16" i="2"/>
  <c r="F17" i="2"/>
  <c r="F18" i="2"/>
  <c r="F19" i="2"/>
  <c r="F26" i="2"/>
  <c r="F27" i="2"/>
  <c r="F28" i="2"/>
  <c r="F29" i="2"/>
  <c r="F30" i="2"/>
  <c r="F31" i="2"/>
  <c r="F32" i="2"/>
  <c r="F33" i="2"/>
  <c r="F34" i="2"/>
  <c r="F35" i="2"/>
  <c r="F37" i="2"/>
  <c r="D37" i="2"/>
  <c r="D35" i="2"/>
  <c r="D34" i="2"/>
  <c r="D33" i="2"/>
  <c r="D32" i="2"/>
  <c r="D31" i="2"/>
  <c r="D30" i="2"/>
  <c r="D29" i="2"/>
  <c r="D28" i="2"/>
  <c r="D27" i="2"/>
  <c r="D26" i="2"/>
  <c r="I25" i="2"/>
  <c r="K25" i="2" s="1"/>
  <c r="K8" i="66" s="1"/>
  <c r="AC8" i="66" s="1"/>
  <c r="I9" i="2"/>
  <c r="I23" i="2" s="1"/>
  <c r="K23" i="2" s="1"/>
  <c r="K11" i="66" s="1"/>
  <c r="AC11" i="66" s="1"/>
  <c r="G25" i="2"/>
  <c r="J25" i="2" s="1"/>
  <c r="G9" i="2"/>
  <c r="G23" i="2" s="1"/>
  <c r="E25" i="2"/>
  <c r="E8" i="66" s="1"/>
  <c r="Z8" i="66" s="1"/>
  <c r="E9" i="2"/>
  <c r="E23" i="2" s="1"/>
  <c r="C25" i="2"/>
  <c r="C9" i="2"/>
  <c r="C9" i="66" s="1"/>
  <c r="Y9" i="66" s="1"/>
  <c r="B25" i="2"/>
  <c r="B9" i="2"/>
  <c r="B23" i="2" s="1"/>
  <c r="B11" i="66" s="1"/>
  <c r="X11" i="66" s="1"/>
  <c r="D19" i="2"/>
  <c r="D18" i="2"/>
  <c r="D17" i="2"/>
  <c r="D16" i="2"/>
  <c r="D15" i="2"/>
  <c r="D14" i="2"/>
  <c r="D13" i="2"/>
  <c r="D12" i="2"/>
  <c r="D11" i="2"/>
  <c r="D10" i="2"/>
  <c r="F10" i="6"/>
  <c r="G10" i="6"/>
  <c r="H10" i="6"/>
  <c r="F18" i="6"/>
  <c r="G18" i="6"/>
  <c r="H18" i="6"/>
  <c r="B27" i="6"/>
  <c r="B24" i="6"/>
  <c r="A9" i="65" l="1"/>
  <c r="A10" i="65" s="1"/>
  <c r="A11" i="65" s="1"/>
  <c r="A12" i="65" s="1"/>
  <c r="A13" i="65" s="1"/>
  <c r="A14" i="65" s="1"/>
  <c r="A15" i="65" s="1"/>
  <c r="A16" i="65" s="1"/>
  <c r="A17" i="65" s="1"/>
  <c r="A18" i="65" s="1"/>
  <c r="A19" i="65" s="1"/>
  <c r="A20" i="65" s="1"/>
  <c r="A21" i="65" s="1"/>
  <c r="A22" i="65" s="1"/>
  <c r="A23" i="65" s="1"/>
  <c r="A24" i="65" s="1"/>
  <c r="A25" i="65" s="1"/>
  <c r="A26" i="65" s="1"/>
  <c r="A27" i="65" s="1"/>
  <c r="A42" i="2"/>
  <c r="C15" i="65" s="1"/>
  <c r="J12" i="55"/>
  <c r="G15" i="66"/>
  <c r="AA15" i="66" s="1"/>
  <c r="B14" i="66"/>
  <c r="X14" i="66" s="1"/>
  <c r="A42" i="8"/>
  <c r="C17" i="65" s="1"/>
  <c r="A41" i="33"/>
  <c r="A40" i="33"/>
  <c r="A42" i="33"/>
  <c r="C23" i="65"/>
  <c r="B23" i="6"/>
  <c r="B21" i="6" s="1"/>
  <c r="D25" i="2"/>
  <c r="B28" i="33"/>
  <c r="B59" i="33" s="1"/>
  <c r="H25" i="9"/>
  <c r="A42" i="9"/>
  <c r="C21" i="65" s="1"/>
  <c r="I26" i="66"/>
  <c r="AB26" i="66" s="1"/>
  <c r="B26" i="66"/>
  <c r="X26" i="66" s="1"/>
  <c r="B27" i="66"/>
  <c r="X27" i="66" s="1"/>
  <c r="D9" i="9"/>
  <c r="I27" i="66"/>
  <c r="AB27" i="66" s="1"/>
  <c r="D25" i="9"/>
  <c r="G39" i="9"/>
  <c r="G26" i="66"/>
  <c r="AA26" i="66" s="1"/>
  <c r="E27" i="66"/>
  <c r="Z27" i="66" s="1"/>
  <c r="C21" i="66"/>
  <c r="Y21" i="66" s="1"/>
  <c r="H25" i="3"/>
  <c r="F9" i="3"/>
  <c r="E23" i="3"/>
  <c r="D25" i="3"/>
  <c r="A42" i="3"/>
  <c r="C19" i="65" s="1"/>
  <c r="I20" i="66"/>
  <c r="AB20" i="66" s="1"/>
  <c r="G21" i="66"/>
  <c r="AA21" i="66" s="1"/>
  <c r="C39" i="3"/>
  <c r="J9" i="3"/>
  <c r="G39" i="3"/>
  <c r="B39" i="3"/>
  <c r="I23" i="3"/>
  <c r="I23" i="66" s="1"/>
  <c r="AB23" i="66" s="1"/>
  <c r="E39" i="3"/>
  <c r="B21" i="66"/>
  <c r="X21" i="66" s="1"/>
  <c r="E39" i="8"/>
  <c r="D9" i="8"/>
  <c r="E15" i="66"/>
  <c r="Z15" i="66" s="1"/>
  <c r="J25" i="8"/>
  <c r="I39" i="8"/>
  <c r="J39" i="8" s="1"/>
  <c r="I14" i="66"/>
  <c r="AB14" i="66" s="1"/>
  <c r="G23" i="8"/>
  <c r="F25" i="8"/>
  <c r="B15" i="66"/>
  <c r="X15" i="66" s="1"/>
  <c r="I15" i="66"/>
  <c r="AB15" i="66" s="1"/>
  <c r="E17" i="66"/>
  <c r="Z17" i="66" s="1"/>
  <c r="C39" i="8"/>
  <c r="F39" i="8" s="1"/>
  <c r="H9" i="8"/>
  <c r="E14" i="66"/>
  <c r="Z14" i="66" s="1"/>
  <c r="C15" i="66"/>
  <c r="Y15" i="66" s="1"/>
  <c r="J9" i="2"/>
  <c r="J23" i="2"/>
  <c r="G11" i="66"/>
  <c r="AA11" i="66" s="1"/>
  <c r="H23" i="2"/>
  <c r="H25" i="2"/>
  <c r="I39" i="2"/>
  <c r="G8" i="66"/>
  <c r="AA8" i="66" s="1"/>
  <c r="E9" i="66"/>
  <c r="Z9" i="66" s="1"/>
  <c r="I11" i="66"/>
  <c r="AB11" i="66" s="1"/>
  <c r="F9" i="2"/>
  <c r="C39" i="2"/>
  <c r="B8" i="66"/>
  <c r="X8" i="66" s="1"/>
  <c r="I8" i="66"/>
  <c r="AB8" i="66" s="1"/>
  <c r="G9" i="66"/>
  <c r="AA9" i="66" s="1"/>
  <c r="F25" i="2"/>
  <c r="H9" i="2"/>
  <c r="E39" i="2"/>
  <c r="C8" i="66"/>
  <c r="Y8" i="66" s="1"/>
  <c r="B9" i="66"/>
  <c r="X9" i="66" s="1"/>
  <c r="I9" i="66"/>
  <c r="AB9" i="66" s="1"/>
  <c r="E11" i="66"/>
  <c r="Z11" i="66" s="1"/>
  <c r="G39" i="2"/>
  <c r="J39" i="2" s="1"/>
  <c r="M37" i="3"/>
  <c r="O37" i="3" s="1"/>
  <c r="O24" i="66" s="1"/>
  <c r="AE24" i="66" s="1"/>
  <c r="K24" i="66"/>
  <c r="AC24" i="66" s="1"/>
  <c r="E15" i="55"/>
  <c r="F12" i="55"/>
  <c r="H14" i="55"/>
  <c r="D14" i="55"/>
  <c r="I15" i="55"/>
  <c r="E32" i="66"/>
  <c r="Z32" i="66" s="1"/>
  <c r="B31" i="66"/>
  <c r="X31" i="66" s="1"/>
  <c r="I31" i="66"/>
  <c r="AB31" i="66" s="1"/>
  <c r="AB32" i="66"/>
  <c r="G15" i="55"/>
  <c r="B15" i="55"/>
  <c r="G32" i="66"/>
  <c r="J32" i="66" s="1"/>
  <c r="J14" i="55"/>
  <c r="C15" i="55"/>
  <c r="M31" i="66"/>
  <c r="AD31" i="66" s="1"/>
  <c r="AD32" i="66"/>
  <c r="C32" i="66"/>
  <c r="P10" i="66"/>
  <c r="F18" i="66"/>
  <c r="D32" i="66"/>
  <c r="D10" i="66"/>
  <c r="H12" i="66"/>
  <c r="F16" i="66"/>
  <c r="K26" i="66"/>
  <c r="K30" i="66"/>
  <c r="L30" i="66" s="1"/>
  <c r="K12" i="66"/>
  <c r="K14" i="66"/>
  <c r="K18" i="66"/>
  <c r="H16" i="66"/>
  <c r="P16" i="66"/>
  <c r="J16" i="66"/>
  <c r="R22" i="66"/>
  <c r="R10" i="66"/>
  <c r="D14" i="66"/>
  <c r="D12" i="66"/>
  <c r="D17" i="66"/>
  <c r="J18" i="66"/>
  <c r="E19" i="66"/>
  <c r="Z19" i="66" s="1"/>
  <c r="C25" i="66"/>
  <c r="Y25" i="66" s="1"/>
  <c r="F10" i="66"/>
  <c r="N10" i="66"/>
  <c r="D16" i="66"/>
  <c r="L16" i="66"/>
  <c r="D22" i="66"/>
  <c r="D30" i="66"/>
  <c r="J10" i="66"/>
  <c r="F12" i="66"/>
  <c r="D18" i="66"/>
  <c r="J12" i="66"/>
  <c r="H18" i="66"/>
  <c r="J14" i="66"/>
  <c r="F20" i="66"/>
  <c r="C19" i="66"/>
  <c r="Y19" i="66" s="1"/>
  <c r="D20" i="66"/>
  <c r="H22" i="66"/>
  <c r="F22" i="66"/>
  <c r="P22" i="66"/>
  <c r="N22" i="66"/>
  <c r="J24" i="66"/>
  <c r="H24" i="66"/>
  <c r="F26" i="66"/>
  <c r="J28" i="66"/>
  <c r="H28" i="66"/>
  <c r="R28" i="66"/>
  <c r="P28" i="66"/>
  <c r="J30" i="66"/>
  <c r="H8" i="66"/>
  <c r="L10" i="66"/>
  <c r="R16" i="66"/>
  <c r="H20" i="66"/>
  <c r="L22" i="66"/>
  <c r="J22" i="66"/>
  <c r="F24" i="66"/>
  <c r="D24" i="66"/>
  <c r="H10" i="66"/>
  <c r="N16" i="66"/>
  <c r="F28" i="66"/>
  <c r="D28" i="66"/>
  <c r="N28" i="66"/>
  <c r="L28" i="66"/>
  <c r="H30" i="66"/>
  <c r="F30" i="66"/>
  <c r="F27" i="66"/>
  <c r="F14" i="55"/>
  <c r="K12" i="55"/>
  <c r="K32" i="66" s="1"/>
  <c r="L10" i="55"/>
  <c r="N10" i="55"/>
  <c r="O10" i="55"/>
  <c r="H12" i="55"/>
  <c r="D12" i="55"/>
  <c r="C39" i="9"/>
  <c r="O25" i="9"/>
  <c r="O26" i="66" s="1"/>
  <c r="O37" i="9"/>
  <c r="K23" i="9"/>
  <c r="K29" i="66" s="1"/>
  <c r="D39" i="9"/>
  <c r="H9" i="9"/>
  <c r="C23" i="9"/>
  <c r="G23" i="9"/>
  <c r="F25" i="9"/>
  <c r="J25" i="9"/>
  <c r="N25" i="9"/>
  <c r="N37" i="9"/>
  <c r="E39" i="9"/>
  <c r="I39" i="9"/>
  <c r="F9" i="9"/>
  <c r="J9" i="9"/>
  <c r="L25" i="9"/>
  <c r="L37" i="9"/>
  <c r="M25" i="3"/>
  <c r="M20" i="66" s="1"/>
  <c r="L25" i="3"/>
  <c r="B23" i="3"/>
  <c r="B23" i="66" s="1"/>
  <c r="X23" i="66" s="1"/>
  <c r="D9" i="3"/>
  <c r="H9" i="3"/>
  <c r="F25" i="3"/>
  <c r="J25" i="3"/>
  <c r="I39" i="3"/>
  <c r="B39" i="2"/>
  <c r="D39" i="2" s="1"/>
  <c r="L25" i="8"/>
  <c r="D23" i="8"/>
  <c r="O25" i="8"/>
  <c r="N25" i="8"/>
  <c r="O37" i="8"/>
  <c r="O18" i="66" s="1"/>
  <c r="N37" i="8"/>
  <c r="K23" i="8"/>
  <c r="H39" i="8"/>
  <c r="F23" i="8"/>
  <c r="B39" i="8"/>
  <c r="F9" i="8"/>
  <c r="J9" i="8"/>
  <c r="D25" i="8"/>
  <c r="L37" i="8"/>
  <c r="M23" i="2"/>
  <c r="K9" i="2"/>
  <c r="K9" i="66" s="1"/>
  <c r="AC9" i="66" s="1"/>
  <c r="M25" i="2"/>
  <c r="M8" i="66" s="1"/>
  <c r="L25" i="2"/>
  <c r="C23" i="2"/>
  <c r="M37" i="2"/>
  <c r="L23" i="2"/>
  <c r="H26" i="66" l="1"/>
  <c r="D21" i="66"/>
  <c r="F17" i="66"/>
  <c r="G7" i="66"/>
  <c r="J7" i="66" s="1"/>
  <c r="E13" i="66"/>
  <c r="Z13" i="66" s="1"/>
  <c r="G13" i="66"/>
  <c r="AA13" i="66" s="1"/>
  <c r="B13" i="66"/>
  <c r="X13" i="66" s="1"/>
  <c r="G25" i="66"/>
  <c r="AA25" i="66" s="1"/>
  <c r="K17" i="66"/>
  <c r="L17" i="66" s="1"/>
  <c r="E26" i="33"/>
  <c r="E57" i="33" s="1"/>
  <c r="C7" i="66"/>
  <c r="F8" i="66"/>
  <c r="H39" i="2"/>
  <c r="H14" i="66"/>
  <c r="B26" i="33"/>
  <c r="B57" i="33" s="1"/>
  <c r="C26" i="33"/>
  <c r="C57" i="33" s="1"/>
  <c r="C28" i="33"/>
  <c r="K23" i="3"/>
  <c r="K23" i="66" s="1"/>
  <c r="AC23" i="66" s="1"/>
  <c r="J23" i="66"/>
  <c r="F21" i="66"/>
  <c r="H39" i="9"/>
  <c r="D27" i="66"/>
  <c r="B27" i="33"/>
  <c r="B58" i="33" s="1"/>
  <c r="F15" i="55"/>
  <c r="H15" i="55"/>
  <c r="J27" i="66"/>
  <c r="I25" i="66"/>
  <c r="AB25" i="66" s="1"/>
  <c r="D26" i="66"/>
  <c r="J26" i="66"/>
  <c r="E25" i="66"/>
  <c r="Z25" i="66" s="1"/>
  <c r="B25" i="66"/>
  <c r="X25" i="66" s="1"/>
  <c r="H27" i="66"/>
  <c r="J23" i="9"/>
  <c r="G29" i="66"/>
  <c r="H23" i="9"/>
  <c r="F23" i="9"/>
  <c r="C29" i="66"/>
  <c r="D23" i="9"/>
  <c r="B19" i="66"/>
  <c r="X19" i="66" s="1"/>
  <c r="L20" i="66"/>
  <c r="H39" i="3"/>
  <c r="H23" i="3"/>
  <c r="E23" i="66"/>
  <c r="G19" i="66"/>
  <c r="AA19" i="66" s="1"/>
  <c r="M24" i="66"/>
  <c r="J23" i="3"/>
  <c r="F39" i="3"/>
  <c r="D23" i="66"/>
  <c r="H21" i="66"/>
  <c r="J21" i="66"/>
  <c r="N37" i="3"/>
  <c r="P37" i="3"/>
  <c r="J20" i="66"/>
  <c r="I19" i="66"/>
  <c r="AB19" i="66" s="1"/>
  <c r="D39" i="3"/>
  <c r="F23" i="3"/>
  <c r="J15" i="66"/>
  <c r="D15" i="66"/>
  <c r="H15" i="66"/>
  <c r="F14" i="66"/>
  <c r="C13" i="66"/>
  <c r="Y13" i="66" s="1"/>
  <c r="F15" i="66"/>
  <c r="J23" i="8"/>
  <c r="G17" i="66"/>
  <c r="D39" i="8"/>
  <c r="I13" i="66"/>
  <c r="AB13" i="66" s="1"/>
  <c r="H23" i="8"/>
  <c r="E7" i="66"/>
  <c r="Z7" i="66" s="1"/>
  <c r="I7" i="66"/>
  <c r="L8" i="66"/>
  <c r="H11" i="66"/>
  <c r="L11" i="66"/>
  <c r="F23" i="2"/>
  <c r="C11" i="66"/>
  <c r="J11" i="66"/>
  <c r="D8" i="66"/>
  <c r="J9" i="66"/>
  <c r="F39" i="2"/>
  <c r="H9" i="66"/>
  <c r="B7" i="66"/>
  <c r="X7" i="66" s="1"/>
  <c r="D9" i="66"/>
  <c r="F9" i="66"/>
  <c r="J8" i="66"/>
  <c r="L24" i="66"/>
  <c r="Q37" i="3"/>
  <c r="R37" i="3" s="1"/>
  <c r="L12" i="66"/>
  <c r="AC12" i="66"/>
  <c r="AC17" i="66"/>
  <c r="N30" i="66"/>
  <c r="AC30" i="66"/>
  <c r="N8" i="66"/>
  <c r="AD8" i="66"/>
  <c r="N20" i="66"/>
  <c r="AD20" i="66"/>
  <c r="P26" i="66"/>
  <c r="AE26" i="66"/>
  <c r="N18" i="66"/>
  <c r="AC18" i="66"/>
  <c r="L26" i="66"/>
  <c r="AC26" i="66"/>
  <c r="P18" i="66"/>
  <c r="AE18" i="66"/>
  <c r="L29" i="66"/>
  <c r="AC29" i="66"/>
  <c r="N14" i="66"/>
  <c r="AC14" i="66"/>
  <c r="E31" i="66"/>
  <c r="Z31" i="66" s="1"/>
  <c r="H32" i="66"/>
  <c r="J15" i="55"/>
  <c r="D15" i="55"/>
  <c r="N32" i="66"/>
  <c r="AC32" i="66"/>
  <c r="C31" i="66"/>
  <c r="D31" i="66" s="1"/>
  <c r="Y32" i="66"/>
  <c r="F32" i="66"/>
  <c r="G31" i="66"/>
  <c r="J31" i="66" s="1"/>
  <c r="AA32" i="66"/>
  <c r="F19" i="66"/>
  <c r="N26" i="66"/>
  <c r="AB7" i="66"/>
  <c r="Y7" i="66"/>
  <c r="L18" i="66"/>
  <c r="AA7" i="66"/>
  <c r="N23" i="2"/>
  <c r="M11" i="66"/>
  <c r="AD11" i="66" s="1"/>
  <c r="P25" i="8"/>
  <c r="O14" i="66"/>
  <c r="AE14" i="66" s="1"/>
  <c r="P37" i="9"/>
  <c r="O30" i="66"/>
  <c r="L14" i="66"/>
  <c r="K7" i="66"/>
  <c r="AC7" i="66" s="1"/>
  <c r="N37" i="2"/>
  <c r="M12" i="66"/>
  <c r="L23" i="9"/>
  <c r="K31" i="66"/>
  <c r="AC31" i="66" s="1"/>
  <c r="L32" i="66"/>
  <c r="L9" i="66"/>
  <c r="D25" i="66"/>
  <c r="H13" i="66"/>
  <c r="D19" i="66"/>
  <c r="F25" i="66"/>
  <c r="D13" i="66"/>
  <c r="L23" i="8"/>
  <c r="P10" i="55"/>
  <c r="O12" i="55"/>
  <c r="O32" i="66" s="1"/>
  <c r="AE32" i="66" s="1"/>
  <c r="Q10" i="55"/>
  <c r="Q12" i="55" s="1"/>
  <c r="Q32" i="66" s="1"/>
  <c r="F39" i="9"/>
  <c r="Q37" i="9"/>
  <c r="Q25" i="9"/>
  <c r="K9" i="9"/>
  <c r="K27" i="66" s="1"/>
  <c r="M23" i="9"/>
  <c r="M29" i="66" s="1"/>
  <c r="AD29" i="66" s="1"/>
  <c r="J39" i="9"/>
  <c r="P25" i="9"/>
  <c r="D23" i="3"/>
  <c r="O25" i="3"/>
  <c r="O20" i="66" s="1"/>
  <c r="AE20" i="66" s="1"/>
  <c r="J39" i="3"/>
  <c r="N25" i="3"/>
  <c r="Q37" i="8"/>
  <c r="Q25" i="8"/>
  <c r="K9" i="8"/>
  <c r="K15" i="66" s="1"/>
  <c r="M23" i="8"/>
  <c r="M17" i="66" s="1"/>
  <c r="AD17" i="66" s="1"/>
  <c r="P37" i="8"/>
  <c r="L9" i="2"/>
  <c r="K39" i="2"/>
  <c r="O25" i="2"/>
  <c r="D23" i="2"/>
  <c r="O37" i="2"/>
  <c r="O12" i="66" s="1"/>
  <c r="AE12" i="66" s="1"/>
  <c r="N25" i="2"/>
  <c r="M9" i="2"/>
  <c r="M9" i="66" s="1"/>
  <c r="AD9" i="66" s="1"/>
  <c r="O23" i="2"/>
  <c r="O11" i="66" s="1"/>
  <c r="AE11" i="66" s="1"/>
  <c r="H7" i="66" l="1"/>
  <c r="H25" i="66"/>
  <c r="D57" i="33"/>
  <c r="D28" i="33"/>
  <c r="C59" i="33"/>
  <c r="F57" i="33"/>
  <c r="B56" i="33"/>
  <c r="F26" i="33"/>
  <c r="K9" i="3"/>
  <c r="K21" i="66" s="1"/>
  <c r="AC21" i="66" s="1"/>
  <c r="D26" i="33"/>
  <c r="M23" i="3"/>
  <c r="M9" i="3" s="1"/>
  <c r="M21" i="66" s="1"/>
  <c r="AD21" i="66" s="1"/>
  <c r="L23" i="3"/>
  <c r="L23" i="66"/>
  <c r="D7" i="66"/>
  <c r="F7" i="66"/>
  <c r="J13" i="66"/>
  <c r="F13" i="66"/>
  <c r="AD24" i="66"/>
  <c r="E28" i="33"/>
  <c r="B25" i="33"/>
  <c r="AC27" i="66"/>
  <c r="AE30" i="66"/>
  <c r="G28" i="33"/>
  <c r="G59" i="33" s="1"/>
  <c r="P24" i="66"/>
  <c r="J25" i="66"/>
  <c r="AA29" i="66"/>
  <c r="H29" i="66"/>
  <c r="J29" i="66"/>
  <c r="Y29" i="66"/>
  <c r="D29" i="66"/>
  <c r="F29" i="66"/>
  <c r="N24" i="66"/>
  <c r="H19" i="66"/>
  <c r="Z23" i="66"/>
  <c r="H23" i="66"/>
  <c r="F23" i="66"/>
  <c r="J19" i="66"/>
  <c r="G34" i="66"/>
  <c r="AA34" i="66" s="1"/>
  <c r="AA17" i="66"/>
  <c r="J17" i="66"/>
  <c r="I34" i="66"/>
  <c r="AB34" i="66" s="1"/>
  <c r="H17" i="66"/>
  <c r="B34" i="66"/>
  <c r="X34" i="66" s="1"/>
  <c r="Y11" i="66"/>
  <c r="F11" i="66"/>
  <c r="D11" i="66"/>
  <c r="Q24" i="66"/>
  <c r="R24" i="66" s="1"/>
  <c r="N12" i="66"/>
  <c r="AD12" i="66"/>
  <c r="K13" i="66"/>
  <c r="AC13" i="66" s="1"/>
  <c r="AC15" i="66"/>
  <c r="E34" i="66"/>
  <c r="Z34" i="66" s="1"/>
  <c r="Y31" i="66"/>
  <c r="F31" i="66"/>
  <c r="Q31" i="66"/>
  <c r="AF31" i="66" s="1"/>
  <c r="AF32" i="66"/>
  <c r="AA31" i="66"/>
  <c r="H31" i="66"/>
  <c r="C34" i="66"/>
  <c r="Y34" i="66" s="1"/>
  <c r="L7" i="66"/>
  <c r="M7" i="66"/>
  <c r="AD7" i="66" s="1"/>
  <c r="P25" i="2"/>
  <c r="O8" i="66"/>
  <c r="N17" i="66"/>
  <c r="P30" i="66"/>
  <c r="L15" i="66"/>
  <c r="L27" i="66"/>
  <c r="K25" i="66"/>
  <c r="AC25" i="66" s="1"/>
  <c r="N9" i="66"/>
  <c r="R25" i="8"/>
  <c r="Q14" i="66"/>
  <c r="AF14" i="66" s="1"/>
  <c r="P20" i="66"/>
  <c r="R25" i="9"/>
  <c r="Q26" i="66"/>
  <c r="O31" i="66"/>
  <c r="AE31" i="66" s="1"/>
  <c r="R32" i="66"/>
  <c r="P32" i="66"/>
  <c r="P12" i="66"/>
  <c r="R37" i="8"/>
  <c r="Q18" i="66"/>
  <c r="R37" i="9"/>
  <c r="Q30" i="66"/>
  <c r="L31" i="66"/>
  <c r="N31" i="66"/>
  <c r="N29" i="66"/>
  <c r="P14" i="66"/>
  <c r="P11" i="66"/>
  <c r="N11" i="66"/>
  <c r="R10" i="55"/>
  <c r="N23" i="8"/>
  <c r="O23" i="9"/>
  <c r="O29" i="66" s="1"/>
  <c r="AE29" i="66" s="1"/>
  <c r="M9" i="9"/>
  <c r="N23" i="9"/>
  <c r="K39" i="9"/>
  <c r="L9" i="9"/>
  <c r="Q25" i="3"/>
  <c r="K39" i="3"/>
  <c r="P25" i="3"/>
  <c r="P23" i="2"/>
  <c r="M9" i="8"/>
  <c r="M15" i="66" s="1"/>
  <c r="O23" i="8"/>
  <c r="K39" i="8"/>
  <c r="L9" i="8"/>
  <c r="N9" i="2"/>
  <c r="M39" i="2"/>
  <c r="N39" i="2" s="1"/>
  <c r="L39" i="2"/>
  <c r="Q37" i="2"/>
  <c r="Q23" i="2"/>
  <c r="O9" i="2"/>
  <c r="P37" i="2"/>
  <c r="Q25" i="2"/>
  <c r="F28" i="33" l="1"/>
  <c r="E59" i="33"/>
  <c r="H59" i="33" s="1"/>
  <c r="B62" i="33"/>
  <c r="D59" i="33"/>
  <c r="M23" i="66"/>
  <c r="AD23" i="66" s="1"/>
  <c r="O23" i="3"/>
  <c r="O23" i="66" s="1"/>
  <c r="AE23" i="66" s="1"/>
  <c r="K19" i="66"/>
  <c r="AC19" i="66" s="1"/>
  <c r="L9" i="3"/>
  <c r="L21" i="66"/>
  <c r="N23" i="3"/>
  <c r="C27" i="33"/>
  <c r="AE8" i="66"/>
  <c r="G26" i="33"/>
  <c r="AF26" i="66"/>
  <c r="H28" i="33"/>
  <c r="J34" i="66"/>
  <c r="AF24" i="66"/>
  <c r="H34" i="66"/>
  <c r="L13" i="66"/>
  <c r="R30" i="66"/>
  <c r="AF30" i="66"/>
  <c r="R18" i="66"/>
  <c r="AF18" i="66"/>
  <c r="D34" i="66"/>
  <c r="F34" i="66"/>
  <c r="R14" i="66"/>
  <c r="L19" i="66"/>
  <c r="P8" i="66"/>
  <c r="O39" i="2"/>
  <c r="P39" i="2" s="1"/>
  <c r="O9" i="66"/>
  <c r="P23" i="8"/>
  <c r="O17" i="66"/>
  <c r="AE17" i="66" s="1"/>
  <c r="M19" i="66"/>
  <c r="L25" i="66"/>
  <c r="Q9" i="2"/>
  <c r="Q9" i="66" s="1"/>
  <c r="AF9" i="66" s="1"/>
  <c r="Q11" i="66"/>
  <c r="N9" i="8"/>
  <c r="AD15" i="66"/>
  <c r="R25" i="3"/>
  <c r="Q20" i="66"/>
  <c r="AF20" i="66" s="1"/>
  <c r="N9" i="9"/>
  <c r="M27" i="66"/>
  <c r="R31" i="66"/>
  <c r="P31" i="66"/>
  <c r="N21" i="66"/>
  <c r="N7" i="66"/>
  <c r="R25" i="2"/>
  <c r="Q8" i="66"/>
  <c r="R37" i="2"/>
  <c r="Q12" i="66"/>
  <c r="I28" i="33" s="1"/>
  <c r="N9" i="3"/>
  <c r="R26" i="66"/>
  <c r="P29" i="66"/>
  <c r="R23" i="2"/>
  <c r="N12" i="55"/>
  <c r="L12" i="55"/>
  <c r="M39" i="9"/>
  <c r="N39" i="9" s="1"/>
  <c r="O9" i="9"/>
  <c r="O27" i="66" s="1"/>
  <c r="Q23" i="9"/>
  <c r="Q29" i="66" s="1"/>
  <c r="L39" i="9"/>
  <c r="P23" i="9"/>
  <c r="M39" i="3"/>
  <c r="N39" i="3" s="1"/>
  <c r="L39" i="3"/>
  <c r="A41" i="2"/>
  <c r="C14" i="65" s="1"/>
  <c r="L39" i="8"/>
  <c r="O9" i="8"/>
  <c r="Q23" i="8"/>
  <c r="Q17" i="66" s="1"/>
  <c r="AF17" i="66" s="1"/>
  <c r="M39" i="8"/>
  <c r="P9" i="2"/>
  <c r="N23" i="66" l="1"/>
  <c r="Q23" i="3"/>
  <c r="F59" i="33"/>
  <c r="A41" i="8"/>
  <c r="C16" i="65" s="1"/>
  <c r="J28" i="33"/>
  <c r="I59" i="33"/>
  <c r="J59" i="33" s="1"/>
  <c r="H26" i="33"/>
  <c r="G57" i="33"/>
  <c r="D27" i="33"/>
  <c r="C58" i="33"/>
  <c r="P23" i="66"/>
  <c r="O9" i="3"/>
  <c r="O39" i="3" s="1"/>
  <c r="P23" i="3"/>
  <c r="K34" i="66"/>
  <c r="AC34" i="66" s="1"/>
  <c r="C25" i="33"/>
  <c r="D25" i="33" s="1"/>
  <c r="I26" i="33"/>
  <c r="O15" i="66"/>
  <c r="AE15" i="66" s="1"/>
  <c r="AD27" i="66"/>
  <c r="E27" i="33"/>
  <c r="E58" i="33" s="1"/>
  <c r="AE27" i="66"/>
  <c r="R11" i="66"/>
  <c r="AF11" i="66"/>
  <c r="R29" i="66"/>
  <c r="AF29" i="66"/>
  <c r="R8" i="66"/>
  <c r="AF8" i="66"/>
  <c r="N19" i="66"/>
  <c r="AD19" i="66"/>
  <c r="R12" i="66"/>
  <c r="AF12" i="66"/>
  <c r="R9" i="2"/>
  <c r="O7" i="66"/>
  <c r="AE7" i="66" s="1"/>
  <c r="AE9" i="66"/>
  <c r="O25" i="66"/>
  <c r="AE25" i="66" s="1"/>
  <c r="R20" i="66"/>
  <c r="R9" i="66"/>
  <c r="P9" i="66"/>
  <c r="Q7" i="66"/>
  <c r="AF7" i="66" s="1"/>
  <c r="Q39" i="2"/>
  <c r="R39" i="2" s="1"/>
  <c r="Q9" i="3"/>
  <c r="Q23" i="66"/>
  <c r="M25" i="66"/>
  <c r="AD25" i="66" s="1"/>
  <c r="P27" i="66"/>
  <c r="N27" i="66"/>
  <c r="M13" i="66"/>
  <c r="AD13" i="66" s="1"/>
  <c r="N15" i="66"/>
  <c r="R17" i="66"/>
  <c r="P17" i="66"/>
  <c r="Q9" i="9"/>
  <c r="R9" i="9" s="1"/>
  <c r="A41" i="9"/>
  <c r="C20" i="65" s="1"/>
  <c r="R23" i="9"/>
  <c r="R23" i="8"/>
  <c r="A41" i="3"/>
  <c r="C18" i="65" s="1"/>
  <c r="R12" i="55"/>
  <c r="P12" i="55"/>
  <c r="O39" i="9"/>
  <c r="P9" i="9"/>
  <c r="R23" i="3"/>
  <c r="O39" i="8"/>
  <c r="P9" i="8"/>
  <c r="Q9" i="8"/>
  <c r="Q15" i="66" s="1"/>
  <c r="N39" i="8"/>
  <c r="O21" i="66" l="1"/>
  <c r="AE21" i="66" s="1"/>
  <c r="R9" i="3"/>
  <c r="P9" i="3"/>
  <c r="E56" i="33"/>
  <c r="H57" i="33"/>
  <c r="F58" i="33"/>
  <c r="C56" i="33"/>
  <c r="D58" i="33"/>
  <c r="J26" i="33"/>
  <c r="I57" i="33"/>
  <c r="J57" i="33" s="1"/>
  <c r="L34" i="66"/>
  <c r="P15" i="66"/>
  <c r="O13" i="66"/>
  <c r="AE13" i="66" s="1"/>
  <c r="E25" i="33"/>
  <c r="F27" i="33"/>
  <c r="R23" i="66"/>
  <c r="AF23" i="66"/>
  <c r="P7" i="66"/>
  <c r="R7" i="66"/>
  <c r="P25" i="66"/>
  <c r="N25" i="66"/>
  <c r="N13" i="66"/>
  <c r="M34" i="66"/>
  <c r="AD34" i="66" s="1"/>
  <c r="Q39" i="8"/>
  <c r="R39" i="8" s="1"/>
  <c r="AF15" i="66"/>
  <c r="Q39" i="9"/>
  <c r="R39" i="9" s="1"/>
  <c r="Q27" i="66"/>
  <c r="Q39" i="3"/>
  <c r="R39" i="3" s="1"/>
  <c r="Q21" i="66"/>
  <c r="P21" i="66"/>
  <c r="R9" i="8"/>
  <c r="P39" i="9"/>
  <c r="P39" i="3"/>
  <c r="P39" i="8"/>
  <c r="O19" i="66" l="1"/>
  <c r="AE19" i="66" s="1"/>
  <c r="P13" i="66"/>
  <c r="G27" i="33"/>
  <c r="H27" i="33" s="1"/>
  <c r="C62" i="33"/>
  <c r="F56" i="33"/>
  <c r="D56" i="33"/>
  <c r="E62" i="33"/>
  <c r="F25" i="33"/>
  <c r="AF27" i="66"/>
  <c r="I27" i="33"/>
  <c r="I58" i="33" s="1"/>
  <c r="I56" i="33" s="1"/>
  <c r="I62" i="33" s="1"/>
  <c r="Q19" i="66"/>
  <c r="AF19" i="66" s="1"/>
  <c r="AF21" i="66"/>
  <c r="R21" i="66"/>
  <c r="N34" i="66"/>
  <c r="Q13" i="66"/>
  <c r="AF13" i="66" s="1"/>
  <c r="R15" i="66"/>
  <c r="O34" i="66"/>
  <c r="Q25" i="66"/>
  <c r="R27" i="66"/>
  <c r="G58" i="33" l="1"/>
  <c r="G56" i="33" s="1"/>
  <c r="P19" i="66"/>
  <c r="G25" i="33"/>
  <c r="H25" i="33" s="1"/>
  <c r="H58" i="33"/>
  <c r="F62" i="33"/>
  <c r="D62" i="33"/>
  <c r="I25" i="33"/>
  <c r="J27" i="33"/>
  <c r="R19" i="66"/>
  <c r="R25" i="66"/>
  <c r="AF25" i="66"/>
  <c r="P34" i="66"/>
  <c r="AE34" i="66"/>
  <c r="R13" i="66"/>
  <c r="Q34" i="66"/>
  <c r="J58" i="33" l="1"/>
  <c r="J25" i="33"/>
  <c r="G62" i="33"/>
  <c r="J56" i="33"/>
  <c r="H56" i="33"/>
  <c r="R34" i="66"/>
  <c r="AF34" i="66"/>
  <c r="B10" i="6"/>
  <c r="J62" i="33" l="1"/>
  <c r="H62" i="33"/>
  <c r="I24" i="6"/>
  <c r="I26" i="6" l="1"/>
  <c r="I23" i="6"/>
  <c r="A28" i="1"/>
  <c r="A27" i="1"/>
  <c r="A26" i="1"/>
  <c r="A25" i="1"/>
  <c r="A24" i="1"/>
  <c r="H29" i="5"/>
  <c r="S26" i="1"/>
  <c r="G11" i="62" s="1"/>
  <c r="O26" i="1"/>
  <c r="F11" i="62" s="1"/>
  <c r="K26" i="1"/>
  <c r="E11" i="62" s="1"/>
  <c r="G26" i="1"/>
  <c r="C26" i="1"/>
  <c r="B26" i="1"/>
  <c r="S25" i="1"/>
  <c r="G10" i="62" s="1"/>
  <c r="O25" i="1"/>
  <c r="T25" i="1" s="1"/>
  <c r="K25" i="1"/>
  <c r="E10" i="62" s="1"/>
  <c r="G25" i="1"/>
  <c r="D10" i="62" s="1"/>
  <c r="C25" i="1"/>
  <c r="B25" i="1"/>
  <c r="D25" i="1" s="1"/>
  <c r="S24" i="1"/>
  <c r="G9" i="62" s="1"/>
  <c r="O24" i="1"/>
  <c r="F9" i="62" s="1"/>
  <c r="K24" i="1"/>
  <c r="E9" i="62" s="1"/>
  <c r="G24" i="1"/>
  <c r="D9" i="62" s="1"/>
  <c r="C24" i="1"/>
  <c r="B24" i="1"/>
  <c r="H28" i="5"/>
  <c r="H27" i="5"/>
  <c r="L37" i="61"/>
  <c r="J37" i="61"/>
  <c r="H37" i="61"/>
  <c r="F37" i="61"/>
  <c r="D37" i="61"/>
  <c r="H10" i="5"/>
  <c r="G31" i="16"/>
  <c r="H31" i="16" s="1"/>
  <c r="I31" i="16" s="1"/>
  <c r="J31" i="16" s="1"/>
  <c r="D34" i="1"/>
  <c r="C32" i="42" s="1"/>
  <c r="S34" i="1"/>
  <c r="O34" i="1"/>
  <c r="L32" i="42" s="1"/>
  <c r="K34" i="1"/>
  <c r="I32" i="42" s="1"/>
  <c r="G34" i="1"/>
  <c r="L34" i="1" l="1"/>
  <c r="F32" i="42"/>
  <c r="H25" i="1"/>
  <c r="C10" i="62"/>
  <c r="P25" i="1"/>
  <c r="F10" i="62"/>
  <c r="D24" i="1"/>
  <c r="L26" i="1"/>
  <c r="L25" i="1"/>
  <c r="D26" i="1"/>
  <c r="T26" i="1"/>
  <c r="D11" i="62"/>
  <c r="P24" i="1"/>
  <c r="T24" i="1"/>
  <c r="P26" i="1"/>
  <c r="L24" i="1"/>
  <c r="P34" i="1"/>
  <c r="H34" i="1"/>
  <c r="T34" i="1"/>
  <c r="H24" i="1" l="1"/>
  <c r="C9" i="62"/>
  <c r="H26" i="1"/>
  <c r="C11" i="62"/>
  <c r="E27" i="32" l="1"/>
  <c r="D27" i="32"/>
  <c r="C27" i="32"/>
  <c r="C41" i="30"/>
  <c r="B32" i="6" l="1"/>
  <c r="G32" i="5" l="1"/>
  <c r="F32" i="5"/>
  <c r="E32" i="5"/>
  <c r="G24" i="5"/>
  <c r="F24" i="5"/>
  <c r="E24" i="5"/>
  <c r="H13" i="5"/>
  <c r="H12" i="5"/>
  <c r="G11" i="5"/>
  <c r="F11" i="5"/>
  <c r="F36" i="5" s="1"/>
  <c r="E11" i="5"/>
  <c r="B60" i="5"/>
  <c r="H37" i="5" s="1"/>
  <c r="E36" i="5" l="1"/>
  <c r="H11" i="5"/>
  <c r="C31" i="61"/>
  <c r="G36" i="5"/>
  <c r="H25" i="6"/>
  <c r="H27" i="6" s="1"/>
  <c r="I15" i="6"/>
  <c r="G25" i="6"/>
  <c r="G27" i="6" s="1"/>
  <c r="F25" i="6"/>
  <c r="F27" i="6" s="1"/>
  <c r="E10" i="6"/>
  <c r="E25" i="6" s="1"/>
  <c r="E27" i="6" s="1"/>
  <c r="H36" i="5" l="1"/>
  <c r="H38" i="5" s="1"/>
  <c r="C7" i="65" s="1"/>
  <c r="I25" i="6"/>
  <c r="I27" i="6" s="1"/>
  <c r="Q59" i="42"/>
  <c r="N59" i="42"/>
  <c r="K59" i="42"/>
  <c r="H59" i="42"/>
  <c r="P58" i="42"/>
  <c r="O58" i="42"/>
  <c r="M58" i="42"/>
  <c r="L58" i="42"/>
  <c r="J58" i="42"/>
  <c r="I58" i="42"/>
  <c r="G58" i="42"/>
  <c r="F58" i="42"/>
  <c r="Q29" i="42"/>
  <c r="E59" i="42" s="1"/>
  <c r="N29" i="42"/>
  <c r="K29" i="42"/>
  <c r="H29" i="42"/>
  <c r="E29" i="42"/>
  <c r="Q48" i="40"/>
  <c r="O48" i="40"/>
  <c r="M48" i="40"/>
  <c r="K48" i="40"/>
  <c r="I48" i="40"/>
  <c r="G48" i="40"/>
  <c r="E48" i="40"/>
  <c r="C48" i="40"/>
  <c r="B48" i="40"/>
  <c r="Q43" i="40"/>
  <c r="O43" i="40"/>
  <c r="M43" i="40"/>
  <c r="K43" i="40"/>
  <c r="I43" i="40"/>
  <c r="G43" i="40"/>
  <c r="E43" i="40"/>
  <c r="C43" i="40"/>
  <c r="B43" i="40"/>
  <c r="Q22" i="39"/>
  <c r="O22" i="39"/>
  <c r="M22" i="39"/>
  <c r="K22" i="39"/>
  <c r="I22" i="39"/>
  <c r="G22" i="39"/>
  <c r="E22" i="39"/>
  <c r="C22" i="39"/>
  <c r="B22" i="39"/>
  <c r="S15" i="14" l="1"/>
  <c r="Q15" i="14"/>
  <c r="O15" i="14"/>
  <c r="M15" i="14"/>
  <c r="E15" i="14"/>
  <c r="H19" i="45"/>
  <c r="H18" i="45"/>
  <c r="H14" i="45"/>
  <c r="H13" i="45"/>
  <c r="H12" i="45"/>
  <c r="H8" i="45"/>
  <c r="J8" i="48"/>
  <c r="Q8" i="37" l="1"/>
  <c r="R8" i="37"/>
  <c r="P8" i="37"/>
  <c r="N8" i="37"/>
  <c r="L8" i="37"/>
  <c r="J8" i="37"/>
  <c r="H8" i="37"/>
  <c r="Q37" i="59"/>
  <c r="I13" i="26" s="1"/>
  <c r="O37" i="59"/>
  <c r="G13" i="26" s="1"/>
  <c r="M37" i="59"/>
  <c r="E13" i="26" s="1"/>
  <c r="K37" i="59"/>
  <c r="C13" i="26" s="1"/>
  <c r="I37" i="59"/>
  <c r="B13" i="26" s="1"/>
  <c r="G37" i="59"/>
  <c r="E37" i="59"/>
  <c r="C37" i="59"/>
  <c r="B37" i="59"/>
  <c r="H15" i="60"/>
  <c r="I15" i="60"/>
  <c r="J15" i="60"/>
  <c r="B34" i="60"/>
  <c r="C34" i="60"/>
  <c r="D34" i="60"/>
  <c r="E34" i="60"/>
  <c r="F34" i="60"/>
  <c r="J35" i="60"/>
  <c r="J34" i="60"/>
  <c r="I35" i="60"/>
  <c r="I34" i="60"/>
  <c r="I36" i="60" s="1"/>
  <c r="H35" i="60"/>
  <c r="H34" i="60"/>
  <c r="C37" i="60"/>
  <c r="D37" i="60"/>
  <c r="E37" i="60"/>
  <c r="F37" i="60"/>
  <c r="G37" i="60"/>
  <c r="H37" i="60"/>
  <c r="I37" i="60"/>
  <c r="J37" i="60"/>
  <c r="D6" i="6"/>
  <c r="A6" i="6"/>
  <c r="B42" i="6"/>
  <c r="B36" i="33" l="1"/>
  <c r="D13" i="26"/>
  <c r="P13" i="26"/>
  <c r="I36" i="33"/>
  <c r="T13" i="26"/>
  <c r="C36" i="33"/>
  <c r="Q13" i="26"/>
  <c r="F13" i="26"/>
  <c r="E36" i="33"/>
  <c r="R13" i="26"/>
  <c r="H13" i="26"/>
  <c r="G36" i="33"/>
  <c r="J36" i="33" s="1"/>
  <c r="S13" i="26"/>
  <c r="J13" i="26"/>
  <c r="H36" i="60"/>
  <c r="J36" i="60"/>
  <c r="F36" i="33" l="1"/>
  <c r="H36" i="33"/>
  <c r="D36" i="33"/>
  <c r="D31" i="61"/>
  <c r="R9" i="1"/>
  <c r="R22" i="1"/>
  <c r="R30" i="1"/>
  <c r="Q9" i="1"/>
  <c r="Q22" i="1"/>
  <c r="Q30" i="1"/>
  <c r="N9" i="1"/>
  <c r="N22" i="1"/>
  <c r="N30" i="1"/>
  <c r="M9" i="1"/>
  <c r="M37" i="1" s="1"/>
  <c r="M22" i="1"/>
  <c r="M30" i="1"/>
  <c r="J9" i="1"/>
  <c r="J22" i="1"/>
  <c r="J30" i="1"/>
  <c r="I9" i="1"/>
  <c r="I22" i="1"/>
  <c r="I30" i="1"/>
  <c r="F9" i="1"/>
  <c r="F22" i="1"/>
  <c r="F30" i="1"/>
  <c r="E9" i="1"/>
  <c r="E37" i="1" s="1"/>
  <c r="E22" i="1"/>
  <c r="E30" i="1"/>
  <c r="C8" i="1"/>
  <c r="C9" i="1"/>
  <c r="C22" i="1"/>
  <c r="C29" i="1"/>
  <c r="C30" i="1"/>
  <c r="C33" i="1"/>
  <c r="B8" i="1"/>
  <c r="B9" i="1"/>
  <c r="B22" i="1"/>
  <c r="B29" i="1"/>
  <c r="B30" i="1"/>
  <c r="B33" i="1"/>
  <c r="C32" i="1"/>
  <c r="B32" i="1"/>
  <c r="C31" i="1"/>
  <c r="B31" i="1"/>
  <c r="B27" i="73" s="1"/>
  <c r="C12" i="65" s="1"/>
  <c r="C28" i="1"/>
  <c r="B28" i="1"/>
  <c r="C27" i="1"/>
  <c r="B27" i="1"/>
  <c r="C23" i="1"/>
  <c r="B23" i="1"/>
  <c r="C21" i="1"/>
  <c r="B21" i="1"/>
  <c r="C20" i="1"/>
  <c r="B20" i="1"/>
  <c r="C19" i="1"/>
  <c r="B19" i="1"/>
  <c r="C18" i="1"/>
  <c r="B18" i="1"/>
  <c r="C17" i="1"/>
  <c r="B17" i="1"/>
  <c r="C16" i="1"/>
  <c r="B16" i="1"/>
  <c r="C15" i="1"/>
  <c r="B15" i="1"/>
  <c r="C14" i="1"/>
  <c r="B14" i="1"/>
  <c r="C13" i="1"/>
  <c r="B13" i="1"/>
  <c r="C12" i="1"/>
  <c r="B12" i="1"/>
  <c r="C11" i="1"/>
  <c r="B11" i="1"/>
  <c r="C10" i="1"/>
  <c r="B10" i="1"/>
  <c r="S41" i="1"/>
  <c r="S43" i="1"/>
  <c r="B11" i="58"/>
  <c r="B13" i="58" s="1"/>
  <c r="B19" i="58"/>
  <c r="B21" i="58" s="1"/>
  <c r="C11" i="58"/>
  <c r="C13" i="58"/>
  <c r="C19" i="58"/>
  <c r="C21" i="58" s="1"/>
  <c r="D11" i="58"/>
  <c r="D13" i="58" s="1"/>
  <c r="D19" i="58"/>
  <c r="D21" i="58" s="1"/>
  <c r="E11" i="58"/>
  <c r="E13" i="58" s="1"/>
  <c r="E19" i="58"/>
  <c r="E21" i="58"/>
  <c r="F11" i="58"/>
  <c r="F13" i="58" s="1"/>
  <c r="F19" i="58"/>
  <c r="F21" i="58" s="1"/>
  <c r="C25" i="30"/>
  <c r="C17" i="14" s="1"/>
  <c r="F25" i="30"/>
  <c r="C21" i="14" s="1"/>
  <c r="G25" i="30"/>
  <c r="C22" i="14" s="1"/>
  <c r="H25" i="30"/>
  <c r="I25" i="30"/>
  <c r="C24" i="14" s="1"/>
  <c r="K25" i="30"/>
  <c r="C27" i="14" s="1"/>
  <c r="O25" i="30"/>
  <c r="C32" i="14" s="1"/>
  <c r="P25" i="30"/>
  <c r="C33" i="14" s="1"/>
  <c r="F58" i="30"/>
  <c r="D21" i="14" s="1"/>
  <c r="G58" i="30"/>
  <c r="D22" i="14" s="1"/>
  <c r="H58" i="30"/>
  <c r="I58" i="30"/>
  <c r="D24" i="14" s="1"/>
  <c r="K58" i="30"/>
  <c r="D27" i="14" s="1"/>
  <c r="O58" i="30"/>
  <c r="D32" i="14" s="1"/>
  <c r="P58" i="30"/>
  <c r="D33" i="14" s="1"/>
  <c r="F91" i="30"/>
  <c r="F21" i="14" s="1"/>
  <c r="G91" i="30"/>
  <c r="F22" i="14" s="1"/>
  <c r="H91" i="30"/>
  <c r="I91" i="30"/>
  <c r="F24" i="14" s="1"/>
  <c r="K91" i="30"/>
  <c r="F27" i="14" s="1"/>
  <c r="O91" i="30"/>
  <c r="F32" i="14" s="1"/>
  <c r="P91" i="30"/>
  <c r="F33" i="14" s="1"/>
  <c r="F124" i="30"/>
  <c r="H21" i="14" s="1"/>
  <c r="G124" i="30"/>
  <c r="H22" i="14" s="1"/>
  <c r="H124" i="30"/>
  <c r="I124" i="30"/>
  <c r="H24" i="14" s="1"/>
  <c r="K124" i="30"/>
  <c r="H27" i="14" s="1"/>
  <c r="O124" i="30"/>
  <c r="H32" i="14" s="1"/>
  <c r="P124" i="30"/>
  <c r="H33" i="14" s="1"/>
  <c r="D25" i="30"/>
  <c r="C18" i="14" s="1"/>
  <c r="L25" i="30"/>
  <c r="C28" i="14" s="1"/>
  <c r="C42" i="30"/>
  <c r="C75" i="30" s="1"/>
  <c r="C46" i="30"/>
  <c r="C79" i="30" s="1"/>
  <c r="C47" i="30"/>
  <c r="C80" i="30" s="1"/>
  <c r="C48" i="30"/>
  <c r="C81" i="30" s="1"/>
  <c r="C49" i="30"/>
  <c r="C82" i="30" s="1"/>
  <c r="C50" i="30"/>
  <c r="C83" i="30" s="1"/>
  <c r="C51" i="30"/>
  <c r="C84" i="30" s="1"/>
  <c r="C52" i="30"/>
  <c r="C85" i="30" s="1"/>
  <c r="C53" i="30"/>
  <c r="C86" i="30" s="1"/>
  <c r="C54" i="30"/>
  <c r="C87" i="30" s="1"/>
  <c r="C55" i="30"/>
  <c r="C88" i="30" s="1"/>
  <c r="C56" i="30"/>
  <c r="C89" i="30" s="1"/>
  <c r="C57" i="30"/>
  <c r="C90" i="30" s="1"/>
  <c r="L58" i="30"/>
  <c r="D28" i="14" s="1"/>
  <c r="C43" i="30"/>
  <c r="C76" i="30" s="1"/>
  <c r="C44" i="30"/>
  <c r="C77" i="30" s="1"/>
  <c r="C45" i="30"/>
  <c r="C78" i="30" s="1"/>
  <c r="L91" i="30"/>
  <c r="F28" i="14" s="1"/>
  <c r="L124" i="30"/>
  <c r="H28" i="14" s="1"/>
  <c r="E25" i="30"/>
  <c r="C19" i="14" s="1"/>
  <c r="M25" i="30"/>
  <c r="C30" i="14" s="1"/>
  <c r="B38" i="1" s="1"/>
  <c r="D41" i="30"/>
  <c r="D42" i="30"/>
  <c r="D75" i="30" s="1"/>
  <c r="D43" i="30"/>
  <c r="D76" i="30" s="1"/>
  <c r="D44" i="30"/>
  <c r="D77" i="30" s="1"/>
  <c r="D45" i="30"/>
  <c r="D78" i="30" s="1"/>
  <c r="D46" i="30"/>
  <c r="D79" i="30" s="1"/>
  <c r="D48" i="30"/>
  <c r="D81" i="30" s="1"/>
  <c r="D49" i="30"/>
  <c r="D82" i="30" s="1"/>
  <c r="D50" i="30"/>
  <c r="D83" i="30" s="1"/>
  <c r="D51" i="30"/>
  <c r="D84" i="30" s="1"/>
  <c r="D52" i="30"/>
  <c r="D85" i="30" s="1"/>
  <c r="D53" i="30"/>
  <c r="D86" i="30" s="1"/>
  <c r="D54" i="30"/>
  <c r="D87" i="30" s="1"/>
  <c r="D55" i="30"/>
  <c r="D88" i="30" s="1"/>
  <c r="D56" i="30"/>
  <c r="D89" i="30" s="1"/>
  <c r="D57" i="30"/>
  <c r="D90" i="30" s="1"/>
  <c r="M58" i="30"/>
  <c r="D30" i="14" s="1"/>
  <c r="E38" i="1" s="1"/>
  <c r="D47" i="30"/>
  <c r="D80" i="30" s="1"/>
  <c r="M91" i="30"/>
  <c r="F30" i="14" s="1"/>
  <c r="I38" i="1" s="1"/>
  <c r="M124" i="30"/>
  <c r="H30" i="14" s="1"/>
  <c r="M38" i="1" s="1"/>
  <c r="F157" i="30"/>
  <c r="J21" i="14" s="1"/>
  <c r="G157" i="30"/>
  <c r="J22" i="14" s="1"/>
  <c r="H157" i="30"/>
  <c r="I157" i="30"/>
  <c r="J24" i="14" s="1"/>
  <c r="K157" i="30"/>
  <c r="J27" i="14" s="1"/>
  <c r="O157" i="30"/>
  <c r="J32" i="14" s="1"/>
  <c r="P157" i="30"/>
  <c r="J33" i="14" s="1"/>
  <c r="L157" i="30"/>
  <c r="J28" i="14" s="1"/>
  <c r="M157" i="30"/>
  <c r="J30" i="14" s="1"/>
  <c r="Q38" i="1" s="1"/>
  <c r="C39" i="30"/>
  <c r="C44" i="14" s="1"/>
  <c r="F39" i="30"/>
  <c r="C48" i="14" s="1"/>
  <c r="G39" i="30"/>
  <c r="C49" i="14" s="1"/>
  <c r="H39" i="30"/>
  <c r="C50" i="14" s="1"/>
  <c r="I39" i="30"/>
  <c r="C51" i="14" s="1"/>
  <c r="K39" i="30"/>
  <c r="C54" i="14" s="1"/>
  <c r="O39" i="30"/>
  <c r="C59" i="14" s="1"/>
  <c r="P39" i="30"/>
  <c r="C60" i="14" s="1"/>
  <c r="F72" i="30"/>
  <c r="D48" i="14" s="1"/>
  <c r="G72" i="30"/>
  <c r="D49" i="14" s="1"/>
  <c r="H72" i="30"/>
  <c r="D50" i="14" s="1"/>
  <c r="I72" i="30"/>
  <c r="D51" i="14" s="1"/>
  <c r="K72" i="30"/>
  <c r="D54" i="14" s="1"/>
  <c r="O72" i="30"/>
  <c r="D59" i="14" s="1"/>
  <c r="P72" i="30"/>
  <c r="D60" i="14" s="1"/>
  <c r="F105" i="30"/>
  <c r="F48" i="14" s="1"/>
  <c r="G105" i="30"/>
  <c r="F49" i="14" s="1"/>
  <c r="H105" i="30"/>
  <c r="F50" i="14" s="1"/>
  <c r="I105" i="30"/>
  <c r="F51" i="14" s="1"/>
  <c r="K105" i="30"/>
  <c r="F54" i="14" s="1"/>
  <c r="O105" i="30"/>
  <c r="F59" i="14" s="1"/>
  <c r="P105" i="30"/>
  <c r="F60" i="14" s="1"/>
  <c r="F138" i="30"/>
  <c r="H48" i="14" s="1"/>
  <c r="G138" i="30"/>
  <c r="H49" i="14" s="1"/>
  <c r="H138" i="30"/>
  <c r="H50" i="14" s="1"/>
  <c r="I138" i="30"/>
  <c r="H51" i="14" s="1"/>
  <c r="K138" i="30"/>
  <c r="H54" i="14" s="1"/>
  <c r="O138" i="30"/>
  <c r="H59" i="14" s="1"/>
  <c r="P138" i="30"/>
  <c r="H60" i="14" s="1"/>
  <c r="D39" i="30"/>
  <c r="C45" i="14" s="1"/>
  <c r="L39" i="30"/>
  <c r="C55" i="14" s="1"/>
  <c r="C60" i="30"/>
  <c r="C93" i="30" s="1"/>
  <c r="C126" i="30" s="1"/>
  <c r="C159" i="30" s="1"/>
  <c r="C61" i="30"/>
  <c r="C94" i="30" s="1"/>
  <c r="C127" i="30" s="1"/>
  <c r="C160" i="30" s="1"/>
  <c r="C62" i="30"/>
  <c r="C95" i="30" s="1"/>
  <c r="C128" i="30" s="1"/>
  <c r="C161" i="30" s="1"/>
  <c r="C64" i="30"/>
  <c r="C97" i="30" s="1"/>
  <c r="C130" i="30" s="1"/>
  <c r="C163" i="30" s="1"/>
  <c r="C65" i="30"/>
  <c r="C98" i="30" s="1"/>
  <c r="C131" i="30" s="1"/>
  <c r="C164" i="30" s="1"/>
  <c r="C66" i="30"/>
  <c r="C99" i="30" s="1"/>
  <c r="C132" i="30" s="1"/>
  <c r="C165" i="30" s="1"/>
  <c r="C67" i="30"/>
  <c r="C100" i="30" s="1"/>
  <c r="C133" i="30" s="1"/>
  <c r="C166" i="30" s="1"/>
  <c r="C68" i="30"/>
  <c r="C101" i="30" s="1"/>
  <c r="C134" i="30" s="1"/>
  <c r="C167" i="30" s="1"/>
  <c r="C70" i="30"/>
  <c r="C103" i="30" s="1"/>
  <c r="C136" i="30" s="1"/>
  <c r="C169" i="30" s="1"/>
  <c r="C71" i="30"/>
  <c r="C104" i="30" s="1"/>
  <c r="C137" i="30" s="1"/>
  <c r="C170" i="30" s="1"/>
  <c r="L72" i="30"/>
  <c r="D55" i="14" s="1"/>
  <c r="C69" i="30"/>
  <c r="C102" i="30" s="1"/>
  <c r="C135" i="30" s="1"/>
  <c r="C168" i="30" s="1"/>
  <c r="L105" i="30"/>
  <c r="F55" i="14" s="1"/>
  <c r="L138" i="30"/>
  <c r="H55" i="14" s="1"/>
  <c r="E39" i="30"/>
  <c r="C46" i="14" s="1"/>
  <c r="M39" i="30"/>
  <c r="D60" i="30"/>
  <c r="D61" i="30"/>
  <c r="D94" i="30" s="1"/>
  <c r="D127" i="30" s="1"/>
  <c r="D160" i="30" s="1"/>
  <c r="D62" i="30"/>
  <c r="D95" i="30" s="1"/>
  <c r="D128" i="30" s="1"/>
  <c r="D161" i="30" s="1"/>
  <c r="D63" i="30"/>
  <c r="D96" i="30" s="1"/>
  <c r="D129" i="30" s="1"/>
  <c r="D162" i="30" s="1"/>
  <c r="D64" i="30"/>
  <c r="D97" i="30" s="1"/>
  <c r="D130" i="30" s="1"/>
  <c r="D163" i="30" s="1"/>
  <c r="D65" i="30"/>
  <c r="D98" i="30" s="1"/>
  <c r="D131" i="30" s="1"/>
  <c r="D164" i="30" s="1"/>
  <c r="D66" i="30"/>
  <c r="D99" i="30" s="1"/>
  <c r="D132" i="30" s="1"/>
  <c r="D165" i="30" s="1"/>
  <c r="D67" i="30"/>
  <c r="D100" i="30" s="1"/>
  <c r="D133" i="30" s="1"/>
  <c r="D166" i="30" s="1"/>
  <c r="D68" i="30"/>
  <c r="D101" i="30" s="1"/>
  <c r="D134" i="30" s="1"/>
  <c r="D167" i="30" s="1"/>
  <c r="D69" i="30"/>
  <c r="D102" i="30" s="1"/>
  <c r="D135" i="30" s="1"/>
  <c r="D168" i="30" s="1"/>
  <c r="D70" i="30"/>
  <c r="D103" i="30" s="1"/>
  <c r="D136" i="30" s="1"/>
  <c r="D169" i="30" s="1"/>
  <c r="D71" i="30"/>
  <c r="D104" i="30" s="1"/>
  <c r="D137" i="30" s="1"/>
  <c r="D170" i="30" s="1"/>
  <c r="M72" i="30"/>
  <c r="D57" i="14" s="1"/>
  <c r="M105" i="30"/>
  <c r="F57" i="14" s="1"/>
  <c r="M138" i="30"/>
  <c r="H57" i="14" s="1"/>
  <c r="F171" i="30"/>
  <c r="J48" i="14" s="1"/>
  <c r="G171" i="30"/>
  <c r="J49" i="14" s="1"/>
  <c r="H171" i="30"/>
  <c r="J50" i="14" s="1"/>
  <c r="I171" i="30"/>
  <c r="J51" i="14" s="1"/>
  <c r="K171" i="30"/>
  <c r="J54" i="14" s="1"/>
  <c r="O171" i="30"/>
  <c r="J59" i="14" s="1"/>
  <c r="P171" i="30"/>
  <c r="J60" i="14" s="1"/>
  <c r="L171" i="30"/>
  <c r="J55" i="14" s="1"/>
  <c r="M171" i="30"/>
  <c r="J57" i="14" s="1"/>
  <c r="F58" i="56"/>
  <c r="L21" i="14" s="1"/>
  <c r="G58" i="56"/>
  <c r="L22" i="14" s="1"/>
  <c r="H58" i="56"/>
  <c r="L23" i="14" s="1"/>
  <c r="I58" i="56"/>
  <c r="L24" i="14" s="1"/>
  <c r="K58" i="56"/>
  <c r="L27" i="14" s="1"/>
  <c r="O58" i="56"/>
  <c r="L32" i="14" s="1"/>
  <c r="P58" i="56"/>
  <c r="L33" i="14" s="1"/>
  <c r="L58" i="56"/>
  <c r="L28" i="14" s="1"/>
  <c r="M58" i="56"/>
  <c r="L30" i="14" s="1"/>
  <c r="F72" i="56"/>
  <c r="L48" i="14" s="1"/>
  <c r="G72" i="56"/>
  <c r="L49" i="14" s="1"/>
  <c r="H72" i="56"/>
  <c r="L50" i="14" s="1"/>
  <c r="I72" i="56"/>
  <c r="L51" i="14" s="1"/>
  <c r="K72" i="56"/>
  <c r="L54" i="14" s="1"/>
  <c r="O72" i="56"/>
  <c r="L59" i="14" s="1"/>
  <c r="P72" i="56"/>
  <c r="L60" i="14" s="1"/>
  <c r="L72" i="56"/>
  <c r="L55" i="14" s="1"/>
  <c r="M72" i="56"/>
  <c r="L57" i="14" s="1"/>
  <c r="F91" i="56"/>
  <c r="N21" i="14" s="1"/>
  <c r="G91" i="56"/>
  <c r="N22" i="14" s="1"/>
  <c r="H91" i="56"/>
  <c r="N23" i="14" s="1"/>
  <c r="I91" i="56"/>
  <c r="N24" i="14" s="1"/>
  <c r="K91" i="56"/>
  <c r="N27" i="14" s="1"/>
  <c r="O91" i="56"/>
  <c r="N32" i="14" s="1"/>
  <c r="P91" i="56"/>
  <c r="N33" i="14" s="1"/>
  <c r="L91" i="56"/>
  <c r="N28" i="14" s="1"/>
  <c r="M91" i="56"/>
  <c r="N30" i="14" s="1"/>
  <c r="F105" i="56"/>
  <c r="N48" i="14" s="1"/>
  <c r="G105" i="56"/>
  <c r="N49" i="14" s="1"/>
  <c r="H105" i="56"/>
  <c r="N50" i="14" s="1"/>
  <c r="I105" i="56"/>
  <c r="N51" i="14" s="1"/>
  <c r="K105" i="56"/>
  <c r="N54" i="14" s="1"/>
  <c r="O105" i="56"/>
  <c r="N59" i="14" s="1"/>
  <c r="P105" i="56"/>
  <c r="N60" i="14" s="1"/>
  <c r="L105" i="56"/>
  <c r="N55" i="14" s="1"/>
  <c r="M105" i="56"/>
  <c r="N57" i="14" s="1"/>
  <c r="F124" i="56"/>
  <c r="P21" i="14" s="1"/>
  <c r="G124" i="56"/>
  <c r="P22" i="14" s="1"/>
  <c r="H124" i="56"/>
  <c r="P23" i="14" s="1"/>
  <c r="I124" i="56"/>
  <c r="P24" i="14" s="1"/>
  <c r="K124" i="56"/>
  <c r="P27" i="14" s="1"/>
  <c r="O124" i="56"/>
  <c r="P32" i="14" s="1"/>
  <c r="P124" i="56"/>
  <c r="P33" i="14" s="1"/>
  <c r="L124" i="56"/>
  <c r="P28" i="14" s="1"/>
  <c r="M124" i="56"/>
  <c r="P30" i="14" s="1"/>
  <c r="F138" i="56"/>
  <c r="P48" i="14" s="1"/>
  <c r="G138" i="56"/>
  <c r="P49" i="14" s="1"/>
  <c r="H138" i="56"/>
  <c r="P50" i="14" s="1"/>
  <c r="I138" i="56"/>
  <c r="P51" i="14" s="1"/>
  <c r="K138" i="56"/>
  <c r="P54" i="14" s="1"/>
  <c r="P81" i="14" s="1"/>
  <c r="O138" i="56"/>
  <c r="P59" i="14" s="1"/>
  <c r="P138" i="56"/>
  <c r="P60" i="14" s="1"/>
  <c r="L138" i="56"/>
  <c r="P55" i="14" s="1"/>
  <c r="M138" i="56"/>
  <c r="P57" i="14" s="1"/>
  <c r="F157" i="56"/>
  <c r="R21" i="14" s="1"/>
  <c r="G157" i="56"/>
  <c r="R22" i="14" s="1"/>
  <c r="H157" i="56"/>
  <c r="R23" i="14" s="1"/>
  <c r="I157" i="56"/>
  <c r="R24" i="14" s="1"/>
  <c r="K157" i="56"/>
  <c r="R27" i="14" s="1"/>
  <c r="O157" i="56"/>
  <c r="R32" i="14" s="1"/>
  <c r="P157" i="56"/>
  <c r="R33" i="14" s="1"/>
  <c r="L157" i="56"/>
  <c r="R28" i="14" s="1"/>
  <c r="M157" i="56"/>
  <c r="R30" i="14" s="1"/>
  <c r="F171" i="56"/>
  <c r="R48" i="14" s="1"/>
  <c r="G171" i="56"/>
  <c r="R49" i="14" s="1"/>
  <c r="H171" i="56"/>
  <c r="R50" i="14" s="1"/>
  <c r="I171" i="56"/>
  <c r="R51" i="14" s="1"/>
  <c r="K171" i="56"/>
  <c r="R54" i="14" s="1"/>
  <c r="O171" i="56"/>
  <c r="R59" i="14" s="1"/>
  <c r="P171" i="56"/>
  <c r="R60" i="14" s="1"/>
  <c r="L171" i="56"/>
  <c r="R55" i="14" s="1"/>
  <c r="M171" i="56"/>
  <c r="R57" i="14" s="1"/>
  <c r="J12" i="32"/>
  <c r="B29" i="32" s="1"/>
  <c r="L29" i="32" s="1"/>
  <c r="I12" i="32"/>
  <c r="B28" i="32" s="1"/>
  <c r="L28" i="32" s="1"/>
  <c r="H12" i="32"/>
  <c r="G12" i="32"/>
  <c r="F12" i="32"/>
  <c r="E12" i="32"/>
  <c r="D12" i="32"/>
  <c r="C12" i="32"/>
  <c r="B12" i="32"/>
  <c r="K10" i="14"/>
  <c r="I10" i="14"/>
  <c r="G10" i="14"/>
  <c r="E10" i="14"/>
  <c r="K9" i="14"/>
  <c r="I9" i="14"/>
  <c r="G9" i="14"/>
  <c r="E9" i="14"/>
  <c r="G15" i="14"/>
  <c r="I15" i="14" s="1"/>
  <c r="B30" i="59"/>
  <c r="C30" i="59"/>
  <c r="D30" i="59"/>
  <c r="E30" i="59"/>
  <c r="F30" i="59"/>
  <c r="G29" i="59"/>
  <c r="G28" i="59"/>
  <c r="G27" i="59"/>
  <c r="G26" i="59"/>
  <c r="G25" i="59"/>
  <c r="G24" i="59"/>
  <c r="G23" i="59"/>
  <c r="G22" i="59"/>
  <c r="G21" i="59"/>
  <c r="G20" i="59"/>
  <c r="G19" i="59"/>
  <c r="G18" i="59"/>
  <c r="G17" i="59"/>
  <c r="G16" i="59"/>
  <c r="G15" i="59"/>
  <c r="G14" i="59"/>
  <c r="G13" i="59"/>
  <c r="G12" i="59"/>
  <c r="G11" i="59"/>
  <c r="G10" i="59"/>
  <c r="G9" i="59"/>
  <c r="G8" i="59"/>
  <c r="G39" i="62"/>
  <c r="F39" i="62"/>
  <c r="E39" i="62"/>
  <c r="D39" i="62"/>
  <c r="C39" i="62"/>
  <c r="G18" i="62"/>
  <c r="G28" i="62" s="1"/>
  <c r="F18" i="62"/>
  <c r="F28" i="62" s="1"/>
  <c r="E18" i="62"/>
  <c r="E28" i="62" s="1"/>
  <c r="D18" i="62"/>
  <c r="D28" i="62" s="1"/>
  <c r="C18" i="62"/>
  <c r="C28" i="62" s="1"/>
  <c r="K31" i="61"/>
  <c r="J46" i="60"/>
  <c r="I46" i="60"/>
  <c r="H46" i="60"/>
  <c r="G46" i="60"/>
  <c r="F46" i="60"/>
  <c r="E46" i="60"/>
  <c r="D46" i="60"/>
  <c r="C46" i="60"/>
  <c r="B46" i="60"/>
  <c r="J38" i="60"/>
  <c r="I38" i="60"/>
  <c r="B37" i="60"/>
  <c r="H38" i="60"/>
  <c r="G34" i="60"/>
  <c r="I22" i="60"/>
  <c r="I23" i="60" s="1"/>
  <c r="E22" i="60"/>
  <c r="E23" i="60" s="1"/>
  <c r="J22" i="60"/>
  <c r="J23" i="60" s="1"/>
  <c r="H22" i="60"/>
  <c r="H23" i="60" s="1"/>
  <c r="G22" i="60"/>
  <c r="G23" i="60" s="1"/>
  <c r="F22" i="60"/>
  <c r="F23" i="60" s="1"/>
  <c r="D22" i="60"/>
  <c r="D23" i="60" s="1"/>
  <c r="C22" i="60"/>
  <c r="C23" i="60" s="1"/>
  <c r="B22" i="60"/>
  <c r="B23" i="60" s="1"/>
  <c r="G15" i="60"/>
  <c r="G14" i="60" s="1"/>
  <c r="G35" i="60" s="1"/>
  <c r="F15" i="60"/>
  <c r="F14" i="60" s="1"/>
  <c r="F35" i="60" s="1"/>
  <c r="F36" i="60" s="1"/>
  <c r="F38" i="60" s="1"/>
  <c r="E15" i="60"/>
  <c r="E14" i="60" s="1"/>
  <c r="E35" i="60" s="1"/>
  <c r="E36" i="60" s="1"/>
  <c r="E38" i="60" s="1"/>
  <c r="D15" i="60"/>
  <c r="D14" i="60"/>
  <c r="D35" i="60" s="1"/>
  <c r="D36" i="60" s="1"/>
  <c r="D38" i="60" s="1"/>
  <c r="C15" i="60"/>
  <c r="C14" i="60" s="1"/>
  <c r="C35" i="60" s="1"/>
  <c r="C36" i="60" s="1"/>
  <c r="C38" i="60" s="1"/>
  <c r="B15" i="60"/>
  <c r="B14" i="60" s="1"/>
  <c r="B35" i="60" s="1"/>
  <c r="B36" i="60" s="1"/>
  <c r="B38" i="60" s="1"/>
  <c r="G10" i="60"/>
  <c r="C10" i="60"/>
  <c r="J10" i="60"/>
  <c r="I10" i="60"/>
  <c r="H10" i="60"/>
  <c r="F10" i="60"/>
  <c r="E10" i="60"/>
  <c r="D10" i="60"/>
  <c r="B10" i="60"/>
  <c r="S33" i="1"/>
  <c r="A33" i="1"/>
  <c r="A32" i="1"/>
  <c r="A31" i="1"/>
  <c r="A30" i="1"/>
  <c r="A29" i="1"/>
  <c r="A23" i="1"/>
  <c r="A22" i="1"/>
  <c r="A21" i="1"/>
  <c r="A20" i="1"/>
  <c r="A19" i="1"/>
  <c r="A18" i="1"/>
  <c r="A17" i="1"/>
  <c r="A16" i="1"/>
  <c r="A15" i="1"/>
  <c r="A14" i="1"/>
  <c r="A13" i="1"/>
  <c r="A12" i="1"/>
  <c r="A11" i="1"/>
  <c r="A10" i="1"/>
  <c r="A9" i="1"/>
  <c r="A8" i="1"/>
  <c r="S8" i="1"/>
  <c r="S29" i="1"/>
  <c r="B15" i="33"/>
  <c r="N15" i="26"/>
  <c r="P37" i="59"/>
  <c r="B38" i="6"/>
  <c r="B46" i="6" s="1"/>
  <c r="N171" i="56"/>
  <c r="R58" i="14" s="1"/>
  <c r="J171" i="56"/>
  <c r="R53" i="14" s="1"/>
  <c r="N157" i="56"/>
  <c r="R31" i="14" s="1"/>
  <c r="J157" i="56"/>
  <c r="R26" i="14" s="1"/>
  <c r="N138" i="56"/>
  <c r="P58" i="14" s="1"/>
  <c r="J138" i="56"/>
  <c r="P53" i="14" s="1"/>
  <c r="N124" i="56"/>
  <c r="P31" i="14" s="1"/>
  <c r="J124" i="56"/>
  <c r="P26" i="14" s="1"/>
  <c r="N105" i="56"/>
  <c r="N58" i="14" s="1"/>
  <c r="J105" i="56"/>
  <c r="N53" i="14" s="1"/>
  <c r="N91" i="56"/>
  <c r="N31" i="14" s="1"/>
  <c r="J91" i="56"/>
  <c r="N26" i="14" s="1"/>
  <c r="N72" i="56"/>
  <c r="L58" i="14" s="1"/>
  <c r="J72" i="56"/>
  <c r="L53" i="14" s="1"/>
  <c r="N58" i="56"/>
  <c r="L31" i="14" s="1"/>
  <c r="J58" i="56"/>
  <c r="L26" i="14" s="1"/>
  <c r="B38" i="56"/>
  <c r="B37" i="56"/>
  <c r="B36" i="56"/>
  <c r="B35" i="56"/>
  <c r="B34" i="56"/>
  <c r="B24" i="56"/>
  <c r="B23" i="56"/>
  <c r="B22" i="56"/>
  <c r="B21" i="56"/>
  <c r="B20" i="56"/>
  <c r="B104" i="30"/>
  <c r="B137" i="30" s="1"/>
  <c r="B170" i="30" s="1"/>
  <c r="B103" i="30"/>
  <c r="B136" i="30" s="1"/>
  <c r="B169" i="30" s="1"/>
  <c r="B102" i="30"/>
  <c r="B135" i="30" s="1"/>
  <c r="B168" i="30" s="1"/>
  <c r="B101" i="30"/>
  <c r="B134" i="30" s="1"/>
  <c r="B167" i="30" s="1"/>
  <c r="B100" i="30"/>
  <c r="B133" i="30" s="1"/>
  <c r="B166" i="30" s="1"/>
  <c r="B90" i="30"/>
  <c r="B123" i="30" s="1"/>
  <c r="B156" i="30" s="1"/>
  <c r="B89" i="30"/>
  <c r="B122" i="30" s="1"/>
  <c r="B155" i="30" s="1"/>
  <c r="B88" i="30"/>
  <c r="B121" i="30" s="1"/>
  <c r="B154" i="30" s="1"/>
  <c r="B87" i="30"/>
  <c r="B120" i="30" s="1"/>
  <c r="B153" i="30" s="1"/>
  <c r="B86" i="30"/>
  <c r="B119" i="30" s="1"/>
  <c r="B152" i="30" s="1"/>
  <c r="N171" i="30"/>
  <c r="J171" i="30"/>
  <c r="J53" i="14" s="1"/>
  <c r="N157" i="30"/>
  <c r="J157" i="30"/>
  <c r="J26" i="14" s="1"/>
  <c r="N138" i="30"/>
  <c r="J138" i="30"/>
  <c r="H53" i="14" s="1"/>
  <c r="N124" i="30"/>
  <c r="J124" i="30"/>
  <c r="H26" i="14" s="1"/>
  <c r="E42" i="30"/>
  <c r="E43" i="30"/>
  <c r="E76" i="30" s="1"/>
  <c r="E44" i="30"/>
  <c r="E77" i="30" s="1"/>
  <c r="E45" i="30"/>
  <c r="E78" i="30" s="1"/>
  <c r="E46" i="30"/>
  <c r="E79" i="30" s="1"/>
  <c r="E47" i="30"/>
  <c r="E80" i="30" s="1"/>
  <c r="E48" i="30"/>
  <c r="E81" i="30" s="1"/>
  <c r="E49" i="30"/>
  <c r="E82" i="30" s="1"/>
  <c r="E50" i="30"/>
  <c r="E83" i="30" s="1"/>
  <c r="E51" i="30"/>
  <c r="E84" i="30" s="1"/>
  <c r="E53" i="30"/>
  <c r="E86" i="30" s="1"/>
  <c r="E54" i="30"/>
  <c r="E87" i="30" s="1"/>
  <c r="E55" i="30"/>
  <c r="E88" i="30" s="1"/>
  <c r="E56" i="30"/>
  <c r="E89" i="30" s="1"/>
  <c r="N39" i="30"/>
  <c r="J39" i="30"/>
  <c r="C53" i="14" s="1"/>
  <c r="N25" i="30"/>
  <c r="C31" i="14" s="1"/>
  <c r="J25" i="30"/>
  <c r="C26" i="14" s="1"/>
  <c r="E71" i="30"/>
  <c r="E104" i="30" s="1"/>
  <c r="E137" i="30" s="1"/>
  <c r="E170" i="30" s="1"/>
  <c r="E70" i="30"/>
  <c r="E103" i="30" s="1"/>
  <c r="E136" i="30" s="1"/>
  <c r="E169" i="30" s="1"/>
  <c r="E69" i="30"/>
  <c r="E102" i="30" s="1"/>
  <c r="E135" i="30" s="1"/>
  <c r="E168" i="30" s="1"/>
  <c r="E57" i="30"/>
  <c r="E90" i="30" s="1"/>
  <c r="F8" i="26"/>
  <c r="D8" i="26"/>
  <c r="R36" i="59"/>
  <c r="R35" i="59"/>
  <c r="R34" i="59"/>
  <c r="P36" i="59"/>
  <c r="P35" i="59"/>
  <c r="P34" i="59"/>
  <c r="N36" i="59"/>
  <c r="N35" i="59"/>
  <c r="N34" i="59"/>
  <c r="L36" i="59"/>
  <c r="L35" i="59"/>
  <c r="L34" i="59"/>
  <c r="J36" i="59"/>
  <c r="J35" i="59"/>
  <c r="J34" i="59"/>
  <c r="H36" i="59"/>
  <c r="H35" i="59"/>
  <c r="H34" i="59"/>
  <c r="F36" i="59"/>
  <c r="F35" i="59"/>
  <c r="F34" i="59"/>
  <c r="D36" i="59"/>
  <c r="D35" i="59"/>
  <c r="D34" i="59"/>
  <c r="J37" i="59"/>
  <c r="F37" i="59"/>
  <c r="J76" i="32"/>
  <c r="I76" i="32"/>
  <c r="H76" i="32"/>
  <c r="G76" i="32"/>
  <c r="F76" i="32"/>
  <c r="E76" i="32"/>
  <c r="D76" i="32"/>
  <c r="C76" i="32"/>
  <c r="B76" i="32"/>
  <c r="K75" i="32"/>
  <c r="K74" i="32"/>
  <c r="K73" i="32"/>
  <c r="K72" i="32"/>
  <c r="K71" i="32"/>
  <c r="K70" i="32"/>
  <c r="K69" i="32"/>
  <c r="K68" i="32"/>
  <c r="K67" i="32"/>
  <c r="K66" i="32"/>
  <c r="K65" i="32"/>
  <c r="K64" i="32"/>
  <c r="K63" i="32"/>
  <c r="K62" i="32"/>
  <c r="K61" i="32"/>
  <c r="K60" i="32"/>
  <c r="H53" i="32"/>
  <c r="G53" i="32"/>
  <c r="D53" i="32"/>
  <c r="D54" i="32" s="1"/>
  <c r="C53" i="32"/>
  <c r="C54" i="32" s="1"/>
  <c r="J53" i="32"/>
  <c r="I53" i="32"/>
  <c r="I54" i="32" s="1"/>
  <c r="F53" i="32"/>
  <c r="E53" i="32"/>
  <c r="E54" i="32" s="1"/>
  <c r="B53" i="32"/>
  <c r="K52" i="32"/>
  <c r="K51" i="32"/>
  <c r="K50" i="32"/>
  <c r="K49" i="32"/>
  <c r="K48" i="32"/>
  <c r="K47" i="32"/>
  <c r="K46" i="32"/>
  <c r="K45" i="32"/>
  <c r="K44" i="32"/>
  <c r="K43" i="32"/>
  <c r="K42" i="32"/>
  <c r="K41" i="32"/>
  <c r="K40" i="32"/>
  <c r="K39" i="32"/>
  <c r="K38" i="32"/>
  <c r="K37" i="32"/>
  <c r="K30" i="32"/>
  <c r="E30" i="32"/>
  <c r="D30" i="32"/>
  <c r="F27" i="32"/>
  <c r="F30" i="32" s="1"/>
  <c r="C30" i="32"/>
  <c r="R37" i="59"/>
  <c r="H37" i="59"/>
  <c r="L37" i="59"/>
  <c r="D37" i="59"/>
  <c r="T24" i="26"/>
  <c r="S24" i="26"/>
  <c r="R24" i="26"/>
  <c r="F24" i="26"/>
  <c r="P24" i="26"/>
  <c r="T22" i="26"/>
  <c r="S22" i="26"/>
  <c r="R22" i="26"/>
  <c r="Q22" i="26"/>
  <c r="P22" i="26"/>
  <c r="J22" i="26"/>
  <c r="H22" i="26"/>
  <c r="F22" i="26"/>
  <c r="D22" i="26"/>
  <c r="T19" i="26"/>
  <c r="S19" i="26"/>
  <c r="R19" i="26"/>
  <c r="Q19" i="26"/>
  <c r="P19" i="26"/>
  <c r="J19" i="26"/>
  <c r="H19" i="26"/>
  <c r="F19" i="26"/>
  <c r="D19" i="26"/>
  <c r="T17" i="26"/>
  <c r="S17" i="26"/>
  <c r="R17" i="26"/>
  <c r="Q17" i="26"/>
  <c r="P17" i="26"/>
  <c r="J17" i="26"/>
  <c r="H17" i="26"/>
  <c r="F17" i="26"/>
  <c r="D17" i="26"/>
  <c r="T12" i="26"/>
  <c r="S12" i="26"/>
  <c r="R12" i="26"/>
  <c r="Q12" i="26"/>
  <c r="P12" i="26"/>
  <c r="T10" i="26"/>
  <c r="S10" i="26"/>
  <c r="R10" i="26"/>
  <c r="Q10" i="26"/>
  <c r="P10" i="26"/>
  <c r="T9" i="26"/>
  <c r="S9" i="26"/>
  <c r="R9" i="26"/>
  <c r="Q9" i="26"/>
  <c r="P9" i="26"/>
  <c r="T8" i="26"/>
  <c r="S8" i="26"/>
  <c r="R8" i="26"/>
  <c r="Q8" i="26"/>
  <c r="P8" i="26"/>
  <c r="J8" i="26"/>
  <c r="H8" i="26"/>
  <c r="O43" i="1"/>
  <c r="K43" i="1"/>
  <c r="G43" i="1"/>
  <c r="D43" i="1"/>
  <c r="O41" i="1"/>
  <c r="K41" i="1"/>
  <c r="G41" i="1"/>
  <c r="D41" i="1"/>
  <c r="O33" i="1"/>
  <c r="K33" i="1"/>
  <c r="G33" i="1"/>
  <c r="S32" i="1"/>
  <c r="O32" i="1"/>
  <c r="K32" i="1"/>
  <c r="G32" i="1"/>
  <c r="S31" i="1"/>
  <c r="O31" i="1"/>
  <c r="K31" i="1"/>
  <c r="G31" i="1"/>
  <c r="O29" i="1"/>
  <c r="K29" i="1"/>
  <c r="G29" i="1"/>
  <c r="S28" i="1"/>
  <c r="G13" i="62" s="1"/>
  <c r="O28" i="1"/>
  <c r="F13" i="62" s="1"/>
  <c r="K28" i="1"/>
  <c r="E13" i="62" s="1"/>
  <c r="G28" i="1"/>
  <c r="D13" i="62" s="1"/>
  <c r="S27" i="1"/>
  <c r="G12" i="62" s="1"/>
  <c r="O27" i="1"/>
  <c r="F12" i="62" s="1"/>
  <c r="K27" i="1"/>
  <c r="E12" i="62" s="1"/>
  <c r="G27" i="1"/>
  <c r="D12" i="62" s="1"/>
  <c r="S23" i="1"/>
  <c r="G8" i="62" s="1"/>
  <c r="G14" i="62" s="1"/>
  <c r="O23" i="1"/>
  <c r="F8" i="62" s="1"/>
  <c r="F14" i="62" s="1"/>
  <c r="K23" i="1"/>
  <c r="E8" i="62" s="1"/>
  <c r="E14" i="62" s="1"/>
  <c r="G23" i="1"/>
  <c r="D8" i="62" s="1"/>
  <c r="D14" i="62" s="1"/>
  <c r="O21" i="1"/>
  <c r="S21" i="1"/>
  <c r="K21" i="1"/>
  <c r="G21" i="1"/>
  <c r="S20" i="1"/>
  <c r="O20" i="1"/>
  <c r="K20" i="1"/>
  <c r="G20" i="1"/>
  <c r="S19" i="1"/>
  <c r="O19" i="1"/>
  <c r="K19" i="1"/>
  <c r="G19" i="1"/>
  <c r="S18" i="1"/>
  <c r="O18" i="1"/>
  <c r="K18" i="1"/>
  <c r="G18" i="1"/>
  <c r="O17" i="1"/>
  <c r="S17" i="1"/>
  <c r="K17" i="1"/>
  <c r="G17" i="1"/>
  <c r="S16" i="1"/>
  <c r="O16" i="1"/>
  <c r="K16" i="1"/>
  <c r="G16" i="1"/>
  <c r="S15" i="1"/>
  <c r="O15" i="1"/>
  <c r="K15" i="1"/>
  <c r="G15" i="1"/>
  <c r="S14" i="1"/>
  <c r="O14" i="1"/>
  <c r="K14" i="1"/>
  <c r="G14" i="1"/>
  <c r="S13" i="1"/>
  <c r="O13" i="1"/>
  <c r="K13" i="1"/>
  <c r="G13" i="1"/>
  <c r="S12" i="1"/>
  <c r="O12" i="1"/>
  <c r="K12" i="1"/>
  <c r="G12" i="1"/>
  <c r="S11" i="1"/>
  <c r="O11" i="1"/>
  <c r="G11" i="1"/>
  <c r="K11" i="1"/>
  <c r="S10" i="1"/>
  <c r="O10" i="1"/>
  <c r="K10" i="1"/>
  <c r="G10" i="1"/>
  <c r="O8" i="1"/>
  <c r="K8" i="1"/>
  <c r="G8" i="1"/>
  <c r="H35" i="5"/>
  <c r="H34" i="5"/>
  <c r="H33" i="5"/>
  <c r="H31" i="5"/>
  <c r="H30" i="5"/>
  <c r="H26" i="5"/>
  <c r="H25" i="5"/>
  <c r="H23" i="5"/>
  <c r="H22" i="5"/>
  <c r="H21" i="5"/>
  <c r="H20" i="5"/>
  <c r="H19" i="5"/>
  <c r="H18" i="5"/>
  <c r="H17" i="5"/>
  <c r="H16" i="5"/>
  <c r="H15" i="5"/>
  <c r="H14" i="5"/>
  <c r="H24" i="5"/>
  <c r="H24" i="26"/>
  <c r="O42" i="14"/>
  <c r="O69" i="14" s="1"/>
  <c r="S42" i="14"/>
  <c r="S69" i="14" s="1"/>
  <c r="Q42" i="14"/>
  <c r="Q69" i="14" s="1"/>
  <c r="M42" i="14"/>
  <c r="M69" i="14" s="1"/>
  <c r="E42" i="14"/>
  <c r="E69" i="14" s="1"/>
  <c r="R22" i="38"/>
  <c r="N22" i="38"/>
  <c r="S45" i="38"/>
  <c r="S44" i="38"/>
  <c r="S43" i="38"/>
  <c r="S42" i="38"/>
  <c r="S41" i="38"/>
  <c r="S40" i="38"/>
  <c r="S39" i="38"/>
  <c r="S37" i="38"/>
  <c r="S36" i="38"/>
  <c r="S35" i="38"/>
  <c r="S31" i="38"/>
  <c r="S29" i="38"/>
  <c r="S28" i="38"/>
  <c r="S27" i="38"/>
  <c r="S26" i="38"/>
  <c r="S25" i="38"/>
  <c r="S24" i="38"/>
  <c r="Q45" i="38"/>
  <c r="Q44" i="38"/>
  <c r="Q43" i="38"/>
  <c r="Q42" i="38"/>
  <c r="Q41" i="38"/>
  <c r="Q40" i="38"/>
  <c r="Q39" i="38"/>
  <c r="Q37" i="38"/>
  <c r="Q36" i="38"/>
  <c r="Q35" i="38"/>
  <c r="Q31" i="38"/>
  <c r="Q29" i="38"/>
  <c r="Q28" i="38"/>
  <c r="Q27" i="38"/>
  <c r="Q26" i="38"/>
  <c r="Q25" i="38"/>
  <c r="Q24" i="38"/>
  <c r="O45" i="38"/>
  <c r="O44" i="38"/>
  <c r="O43" i="38"/>
  <c r="O42" i="38"/>
  <c r="O41" i="38"/>
  <c r="O40" i="38"/>
  <c r="O39" i="38"/>
  <c r="O37" i="38"/>
  <c r="O36" i="38"/>
  <c r="O35" i="38"/>
  <c r="O31" i="38"/>
  <c r="O29" i="38"/>
  <c r="O28" i="38"/>
  <c r="O27" i="38"/>
  <c r="O26" i="38"/>
  <c r="O25" i="38"/>
  <c r="O24" i="38"/>
  <c r="M45" i="38"/>
  <c r="M44" i="38"/>
  <c r="M43" i="38"/>
  <c r="M42" i="38"/>
  <c r="M41" i="38"/>
  <c r="M40" i="38"/>
  <c r="M39" i="38"/>
  <c r="M37" i="38"/>
  <c r="M36" i="38"/>
  <c r="M35" i="38"/>
  <c r="M31" i="38"/>
  <c r="M29" i="38"/>
  <c r="M28" i="38"/>
  <c r="M27" i="38"/>
  <c r="M26" i="38"/>
  <c r="M25" i="38"/>
  <c r="M24" i="38"/>
  <c r="K45" i="38"/>
  <c r="K44" i="38"/>
  <c r="K43" i="38"/>
  <c r="K42" i="38"/>
  <c r="K41" i="38"/>
  <c r="K40" i="38"/>
  <c r="K39" i="38"/>
  <c r="K37" i="38"/>
  <c r="K36" i="38"/>
  <c r="K35" i="38"/>
  <c r="K31" i="38"/>
  <c r="K29" i="38"/>
  <c r="K28" i="38"/>
  <c r="K27" i="38"/>
  <c r="K26" i="38"/>
  <c r="K25" i="38"/>
  <c r="S19" i="38"/>
  <c r="S18" i="38"/>
  <c r="S17" i="38"/>
  <c r="S16" i="38"/>
  <c r="S15" i="38"/>
  <c r="S14" i="38"/>
  <c r="S12" i="38"/>
  <c r="S11" i="38"/>
  <c r="S10" i="38"/>
  <c r="S9" i="38"/>
  <c r="Q19" i="38"/>
  <c r="Q18" i="38"/>
  <c r="Q17" i="38"/>
  <c r="Q16" i="38"/>
  <c r="Q15" i="38"/>
  <c r="Q14" i="38"/>
  <c r="Q12" i="38"/>
  <c r="Q11" i="38"/>
  <c r="Q10" i="38"/>
  <c r="Q9" i="38"/>
  <c r="O19" i="38"/>
  <c r="O18" i="38"/>
  <c r="O17" i="38"/>
  <c r="O16" i="38"/>
  <c r="O15" i="38"/>
  <c r="O14" i="38"/>
  <c r="O12" i="38"/>
  <c r="O11" i="38"/>
  <c r="O10" i="38"/>
  <c r="O9" i="38"/>
  <c r="M19" i="38"/>
  <c r="M18" i="38"/>
  <c r="M17" i="38"/>
  <c r="M16" i="38"/>
  <c r="M15" i="38"/>
  <c r="M14" i="38"/>
  <c r="M12" i="38"/>
  <c r="M11" i="38"/>
  <c r="M10" i="38"/>
  <c r="M9" i="38"/>
  <c r="I45" i="38"/>
  <c r="I44" i="38"/>
  <c r="I43" i="38"/>
  <c r="I42" i="38"/>
  <c r="I41" i="38"/>
  <c r="I40" i="38"/>
  <c r="I39" i="38"/>
  <c r="I37" i="38"/>
  <c r="I36" i="38"/>
  <c r="I35" i="38"/>
  <c r="I31" i="38"/>
  <c r="I29" i="38"/>
  <c r="I28" i="38"/>
  <c r="I27" i="38"/>
  <c r="I26" i="38"/>
  <c r="I25" i="38"/>
  <c r="G45" i="38"/>
  <c r="G44" i="38"/>
  <c r="G43" i="38"/>
  <c r="G42" i="38"/>
  <c r="G41" i="38"/>
  <c r="G40" i="38"/>
  <c r="G39" i="38"/>
  <c r="G37" i="38"/>
  <c r="G36" i="38"/>
  <c r="G35" i="38"/>
  <c r="G31" i="38"/>
  <c r="G29" i="38"/>
  <c r="G28" i="38"/>
  <c r="G27" i="38"/>
  <c r="G26" i="38"/>
  <c r="G25" i="38"/>
  <c r="E45" i="38"/>
  <c r="E44" i="38"/>
  <c r="E43" i="38"/>
  <c r="E42" i="38"/>
  <c r="E41" i="38"/>
  <c r="E40" i="38"/>
  <c r="E39" i="38"/>
  <c r="E37" i="38"/>
  <c r="E36" i="38"/>
  <c r="E35" i="38"/>
  <c r="E31" i="38"/>
  <c r="E29" i="38"/>
  <c r="E28" i="38"/>
  <c r="E27" i="38"/>
  <c r="E26" i="38"/>
  <c r="E25" i="38"/>
  <c r="C8" i="38"/>
  <c r="C180" i="38" s="1"/>
  <c r="D8" i="38"/>
  <c r="D180" i="38" s="1"/>
  <c r="F8" i="38"/>
  <c r="F180" i="38" s="1"/>
  <c r="H8" i="38"/>
  <c r="H180" i="38" s="1"/>
  <c r="J8" i="38"/>
  <c r="J180" i="38" s="1"/>
  <c r="L8" i="38"/>
  <c r="L180" i="38" s="1"/>
  <c r="N8" i="38"/>
  <c r="N180" i="38" s="1"/>
  <c r="P8" i="38"/>
  <c r="P180" i="38" s="1"/>
  <c r="S10" i="52"/>
  <c r="R10" i="52"/>
  <c r="Y9" i="52"/>
  <c r="X9" i="52"/>
  <c r="W9" i="52"/>
  <c r="V9" i="52"/>
  <c r="U9" i="52"/>
  <c r="T9" i="52"/>
  <c r="S9" i="52"/>
  <c r="R9" i="52"/>
  <c r="Y8" i="52"/>
  <c r="X8" i="52"/>
  <c r="W8" i="52"/>
  <c r="V8" i="52"/>
  <c r="U8" i="52"/>
  <c r="T8" i="52"/>
  <c r="S8" i="52"/>
  <c r="R8" i="52"/>
  <c r="A57" i="42"/>
  <c r="A56" i="42"/>
  <c r="A55" i="42"/>
  <c r="A54" i="42"/>
  <c r="A53" i="42"/>
  <c r="A52" i="42"/>
  <c r="A51" i="42"/>
  <c r="A50" i="42"/>
  <c r="A49" i="42"/>
  <c r="A48" i="42"/>
  <c r="A47" i="42"/>
  <c r="A46" i="42"/>
  <c r="A45" i="42"/>
  <c r="A44" i="42"/>
  <c r="A43" i="42"/>
  <c r="A42" i="42"/>
  <c r="A41" i="42"/>
  <c r="A40" i="42"/>
  <c r="A39" i="42"/>
  <c r="A38" i="42"/>
  <c r="D57" i="42"/>
  <c r="C57" i="42"/>
  <c r="D56" i="42"/>
  <c r="C56" i="42"/>
  <c r="D55" i="42"/>
  <c r="C55" i="42"/>
  <c r="D54" i="42"/>
  <c r="C54" i="42"/>
  <c r="D53" i="42"/>
  <c r="C53" i="42"/>
  <c r="D52" i="42"/>
  <c r="C52" i="42"/>
  <c r="D51" i="42"/>
  <c r="C51" i="42"/>
  <c r="D50" i="42"/>
  <c r="C50" i="42"/>
  <c r="D49" i="42"/>
  <c r="C49" i="42"/>
  <c r="D48" i="42"/>
  <c r="C48" i="42"/>
  <c r="D47" i="42"/>
  <c r="C47" i="42"/>
  <c r="D46" i="42"/>
  <c r="C46" i="42"/>
  <c r="D45" i="42"/>
  <c r="C45" i="42"/>
  <c r="D44" i="42"/>
  <c r="C44" i="42"/>
  <c r="D43" i="42"/>
  <c r="C43" i="42"/>
  <c r="D42" i="42"/>
  <c r="C42" i="42"/>
  <c r="D41" i="42"/>
  <c r="C41" i="42"/>
  <c r="D40" i="42"/>
  <c r="C40" i="42"/>
  <c r="D39" i="42"/>
  <c r="C39" i="42"/>
  <c r="C38" i="42"/>
  <c r="D38" i="42"/>
  <c r="M28" i="42"/>
  <c r="L28" i="42"/>
  <c r="L33" i="42" s="1"/>
  <c r="P28" i="42"/>
  <c r="O28" i="42"/>
  <c r="O33" i="42" s="1"/>
  <c r="J28" i="42"/>
  <c r="I28" i="42"/>
  <c r="E27" i="42"/>
  <c r="H27" i="42" s="1"/>
  <c r="K27" i="42" s="1"/>
  <c r="N27" i="42" s="1"/>
  <c r="Q27" i="42" s="1"/>
  <c r="E26" i="42"/>
  <c r="H26" i="42" s="1"/>
  <c r="K26" i="42" s="1"/>
  <c r="N26" i="42" s="1"/>
  <c r="Q26" i="42" s="1"/>
  <c r="E25" i="42"/>
  <c r="H25" i="42" s="1"/>
  <c r="K25" i="42" s="1"/>
  <c r="N25" i="42" s="1"/>
  <c r="Q25" i="42" s="1"/>
  <c r="E24" i="42"/>
  <c r="H24" i="42" s="1"/>
  <c r="K24" i="42" s="1"/>
  <c r="N24" i="42" s="1"/>
  <c r="Q24" i="42" s="1"/>
  <c r="E23" i="42"/>
  <c r="H23" i="42" s="1"/>
  <c r="K23" i="42" s="1"/>
  <c r="N23" i="42" s="1"/>
  <c r="Q23" i="42" s="1"/>
  <c r="E22" i="42"/>
  <c r="H22" i="42" s="1"/>
  <c r="K22" i="42" s="1"/>
  <c r="N22" i="42" s="1"/>
  <c r="Q22" i="42" s="1"/>
  <c r="E21" i="42"/>
  <c r="H21" i="42" s="1"/>
  <c r="K21" i="42" s="1"/>
  <c r="N21" i="42" s="1"/>
  <c r="Q21" i="42" s="1"/>
  <c r="E20" i="42"/>
  <c r="H20" i="42" s="1"/>
  <c r="K20" i="42" s="1"/>
  <c r="N20" i="42" s="1"/>
  <c r="E19" i="42"/>
  <c r="H19" i="42" s="1"/>
  <c r="K19" i="42" s="1"/>
  <c r="N19" i="42" s="1"/>
  <c r="Q19" i="42" s="1"/>
  <c r="E18" i="42"/>
  <c r="H18" i="42" s="1"/>
  <c r="E17" i="42"/>
  <c r="H17" i="42" s="1"/>
  <c r="K17" i="42" s="1"/>
  <c r="N17" i="42" s="1"/>
  <c r="Q17" i="42" s="1"/>
  <c r="E16" i="42"/>
  <c r="H16" i="42" s="1"/>
  <c r="K16" i="42" s="1"/>
  <c r="N16" i="42" s="1"/>
  <c r="Q16" i="42" s="1"/>
  <c r="E15" i="42"/>
  <c r="H15" i="42" s="1"/>
  <c r="K15" i="42" s="1"/>
  <c r="N15" i="42" s="1"/>
  <c r="Q15" i="42" s="1"/>
  <c r="E14" i="42"/>
  <c r="H14" i="42" s="1"/>
  <c r="K14" i="42" s="1"/>
  <c r="N14" i="42" s="1"/>
  <c r="Q14" i="42" s="1"/>
  <c r="E13" i="42"/>
  <c r="H13" i="42" s="1"/>
  <c r="K13" i="42" s="1"/>
  <c r="N13" i="42" s="1"/>
  <c r="Q13" i="42" s="1"/>
  <c r="E12" i="42"/>
  <c r="H12" i="42" s="1"/>
  <c r="K12" i="42" s="1"/>
  <c r="N12" i="42" s="1"/>
  <c r="Q12" i="42" s="1"/>
  <c r="E11" i="42"/>
  <c r="H11" i="42" s="1"/>
  <c r="K11" i="42" s="1"/>
  <c r="N11" i="42" s="1"/>
  <c r="Q11" i="42" s="1"/>
  <c r="E10" i="42"/>
  <c r="H10" i="42" s="1"/>
  <c r="K10" i="42" s="1"/>
  <c r="N10" i="42" s="1"/>
  <c r="Q10" i="42" s="1"/>
  <c r="E9" i="42"/>
  <c r="H9" i="42" s="1"/>
  <c r="K9" i="42" s="1"/>
  <c r="N9" i="42" s="1"/>
  <c r="Q9" i="42" s="1"/>
  <c r="E8" i="42"/>
  <c r="H8" i="42" s="1"/>
  <c r="K8" i="42" s="1"/>
  <c r="N8" i="42" s="1"/>
  <c r="Q8" i="42" s="1"/>
  <c r="G28" i="42"/>
  <c r="F28" i="42"/>
  <c r="D28" i="42"/>
  <c r="C28" i="42"/>
  <c r="C33" i="42" s="1"/>
  <c r="B28" i="42"/>
  <c r="Q49" i="40"/>
  <c r="L40" i="40"/>
  <c r="O49" i="40"/>
  <c r="K49" i="40"/>
  <c r="G49" i="40"/>
  <c r="E49" i="40"/>
  <c r="C40" i="40"/>
  <c r="F40" i="40" s="1"/>
  <c r="B40" i="40"/>
  <c r="B49" i="40" s="1"/>
  <c r="M44" i="40"/>
  <c r="G44" i="40"/>
  <c r="E44" i="40"/>
  <c r="C23" i="40"/>
  <c r="C44" i="40" s="1"/>
  <c r="B23" i="40"/>
  <c r="B44" i="40" s="1"/>
  <c r="D10" i="40"/>
  <c r="F10" i="40"/>
  <c r="H10" i="40"/>
  <c r="J10" i="40"/>
  <c r="L10" i="40"/>
  <c r="N10" i="40"/>
  <c r="P10" i="40"/>
  <c r="R10" i="40"/>
  <c r="D11" i="40"/>
  <c r="F11" i="40"/>
  <c r="H11" i="40"/>
  <c r="J11" i="40"/>
  <c r="L11" i="40"/>
  <c r="N11" i="40"/>
  <c r="P11" i="40"/>
  <c r="R11" i="40"/>
  <c r="D12" i="40"/>
  <c r="F12" i="40"/>
  <c r="H12" i="40"/>
  <c r="J12" i="40"/>
  <c r="L12" i="40"/>
  <c r="N12" i="40"/>
  <c r="P12" i="40"/>
  <c r="R12" i="40"/>
  <c r="D13" i="40"/>
  <c r="F13" i="40"/>
  <c r="H13" i="40"/>
  <c r="J13" i="40"/>
  <c r="L13" i="40"/>
  <c r="N13" i="40"/>
  <c r="P13" i="40"/>
  <c r="R13" i="40"/>
  <c r="D14" i="40"/>
  <c r="F14" i="40"/>
  <c r="H14" i="40"/>
  <c r="J14" i="40"/>
  <c r="L14" i="40"/>
  <c r="N14" i="40"/>
  <c r="P14" i="40"/>
  <c r="R14" i="40"/>
  <c r="D15" i="40"/>
  <c r="F15" i="40"/>
  <c r="H15" i="40"/>
  <c r="J15" i="40"/>
  <c r="L15" i="40"/>
  <c r="N15" i="40"/>
  <c r="P15" i="40"/>
  <c r="R15" i="40"/>
  <c r="D16" i="40"/>
  <c r="F16" i="40"/>
  <c r="H16" i="40"/>
  <c r="J16" i="40"/>
  <c r="L16" i="40"/>
  <c r="N16" i="40"/>
  <c r="P16" i="40"/>
  <c r="R16" i="40"/>
  <c r="D17" i="40"/>
  <c r="F17" i="40"/>
  <c r="H17" i="40"/>
  <c r="J17" i="40"/>
  <c r="L17" i="40"/>
  <c r="N17" i="40"/>
  <c r="P17" i="40"/>
  <c r="R17" i="40"/>
  <c r="D18" i="40"/>
  <c r="F18" i="40"/>
  <c r="H18" i="40"/>
  <c r="J18" i="40"/>
  <c r="L18" i="40"/>
  <c r="N18" i="40"/>
  <c r="P18" i="40"/>
  <c r="R18" i="40"/>
  <c r="D19" i="40"/>
  <c r="F19" i="40"/>
  <c r="H19" i="40"/>
  <c r="J19" i="40"/>
  <c r="L19" i="40"/>
  <c r="N19" i="40"/>
  <c r="P19" i="40"/>
  <c r="R19" i="40"/>
  <c r="D20" i="40"/>
  <c r="F20" i="40"/>
  <c r="H20" i="40"/>
  <c r="J20" i="40"/>
  <c r="L20" i="40"/>
  <c r="N20" i="40"/>
  <c r="P20" i="40"/>
  <c r="R20" i="40"/>
  <c r="D21" i="40"/>
  <c r="F21" i="40"/>
  <c r="H21" i="40"/>
  <c r="J21" i="40"/>
  <c r="L21" i="40"/>
  <c r="N21" i="40"/>
  <c r="P21" i="40"/>
  <c r="R21" i="40"/>
  <c r="D22" i="40"/>
  <c r="F22" i="40"/>
  <c r="H22" i="40"/>
  <c r="J22" i="40"/>
  <c r="L22" i="40"/>
  <c r="N22" i="40"/>
  <c r="P22" i="40"/>
  <c r="R22" i="40"/>
  <c r="D24" i="40"/>
  <c r="F24" i="40"/>
  <c r="H24" i="40"/>
  <c r="J24" i="40"/>
  <c r="L24" i="40"/>
  <c r="N24" i="40"/>
  <c r="P24" i="40"/>
  <c r="R24" i="40"/>
  <c r="D25" i="40"/>
  <c r="F25" i="40"/>
  <c r="H25" i="40"/>
  <c r="J25" i="40"/>
  <c r="L25" i="40"/>
  <c r="N25" i="40"/>
  <c r="P25" i="40"/>
  <c r="R25" i="40"/>
  <c r="D26" i="40"/>
  <c r="F26" i="40"/>
  <c r="H26" i="40"/>
  <c r="J26" i="40"/>
  <c r="L26" i="40"/>
  <c r="N26" i="40"/>
  <c r="P26" i="40"/>
  <c r="R26" i="40"/>
  <c r="D27" i="40"/>
  <c r="F27" i="40"/>
  <c r="H27" i="40"/>
  <c r="J27" i="40"/>
  <c r="L27" i="40"/>
  <c r="N27" i="40"/>
  <c r="P27" i="40"/>
  <c r="R27" i="40"/>
  <c r="D28" i="40"/>
  <c r="F28" i="40"/>
  <c r="H28" i="40"/>
  <c r="J28" i="40"/>
  <c r="L28" i="40"/>
  <c r="N28" i="40"/>
  <c r="P28" i="40"/>
  <c r="R28" i="40"/>
  <c r="D29" i="40"/>
  <c r="F29" i="40"/>
  <c r="H29" i="40"/>
  <c r="J29" i="40"/>
  <c r="L29" i="40"/>
  <c r="N29" i="40"/>
  <c r="P29" i="40"/>
  <c r="R29" i="40"/>
  <c r="D30" i="40"/>
  <c r="F30" i="40"/>
  <c r="H30" i="40"/>
  <c r="J30" i="40"/>
  <c r="L30" i="40"/>
  <c r="N30" i="40"/>
  <c r="P30" i="40"/>
  <c r="R30" i="40"/>
  <c r="D31" i="40"/>
  <c r="F31" i="40"/>
  <c r="H31" i="40"/>
  <c r="J31" i="40"/>
  <c r="L31" i="40"/>
  <c r="N31" i="40"/>
  <c r="P31" i="40"/>
  <c r="R31" i="40"/>
  <c r="D32" i="40"/>
  <c r="F32" i="40"/>
  <c r="H32" i="40"/>
  <c r="J32" i="40"/>
  <c r="L32" i="40"/>
  <c r="N32" i="40"/>
  <c r="P32" i="40"/>
  <c r="R32" i="40"/>
  <c r="D33" i="40"/>
  <c r="F33" i="40"/>
  <c r="H33" i="40"/>
  <c r="J33" i="40"/>
  <c r="L33" i="40"/>
  <c r="N33" i="40"/>
  <c r="P33" i="40"/>
  <c r="R33" i="40"/>
  <c r="D34" i="40"/>
  <c r="F34" i="40"/>
  <c r="H34" i="40"/>
  <c r="J34" i="40"/>
  <c r="L34" i="40"/>
  <c r="N34" i="40"/>
  <c r="P34" i="40"/>
  <c r="R34" i="40"/>
  <c r="D35" i="40"/>
  <c r="F35" i="40"/>
  <c r="H35" i="40"/>
  <c r="J35" i="40"/>
  <c r="L35" i="40"/>
  <c r="N35" i="40"/>
  <c r="P35" i="40"/>
  <c r="R35" i="40"/>
  <c r="D36" i="40"/>
  <c r="F36" i="40"/>
  <c r="H36" i="40"/>
  <c r="J36" i="40"/>
  <c r="L36" i="40"/>
  <c r="N36" i="40"/>
  <c r="P36" i="40"/>
  <c r="R36" i="40"/>
  <c r="D37" i="40"/>
  <c r="F37" i="40"/>
  <c r="H37" i="40"/>
  <c r="J37" i="40"/>
  <c r="L37" i="40"/>
  <c r="N37" i="40"/>
  <c r="P37" i="40"/>
  <c r="R37" i="40"/>
  <c r="D38" i="40"/>
  <c r="F38" i="40"/>
  <c r="H38" i="40"/>
  <c r="J38" i="40"/>
  <c r="L38" i="40"/>
  <c r="N38" i="40"/>
  <c r="P38" i="40"/>
  <c r="R38" i="40"/>
  <c r="D39" i="40"/>
  <c r="F39" i="40"/>
  <c r="H39" i="40"/>
  <c r="J39" i="40"/>
  <c r="L39" i="40"/>
  <c r="N39" i="40"/>
  <c r="P39" i="40"/>
  <c r="R39" i="40"/>
  <c r="R9" i="40"/>
  <c r="P9" i="40"/>
  <c r="N9" i="40"/>
  <c r="L9" i="40"/>
  <c r="J9" i="40"/>
  <c r="H9" i="40"/>
  <c r="F9" i="40"/>
  <c r="D9" i="40"/>
  <c r="R8" i="40"/>
  <c r="P8" i="40"/>
  <c r="N8" i="40"/>
  <c r="L8" i="40"/>
  <c r="J8" i="40"/>
  <c r="H8" i="40"/>
  <c r="F8" i="40"/>
  <c r="D8" i="40"/>
  <c r="Q20" i="39"/>
  <c r="I20" i="39"/>
  <c r="I16" i="39"/>
  <c r="D19" i="39"/>
  <c r="D18" i="39"/>
  <c r="D17" i="39"/>
  <c r="D15" i="39"/>
  <c r="D14" i="39"/>
  <c r="D13" i="39"/>
  <c r="D12" i="39"/>
  <c r="D11" i="39"/>
  <c r="D10" i="39"/>
  <c r="D9" i="39"/>
  <c r="D8" i="39"/>
  <c r="F19" i="39"/>
  <c r="F18" i="39"/>
  <c r="F17" i="39"/>
  <c r="F15" i="39"/>
  <c r="F14" i="39"/>
  <c r="F13" i="39"/>
  <c r="F12" i="39"/>
  <c r="F11" i="39"/>
  <c r="F10" i="39"/>
  <c r="F9" i="39"/>
  <c r="F8" i="39"/>
  <c r="F7" i="39"/>
  <c r="H19" i="39"/>
  <c r="H18" i="39"/>
  <c r="H17" i="39"/>
  <c r="H15" i="39"/>
  <c r="H14" i="39"/>
  <c r="H13" i="39"/>
  <c r="H12" i="39"/>
  <c r="H11" i="39"/>
  <c r="H10" i="39"/>
  <c r="H9" i="39"/>
  <c r="H8" i="39"/>
  <c r="H7" i="39"/>
  <c r="J19" i="39"/>
  <c r="J18" i="39"/>
  <c r="J17" i="39"/>
  <c r="J15" i="39"/>
  <c r="J14" i="39"/>
  <c r="J13" i="39"/>
  <c r="J12" i="39"/>
  <c r="J11" i="39"/>
  <c r="J10" i="39"/>
  <c r="J9" i="39"/>
  <c r="J8" i="39"/>
  <c r="J7" i="39"/>
  <c r="L19" i="39"/>
  <c r="L18" i="39"/>
  <c r="L17" i="39"/>
  <c r="L15" i="39"/>
  <c r="L14" i="39"/>
  <c r="L13" i="39"/>
  <c r="L12" i="39"/>
  <c r="L11" i="39"/>
  <c r="L10" i="39"/>
  <c r="L9" i="39"/>
  <c r="L8" i="39"/>
  <c r="L7" i="39"/>
  <c r="N19" i="39"/>
  <c r="N18" i="39"/>
  <c r="N17" i="39"/>
  <c r="N15" i="39"/>
  <c r="N14" i="39"/>
  <c r="N13" i="39"/>
  <c r="N12" i="39"/>
  <c r="N11" i="39"/>
  <c r="N10" i="39"/>
  <c r="N9" i="39"/>
  <c r="N8" i="39"/>
  <c r="N7" i="39"/>
  <c r="Q16" i="39"/>
  <c r="R19" i="39"/>
  <c r="R18" i="39"/>
  <c r="R17" i="39"/>
  <c r="R15" i="39"/>
  <c r="R14" i="39"/>
  <c r="R13" i="39"/>
  <c r="R12" i="39"/>
  <c r="R11" i="39"/>
  <c r="R10" i="39"/>
  <c r="R9" i="39"/>
  <c r="R8" i="39"/>
  <c r="R7" i="39"/>
  <c r="P19" i="39"/>
  <c r="P18" i="39"/>
  <c r="P17" i="39"/>
  <c r="P15" i="39"/>
  <c r="P14" i="39"/>
  <c r="P13" i="39"/>
  <c r="P12" i="39"/>
  <c r="P11" i="39"/>
  <c r="P10" i="39"/>
  <c r="P9" i="39"/>
  <c r="P8" i="39"/>
  <c r="P7" i="39"/>
  <c r="D7" i="39"/>
  <c r="K16" i="39"/>
  <c r="L16" i="39" s="1"/>
  <c r="M16" i="39"/>
  <c r="O16" i="39"/>
  <c r="K20" i="39"/>
  <c r="M20" i="39"/>
  <c r="O20" i="39"/>
  <c r="R8" i="38"/>
  <c r="R180" i="38" s="1"/>
  <c r="L13" i="38"/>
  <c r="L185" i="38" s="1"/>
  <c r="N13" i="38"/>
  <c r="N185" i="38" s="1"/>
  <c r="P13" i="38"/>
  <c r="P185" i="38" s="1"/>
  <c r="R13" i="38"/>
  <c r="R185" i="38" s="1"/>
  <c r="L22" i="38"/>
  <c r="P22" i="38"/>
  <c r="L23" i="38"/>
  <c r="L195" i="38" s="1"/>
  <c r="N23" i="38"/>
  <c r="N195" i="38" s="1"/>
  <c r="P23" i="38"/>
  <c r="P195" i="38" s="1"/>
  <c r="R23" i="38"/>
  <c r="R195" i="38" s="1"/>
  <c r="L30" i="38"/>
  <c r="L202" i="38" s="1"/>
  <c r="N30" i="38"/>
  <c r="N202" i="38" s="1"/>
  <c r="P30" i="38"/>
  <c r="P202" i="38" s="1"/>
  <c r="R30" i="38"/>
  <c r="R202" i="38" s="1"/>
  <c r="L38" i="38"/>
  <c r="L210" i="38" s="1"/>
  <c r="N38" i="38"/>
  <c r="N210" i="38" s="1"/>
  <c r="P38" i="38"/>
  <c r="P210" i="38" s="1"/>
  <c r="R38" i="38"/>
  <c r="R210" i="38" s="1"/>
  <c r="J30" i="38"/>
  <c r="J202" i="38" s="1"/>
  <c r="J38" i="38"/>
  <c r="J210" i="38" s="1"/>
  <c r="P18" i="45"/>
  <c r="N18" i="45"/>
  <c r="L18" i="45"/>
  <c r="J18" i="45"/>
  <c r="F18" i="45"/>
  <c r="D18" i="45"/>
  <c r="D9" i="2"/>
  <c r="I11" i="6"/>
  <c r="O21" i="45"/>
  <c r="I11" i="26" s="1"/>
  <c r="T11" i="26" s="1"/>
  <c r="M21" i="45"/>
  <c r="G11" i="26" s="1"/>
  <c r="K21" i="45"/>
  <c r="E11" i="26" s="1"/>
  <c r="R11" i="26" s="1"/>
  <c r="I21" i="45"/>
  <c r="C11" i="26" s="1"/>
  <c r="Q11" i="26" s="1"/>
  <c r="G21" i="45"/>
  <c r="B11" i="26" s="1"/>
  <c r="P11" i="26" s="1"/>
  <c r="E21" i="45"/>
  <c r="C21" i="45"/>
  <c r="D21" i="45" s="1"/>
  <c r="L19" i="45"/>
  <c r="J19" i="45"/>
  <c r="F19" i="45"/>
  <c r="D19" i="45"/>
  <c r="L14" i="45"/>
  <c r="J14" i="45"/>
  <c r="F14" i="45"/>
  <c r="D14" i="45"/>
  <c r="L13" i="45"/>
  <c r="J13" i="45"/>
  <c r="F13" i="45"/>
  <c r="D13" i="45"/>
  <c r="L12" i="45"/>
  <c r="J12" i="45"/>
  <c r="F12" i="45"/>
  <c r="D12" i="45"/>
  <c r="N19" i="45"/>
  <c r="N14" i="45"/>
  <c r="N13" i="45"/>
  <c r="N12" i="45"/>
  <c r="P19" i="45"/>
  <c r="P14" i="45"/>
  <c r="P13" i="45"/>
  <c r="P12" i="45"/>
  <c r="U10" i="52"/>
  <c r="N23" i="40"/>
  <c r="M41" i="40"/>
  <c r="R40" i="40"/>
  <c r="J23" i="40"/>
  <c r="J40" i="40"/>
  <c r="F8" i="37"/>
  <c r="D8" i="37"/>
  <c r="S8" i="37"/>
  <c r="T8" i="37"/>
  <c r="U8" i="37"/>
  <c r="V8" i="37"/>
  <c r="W8" i="37"/>
  <c r="X8" i="37"/>
  <c r="L8" i="45"/>
  <c r="T9" i="51"/>
  <c r="S9" i="51"/>
  <c r="Y8" i="51"/>
  <c r="X8" i="51"/>
  <c r="W8" i="51"/>
  <c r="V8" i="51"/>
  <c r="U8" i="51"/>
  <c r="T8" i="51"/>
  <c r="S8" i="51"/>
  <c r="R8" i="51"/>
  <c r="T10" i="51"/>
  <c r="S10" i="51"/>
  <c r="Y10" i="51"/>
  <c r="U10" i="51"/>
  <c r="F8" i="48"/>
  <c r="D8" i="48"/>
  <c r="F8" i="45"/>
  <c r="D8" i="45"/>
  <c r="W10" i="51"/>
  <c r="P8" i="48"/>
  <c r="V10" i="51"/>
  <c r="X10" i="51"/>
  <c r="L8" i="48"/>
  <c r="P8" i="45"/>
  <c r="H8" i="48"/>
  <c r="N8" i="48"/>
  <c r="J8" i="45"/>
  <c r="N8" i="45"/>
  <c r="Y9" i="51"/>
  <c r="G20" i="39"/>
  <c r="J20" i="39" s="1"/>
  <c r="E20" i="39"/>
  <c r="C20" i="39"/>
  <c r="B20" i="39"/>
  <c r="G16" i="39"/>
  <c r="J16" i="39" s="1"/>
  <c r="E16" i="39"/>
  <c r="E21" i="39" s="1"/>
  <c r="C16" i="39"/>
  <c r="B16" i="39"/>
  <c r="B21" i="39" s="1"/>
  <c r="B23" i="39" s="1"/>
  <c r="H38" i="38"/>
  <c r="H210" i="38" s="1"/>
  <c r="F38" i="38"/>
  <c r="F210" i="38" s="1"/>
  <c r="D38" i="38"/>
  <c r="D210" i="38" s="1"/>
  <c r="C38" i="38"/>
  <c r="H30" i="38"/>
  <c r="H202" i="38" s="1"/>
  <c r="F30" i="38"/>
  <c r="F202" i="38" s="1"/>
  <c r="D30" i="38"/>
  <c r="D202" i="38" s="1"/>
  <c r="C30" i="38"/>
  <c r="C202" i="38" s="1"/>
  <c r="N105" i="30"/>
  <c r="J105" i="30"/>
  <c r="F53" i="14" s="1"/>
  <c r="N91" i="30"/>
  <c r="J91" i="30"/>
  <c r="F26" i="14" s="1"/>
  <c r="N72" i="30"/>
  <c r="J72" i="30"/>
  <c r="D53" i="14" s="1"/>
  <c r="N58" i="30"/>
  <c r="J58" i="30"/>
  <c r="D26" i="14" s="1"/>
  <c r="E68" i="30"/>
  <c r="E101" i="30" s="1"/>
  <c r="E134" i="30" s="1"/>
  <c r="E167" i="30" s="1"/>
  <c r="E67" i="30"/>
  <c r="E100" i="30" s="1"/>
  <c r="E133" i="30" s="1"/>
  <c r="E166" i="30" s="1"/>
  <c r="E66" i="30"/>
  <c r="E99" i="30" s="1"/>
  <c r="E132" i="30" s="1"/>
  <c r="E165" i="30" s="1"/>
  <c r="E65" i="30"/>
  <c r="E98" i="30" s="1"/>
  <c r="E131" i="30" s="1"/>
  <c r="E164" i="30" s="1"/>
  <c r="E64" i="30"/>
  <c r="E97" i="30" s="1"/>
  <c r="E130" i="30" s="1"/>
  <c r="E163" i="30" s="1"/>
  <c r="E63" i="30"/>
  <c r="E96" i="30" s="1"/>
  <c r="E129" i="30" s="1"/>
  <c r="E162" i="30" s="1"/>
  <c r="E62" i="30"/>
  <c r="E61" i="30"/>
  <c r="E94" i="30" s="1"/>
  <c r="E127" i="30" s="1"/>
  <c r="E160" i="30" s="1"/>
  <c r="E60" i="30"/>
  <c r="E41" i="30"/>
  <c r="E74" i="30" s="1"/>
  <c r="F21" i="2"/>
  <c r="D21" i="2"/>
  <c r="I21" i="6"/>
  <c r="I19" i="6"/>
  <c r="I14" i="6"/>
  <c r="I13" i="6"/>
  <c r="I12" i="6"/>
  <c r="E119" i="30" l="1"/>
  <c r="E114" i="30"/>
  <c r="E110" i="30"/>
  <c r="D123" i="30"/>
  <c r="D119" i="30"/>
  <c r="D115" i="30"/>
  <c r="D110" i="30"/>
  <c r="C111" i="30"/>
  <c r="C123" i="30"/>
  <c r="C119" i="30"/>
  <c r="C115" i="30"/>
  <c r="C108" i="30"/>
  <c r="E123" i="30"/>
  <c r="E122" i="30"/>
  <c r="E117" i="30"/>
  <c r="E113" i="30"/>
  <c r="E109" i="30"/>
  <c r="D122" i="30"/>
  <c r="D118" i="30"/>
  <c r="D114" i="30"/>
  <c r="D109" i="30"/>
  <c r="C110" i="30"/>
  <c r="C122" i="30"/>
  <c r="C118" i="30"/>
  <c r="C114" i="30"/>
  <c r="E121" i="30"/>
  <c r="E116" i="30"/>
  <c r="E112" i="30"/>
  <c r="D113" i="30"/>
  <c r="D121" i="30"/>
  <c r="D117" i="30"/>
  <c r="D112" i="30"/>
  <c r="D108" i="30"/>
  <c r="C109" i="30"/>
  <c r="C121" i="30"/>
  <c r="C117" i="30"/>
  <c r="C113" i="30"/>
  <c r="E120" i="30"/>
  <c r="E115" i="30"/>
  <c r="E111" i="30"/>
  <c r="D120" i="30"/>
  <c r="D116" i="30"/>
  <c r="D111" i="30"/>
  <c r="F82" i="14"/>
  <c r="C120" i="30"/>
  <c r="C116" i="30"/>
  <c r="C112" i="30"/>
  <c r="P85" i="14"/>
  <c r="R85" i="14"/>
  <c r="P25" i="14"/>
  <c r="S55" i="14"/>
  <c r="S51" i="14"/>
  <c r="Q51" i="14"/>
  <c r="O59" i="14"/>
  <c r="O49" i="14"/>
  <c r="M55" i="14"/>
  <c r="M51" i="14"/>
  <c r="G55" i="14"/>
  <c r="H33" i="38"/>
  <c r="H205" i="38" s="1"/>
  <c r="M21" i="39"/>
  <c r="J21" i="45"/>
  <c r="G54" i="32"/>
  <c r="S50" i="14"/>
  <c r="Q60" i="14"/>
  <c r="O54" i="14"/>
  <c r="M60" i="14"/>
  <c r="I37" i="1"/>
  <c r="Q37" i="1"/>
  <c r="D49" i="61"/>
  <c r="D38" i="61"/>
  <c r="G21" i="39"/>
  <c r="G23" i="39" s="1"/>
  <c r="P21" i="45"/>
  <c r="B37" i="1"/>
  <c r="F37" i="1"/>
  <c r="N37" i="1"/>
  <c r="R81" i="14"/>
  <c r="S81" i="14" s="1"/>
  <c r="P76" i="14"/>
  <c r="P77" i="14"/>
  <c r="I54" i="14"/>
  <c r="G51" i="14"/>
  <c r="E60" i="14"/>
  <c r="E50" i="14"/>
  <c r="F86" i="14"/>
  <c r="D81" i="14"/>
  <c r="C78" i="14"/>
  <c r="C37" i="1"/>
  <c r="J37" i="1"/>
  <c r="R37" i="1"/>
  <c r="C210" i="38"/>
  <c r="E210" i="38" s="1"/>
  <c r="Q8" i="38"/>
  <c r="I210" i="38"/>
  <c r="S202" i="38"/>
  <c r="O210" i="38"/>
  <c r="S185" i="38"/>
  <c r="H20" i="39"/>
  <c r="G202" i="38"/>
  <c r="C33" i="38"/>
  <c r="C205" i="38" s="1"/>
  <c r="M202" i="38"/>
  <c r="L33" i="38"/>
  <c r="L205" i="38" s="1"/>
  <c r="K30" i="38"/>
  <c r="G34" i="38"/>
  <c r="M38" i="38"/>
  <c r="K210" i="38"/>
  <c r="P33" i="38"/>
  <c r="P205" i="38" s="1"/>
  <c r="S23" i="38"/>
  <c r="O13" i="38"/>
  <c r="O180" i="38"/>
  <c r="L192" i="38"/>
  <c r="D20" i="38"/>
  <c r="E202" i="38"/>
  <c r="C218" i="38"/>
  <c r="O34" i="38"/>
  <c r="J33" i="38"/>
  <c r="J205" i="38" s="1"/>
  <c r="Q210" i="38"/>
  <c r="N33" i="38"/>
  <c r="N205" i="38" s="1"/>
  <c r="N218" i="38" s="1"/>
  <c r="O202" i="38"/>
  <c r="Q202" i="38"/>
  <c r="R192" i="38"/>
  <c r="J20" i="38"/>
  <c r="C20" i="38"/>
  <c r="E20" i="38" s="1"/>
  <c r="O195" i="38"/>
  <c r="M195" i="38"/>
  <c r="L218" i="38"/>
  <c r="S180" i="38"/>
  <c r="P192" i="38"/>
  <c r="H20" i="38"/>
  <c r="D33" i="38"/>
  <c r="D205" i="38" s="1"/>
  <c r="G210" i="38"/>
  <c r="S210" i="38"/>
  <c r="R33" i="38"/>
  <c r="R205" i="38" s="1"/>
  <c r="Q185" i="38"/>
  <c r="N192" i="38"/>
  <c r="Q180" i="38"/>
  <c r="F20" i="38"/>
  <c r="G20" i="38" s="1"/>
  <c r="K53" i="32"/>
  <c r="H54" i="32"/>
  <c r="F54" i="32"/>
  <c r="R29" i="14"/>
  <c r="R84" i="14"/>
  <c r="R20" i="14"/>
  <c r="R75" i="14"/>
  <c r="N20" i="14"/>
  <c r="N75" i="14"/>
  <c r="L52" i="14"/>
  <c r="O53" i="14"/>
  <c r="R52" i="14"/>
  <c r="R78" i="14"/>
  <c r="P86" i="14"/>
  <c r="N82" i="14"/>
  <c r="L56" i="14"/>
  <c r="O57" i="14"/>
  <c r="L75" i="14"/>
  <c r="L47" i="14"/>
  <c r="O48" i="14"/>
  <c r="L76" i="14"/>
  <c r="L85" i="14"/>
  <c r="O58" i="14"/>
  <c r="N85" i="14"/>
  <c r="Q58" i="14"/>
  <c r="S58" i="14"/>
  <c r="S59" i="14"/>
  <c r="S49" i="14"/>
  <c r="R87" i="14"/>
  <c r="R77" i="14"/>
  <c r="Q55" i="14"/>
  <c r="P29" i="14"/>
  <c r="P84" i="14"/>
  <c r="P20" i="14"/>
  <c r="S21" i="14"/>
  <c r="N86" i="14"/>
  <c r="Q59" i="14"/>
  <c r="N76" i="14"/>
  <c r="Q49" i="14"/>
  <c r="N87" i="14"/>
  <c r="O55" i="14"/>
  <c r="O51" i="14"/>
  <c r="L29" i="14"/>
  <c r="L84" i="14"/>
  <c r="L25" i="14"/>
  <c r="L81" i="14"/>
  <c r="L20" i="14"/>
  <c r="M59" i="14"/>
  <c r="N29" i="14"/>
  <c r="N52" i="14"/>
  <c r="Q53" i="14"/>
  <c r="P80" i="14"/>
  <c r="P52" i="14"/>
  <c r="S53" i="14"/>
  <c r="R82" i="14"/>
  <c r="P56" i="14"/>
  <c r="S57" i="14"/>
  <c r="P75" i="14"/>
  <c r="P47" i="14"/>
  <c r="S48" i="14"/>
  <c r="N77" i="14"/>
  <c r="Q50" i="14"/>
  <c r="N78" i="14"/>
  <c r="L86" i="14"/>
  <c r="O86" i="14" s="1"/>
  <c r="L80" i="14"/>
  <c r="N25" i="14"/>
  <c r="N80" i="14"/>
  <c r="R25" i="14"/>
  <c r="S25" i="14" s="1"/>
  <c r="R80" i="14"/>
  <c r="R56" i="14"/>
  <c r="S54" i="14"/>
  <c r="R47" i="14"/>
  <c r="R86" i="14"/>
  <c r="R76" i="14"/>
  <c r="P87" i="14"/>
  <c r="S60" i="14"/>
  <c r="P82" i="14"/>
  <c r="P78" i="14"/>
  <c r="N84" i="14"/>
  <c r="N56" i="14"/>
  <c r="Q57" i="14"/>
  <c r="N81" i="14"/>
  <c r="Q81" i="14" s="1"/>
  <c r="Q54" i="14"/>
  <c r="N47" i="14"/>
  <c r="Q48" i="14"/>
  <c r="L87" i="14"/>
  <c r="O60" i="14"/>
  <c r="L77" i="14"/>
  <c r="O50" i="14"/>
  <c r="L82" i="14"/>
  <c r="L78" i="14"/>
  <c r="O78" i="14" s="1"/>
  <c r="M54" i="14"/>
  <c r="M48" i="14"/>
  <c r="H23" i="14"/>
  <c r="E26" i="74"/>
  <c r="E27" i="74" s="1"/>
  <c r="J23" i="14"/>
  <c r="J77" i="14" s="1"/>
  <c r="F26" i="74"/>
  <c r="F27" i="74" s="1"/>
  <c r="D23" i="14"/>
  <c r="D20" i="14" s="1"/>
  <c r="C26" i="74"/>
  <c r="C27" i="74" s="1"/>
  <c r="K53" i="14"/>
  <c r="C23" i="14"/>
  <c r="C35" i="14" s="1"/>
  <c r="B26" i="74"/>
  <c r="B27" i="74" s="1"/>
  <c r="F23" i="14"/>
  <c r="F77" i="14" s="1"/>
  <c r="D26" i="74"/>
  <c r="D27" i="74" s="1"/>
  <c r="H86" i="14"/>
  <c r="F81" i="14"/>
  <c r="G81" i="14" s="1"/>
  <c r="D78" i="14"/>
  <c r="E78" i="14" s="1"/>
  <c r="H80" i="14"/>
  <c r="K51" i="14"/>
  <c r="I50" i="14"/>
  <c r="G59" i="14"/>
  <c r="G49" i="14"/>
  <c r="J87" i="14"/>
  <c r="D82" i="14"/>
  <c r="H76" i="14"/>
  <c r="C87" i="14"/>
  <c r="K60" i="14"/>
  <c r="I59" i="14"/>
  <c r="I49" i="14"/>
  <c r="G54" i="14"/>
  <c r="E51" i="14"/>
  <c r="C57" i="14"/>
  <c r="C63" i="14"/>
  <c r="F87" i="14"/>
  <c r="I60" i="14"/>
  <c r="C81" i="14"/>
  <c r="E54" i="14"/>
  <c r="E48" i="14"/>
  <c r="C47" i="14"/>
  <c r="H87" i="14"/>
  <c r="F76" i="14"/>
  <c r="I76" i="14" s="1"/>
  <c r="D75" i="14"/>
  <c r="C71" i="14"/>
  <c r="D58" i="14"/>
  <c r="F40" i="1" s="1"/>
  <c r="F58" i="14"/>
  <c r="J40" i="1" s="1"/>
  <c r="M53" i="14"/>
  <c r="J52" i="14"/>
  <c r="K57" i="14"/>
  <c r="C64" i="14"/>
  <c r="H47" i="14"/>
  <c r="G48" i="14"/>
  <c r="D47" i="14"/>
  <c r="C43" i="14"/>
  <c r="J86" i="14"/>
  <c r="J76" i="14"/>
  <c r="C84" i="14"/>
  <c r="D25" i="14"/>
  <c r="D80" i="14"/>
  <c r="F80" i="14"/>
  <c r="F25" i="14"/>
  <c r="C52" i="14"/>
  <c r="E53" i="14"/>
  <c r="H58" i="14"/>
  <c r="J58" i="14"/>
  <c r="M58" i="14" s="1"/>
  <c r="F84" i="14"/>
  <c r="I57" i="14"/>
  <c r="H52" i="14"/>
  <c r="K52" i="14" s="1"/>
  <c r="K55" i="14"/>
  <c r="K59" i="14"/>
  <c r="F75" i="14"/>
  <c r="I48" i="14"/>
  <c r="F47" i="14"/>
  <c r="J84" i="14"/>
  <c r="J81" i="14"/>
  <c r="J75" i="14"/>
  <c r="C37" i="14"/>
  <c r="C73" i="14"/>
  <c r="C82" i="14"/>
  <c r="H75" i="14"/>
  <c r="D87" i="14"/>
  <c r="C86" i="14"/>
  <c r="G53" i="14"/>
  <c r="D52" i="14"/>
  <c r="I53" i="14"/>
  <c r="F52" i="14"/>
  <c r="C80" i="14"/>
  <c r="C25" i="14"/>
  <c r="H31" i="14"/>
  <c r="J31" i="14"/>
  <c r="M57" i="14"/>
  <c r="D31" i="14"/>
  <c r="F31" i="14"/>
  <c r="F29" i="14" s="1"/>
  <c r="C58" i="14"/>
  <c r="J25" i="14"/>
  <c r="J80" i="14"/>
  <c r="K49" i="14"/>
  <c r="M49" i="14"/>
  <c r="D84" i="14"/>
  <c r="G57" i="14"/>
  <c r="I55" i="14"/>
  <c r="E55" i="14"/>
  <c r="H81" i="14"/>
  <c r="K54" i="14"/>
  <c r="K48" i="14"/>
  <c r="F78" i="14"/>
  <c r="I51" i="14"/>
  <c r="G60" i="14"/>
  <c r="G50" i="14"/>
  <c r="E59" i="14"/>
  <c r="C76" i="14"/>
  <c r="E49" i="14"/>
  <c r="J82" i="14"/>
  <c r="J78" i="14"/>
  <c r="H84" i="14"/>
  <c r="H25" i="14"/>
  <c r="H82" i="14"/>
  <c r="K82" i="14" s="1"/>
  <c r="C36" i="14"/>
  <c r="C72" i="14"/>
  <c r="H78" i="14"/>
  <c r="D86" i="14"/>
  <c r="D76" i="14"/>
  <c r="C75" i="14"/>
  <c r="T33" i="1"/>
  <c r="G36" i="60"/>
  <c r="G38" i="60" s="1"/>
  <c r="G34" i="33"/>
  <c r="J11" i="26"/>
  <c r="G15" i="26"/>
  <c r="C34" i="33"/>
  <c r="F11" i="26"/>
  <c r="C15" i="26"/>
  <c r="E34" i="33"/>
  <c r="H11" i="26"/>
  <c r="E15" i="26"/>
  <c r="B34" i="33"/>
  <c r="D11" i="26"/>
  <c r="B15" i="26"/>
  <c r="B26" i="26" s="1"/>
  <c r="P26" i="26" s="1"/>
  <c r="I34" i="33"/>
  <c r="I30" i="33" s="1"/>
  <c r="I29" i="33" s="1"/>
  <c r="I15" i="26"/>
  <c r="T15" i="26" s="1"/>
  <c r="S11" i="26"/>
  <c r="J47" i="14"/>
  <c r="M50" i="14"/>
  <c r="K50" i="14"/>
  <c r="E39" i="1"/>
  <c r="I33" i="42"/>
  <c r="F33" i="42"/>
  <c r="B42" i="42"/>
  <c r="E42" i="42" s="1"/>
  <c r="H42" i="42" s="1"/>
  <c r="K42" i="42" s="1"/>
  <c r="N42" i="42" s="1"/>
  <c r="Q42" i="42" s="1"/>
  <c r="H16" i="39"/>
  <c r="F20" i="39"/>
  <c r="N20" i="39"/>
  <c r="Q21" i="39"/>
  <c r="Q23" i="39" s="1"/>
  <c r="P16" i="39"/>
  <c r="Q34" i="38"/>
  <c r="K76" i="32"/>
  <c r="R39" i="1"/>
  <c r="N39" i="1"/>
  <c r="M39" i="1"/>
  <c r="F39" i="1"/>
  <c r="S35" i="56"/>
  <c r="E68" i="56" s="1"/>
  <c r="S68" i="56" s="1"/>
  <c r="E35" i="56"/>
  <c r="S37" i="56"/>
  <c r="E70" i="56" s="1"/>
  <c r="S70" i="56" s="1"/>
  <c r="E37" i="56"/>
  <c r="R35" i="56"/>
  <c r="D68" i="56" s="1"/>
  <c r="R68" i="56" s="1"/>
  <c r="D35" i="56"/>
  <c r="Q38" i="56"/>
  <c r="C71" i="56" s="1"/>
  <c r="Q71" i="56" s="1"/>
  <c r="C38" i="56"/>
  <c r="S38" i="56"/>
  <c r="E71" i="56" s="1"/>
  <c r="S71" i="56" s="1"/>
  <c r="E38" i="56"/>
  <c r="R38" i="56"/>
  <c r="D71" i="56" s="1"/>
  <c r="R71" i="56" s="1"/>
  <c r="D38" i="56"/>
  <c r="Q36" i="56"/>
  <c r="C69" i="56" s="1"/>
  <c r="Q69" i="56" s="1"/>
  <c r="C36" i="56"/>
  <c r="Q37" i="56"/>
  <c r="C70" i="56" s="1"/>
  <c r="Q70" i="56" s="1"/>
  <c r="C37" i="56"/>
  <c r="R37" i="56"/>
  <c r="D70" i="56" s="1"/>
  <c r="R70" i="56" s="1"/>
  <c r="D37" i="56"/>
  <c r="S36" i="56"/>
  <c r="E69" i="56" s="1"/>
  <c r="S69" i="56" s="1"/>
  <c r="E36" i="56"/>
  <c r="R36" i="56"/>
  <c r="D69" i="56" s="1"/>
  <c r="R69" i="56" s="1"/>
  <c r="D36" i="56"/>
  <c r="Q35" i="56"/>
  <c r="C68" i="56" s="1"/>
  <c r="Q68" i="56" s="1"/>
  <c r="C35" i="56"/>
  <c r="S34" i="56"/>
  <c r="E67" i="56" s="1"/>
  <c r="S67" i="56" s="1"/>
  <c r="E34" i="56"/>
  <c r="Q34" i="56"/>
  <c r="C67" i="56" s="1"/>
  <c r="Q67" i="56" s="1"/>
  <c r="C34" i="56"/>
  <c r="R34" i="56"/>
  <c r="D67" i="56" s="1"/>
  <c r="R67" i="56" s="1"/>
  <c r="D34" i="56"/>
  <c r="R33" i="56"/>
  <c r="D66" i="56" s="1"/>
  <c r="R66" i="56" s="1"/>
  <c r="D33" i="56"/>
  <c r="S33" i="56"/>
  <c r="E66" i="56" s="1"/>
  <c r="S66" i="56" s="1"/>
  <c r="E33" i="56"/>
  <c r="Q33" i="56"/>
  <c r="C66" i="56" s="1"/>
  <c r="Q66" i="56" s="1"/>
  <c r="C33" i="56"/>
  <c r="Q32" i="56"/>
  <c r="C65" i="56" s="1"/>
  <c r="C32" i="56"/>
  <c r="S32" i="56"/>
  <c r="E65" i="56" s="1"/>
  <c r="S65" i="56" s="1"/>
  <c r="E32" i="56"/>
  <c r="R32" i="56"/>
  <c r="D65" i="56" s="1"/>
  <c r="R65" i="56" s="1"/>
  <c r="D32" i="56"/>
  <c r="S31" i="56"/>
  <c r="E64" i="56" s="1"/>
  <c r="E31" i="56"/>
  <c r="R31" i="56"/>
  <c r="D64" i="56" s="1"/>
  <c r="R64" i="56" s="1"/>
  <c r="D31" i="56"/>
  <c r="Q31" i="56"/>
  <c r="C64" i="56" s="1"/>
  <c r="Q64" i="56" s="1"/>
  <c r="C31" i="56"/>
  <c r="R30" i="56"/>
  <c r="D63" i="56" s="1"/>
  <c r="R63" i="56" s="1"/>
  <c r="D30" i="56"/>
  <c r="S30" i="56"/>
  <c r="E63" i="56" s="1"/>
  <c r="S63" i="56" s="1"/>
  <c r="E30" i="56"/>
  <c r="Q29" i="56"/>
  <c r="C62" i="56" s="1"/>
  <c r="Q62" i="56" s="1"/>
  <c r="C29" i="56"/>
  <c r="R29" i="56"/>
  <c r="D62" i="56" s="1"/>
  <c r="R62" i="56" s="1"/>
  <c r="D29" i="56"/>
  <c r="Q28" i="56"/>
  <c r="C61" i="56" s="1"/>
  <c r="Q61" i="56" s="1"/>
  <c r="C28" i="56"/>
  <c r="S28" i="56"/>
  <c r="E61" i="56" s="1"/>
  <c r="S61" i="56" s="1"/>
  <c r="E28" i="56"/>
  <c r="R28" i="56"/>
  <c r="D61" i="56" s="1"/>
  <c r="R61" i="56" s="1"/>
  <c r="D28" i="56"/>
  <c r="Q27" i="56"/>
  <c r="C60" i="56" s="1"/>
  <c r="Q60" i="56" s="1"/>
  <c r="C27" i="56"/>
  <c r="C39" i="1"/>
  <c r="J39" i="1"/>
  <c r="Q39" i="1"/>
  <c r="I39" i="1"/>
  <c r="T26" i="26"/>
  <c r="Y10" i="52"/>
  <c r="X10" i="52"/>
  <c r="F38" i="1"/>
  <c r="R38" i="1"/>
  <c r="J38" i="1"/>
  <c r="N38" i="1"/>
  <c r="I18" i="6"/>
  <c r="I10" i="6"/>
  <c r="F24" i="62"/>
  <c r="F19" i="62"/>
  <c r="F21" i="62" s="1"/>
  <c r="E19" i="62"/>
  <c r="E21" i="62" s="1"/>
  <c r="E24" i="62"/>
  <c r="G19" i="62"/>
  <c r="G21" i="62" s="1"/>
  <c r="G24" i="62"/>
  <c r="T8" i="1"/>
  <c r="C19" i="62"/>
  <c r="C21" i="62" s="1"/>
  <c r="C24" i="62"/>
  <c r="D19" i="62"/>
  <c r="D21" i="62" s="1"/>
  <c r="D24" i="62"/>
  <c r="L10" i="1"/>
  <c r="L12" i="1"/>
  <c r="L13" i="1"/>
  <c r="L14" i="1"/>
  <c r="L15" i="1"/>
  <c r="L16" i="1"/>
  <c r="L17" i="1"/>
  <c r="L18" i="1"/>
  <c r="L19" i="1"/>
  <c r="L20" i="1"/>
  <c r="L21" i="1"/>
  <c r="L23" i="1"/>
  <c r="L27" i="1"/>
  <c r="L28" i="1"/>
  <c r="L29" i="1"/>
  <c r="P31" i="1"/>
  <c r="P32" i="1"/>
  <c r="P33" i="1"/>
  <c r="P41" i="1"/>
  <c r="P43" i="1"/>
  <c r="P8" i="1"/>
  <c r="T10" i="1"/>
  <c r="T12" i="1"/>
  <c r="T13" i="1"/>
  <c r="T14" i="1"/>
  <c r="T15" i="1"/>
  <c r="T16" i="1"/>
  <c r="T18" i="1"/>
  <c r="T19" i="1"/>
  <c r="T20" i="1"/>
  <c r="T23" i="1"/>
  <c r="T27" i="1"/>
  <c r="T28" i="1"/>
  <c r="T29" i="1"/>
  <c r="H41" i="1"/>
  <c r="H43" i="1"/>
  <c r="G22" i="1"/>
  <c r="P10" i="1"/>
  <c r="P12" i="1"/>
  <c r="P13" i="1"/>
  <c r="P14" i="1"/>
  <c r="P15" i="1"/>
  <c r="P16" i="1"/>
  <c r="P17" i="1"/>
  <c r="P18" i="1"/>
  <c r="P19" i="1"/>
  <c r="P20" i="1"/>
  <c r="P21" i="1"/>
  <c r="P23" i="1"/>
  <c r="P27" i="1"/>
  <c r="P28" i="1"/>
  <c r="P29" i="1"/>
  <c r="T31" i="1"/>
  <c r="T32" i="1"/>
  <c r="T41" i="1"/>
  <c r="T43" i="1"/>
  <c r="D14" i="1"/>
  <c r="H14" i="1" s="1"/>
  <c r="G35" i="61"/>
  <c r="P11" i="1"/>
  <c r="L11" i="1"/>
  <c r="E35" i="61"/>
  <c r="I35" i="61"/>
  <c r="T11" i="1"/>
  <c r="T17" i="1"/>
  <c r="T21" i="1"/>
  <c r="L31" i="1"/>
  <c r="L32" i="1"/>
  <c r="L33" i="1"/>
  <c r="L41" i="1"/>
  <c r="L43" i="1"/>
  <c r="I31" i="61"/>
  <c r="K35" i="61"/>
  <c r="E31" i="61"/>
  <c r="F31" i="61"/>
  <c r="F38" i="61" s="1"/>
  <c r="F49" i="61" s="1"/>
  <c r="H31" i="61"/>
  <c r="H38" i="61" s="1"/>
  <c r="H49" i="61" s="1"/>
  <c r="J31" i="61"/>
  <c r="J38" i="61" s="1"/>
  <c r="J49" i="61" s="1"/>
  <c r="G31" i="61"/>
  <c r="L31" i="61"/>
  <c r="L38" i="61" s="1"/>
  <c r="L49" i="61" s="1"/>
  <c r="D23" i="40"/>
  <c r="G30" i="1"/>
  <c r="O22" i="1"/>
  <c r="G42" i="14"/>
  <c r="G69" i="14" s="1"/>
  <c r="K30" i="1"/>
  <c r="S30" i="1"/>
  <c r="K22" i="1"/>
  <c r="S22" i="1"/>
  <c r="D11" i="1"/>
  <c r="H11" i="1" s="1"/>
  <c r="D13" i="1"/>
  <c r="H13" i="1" s="1"/>
  <c r="D15" i="1"/>
  <c r="H15" i="1" s="1"/>
  <c r="D17" i="1"/>
  <c r="H17" i="1" s="1"/>
  <c r="D19" i="1"/>
  <c r="H19" i="1" s="1"/>
  <c r="D21" i="1"/>
  <c r="H21" i="1" s="1"/>
  <c r="D28" i="1"/>
  <c r="D8" i="1"/>
  <c r="H8" i="1" s="1"/>
  <c r="K9" i="1"/>
  <c r="O30" i="1"/>
  <c r="O9" i="1"/>
  <c r="S9" i="1"/>
  <c r="L8" i="1"/>
  <c r="D33" i="1"/>
  <c r="H33" i="1" s="1"/>
  <c r="D9" i="1"/>
  <c r="D29" i="1"/>
  <c r="H29" i="1" s="1"/>
  <c r="D22" i="1"/>
  <c r="D10" i="1"/>
  <c r="D12" i="1"/>
  <c r="H12" i="1" s="1"/>
  <c r="D16" i="1"/>
  <c r="H16" i="1" s="1"/>
  <c r="D18" i="1"/>
  <c r="H18" i="1" s="1"/>
  <c r="D20" i="1"/>
  <c r="H20" i="1" s="1"/>
  <c r="D23" i="1"/>
  <c r="D27" i="1"/>
  <c r="D31" i="1"/>
  <c r="H31" i="1" s="1"/>
  <c r="D32" i="1"/>
  <c r="H32" i="1" s="1"/>
  <c r="G9" i="1"/>
  <c r="H21" i="39"/>
  <c r="E23" i="39"/>
  <c r="Q44" i="40"/>
  <c r="Q41" i="40"/>
  <c r="M8" i="38"/>
  <c r="N21" i="45"/>
  <c r="K18" i="42"/>
  <c r="N18" i="42" s="1"/>
  <c r="Q18" i="42" s="1"/>
  <c r="G30" i="38"/>
  <c r="R16" i="39"/>
  <c r="N40" i="40"/>
  <c r="T10" i="52"/>
  <c r="M23" i="39"/>
  <c r="Q30" i="38"/>
  <c r="L21" i="45"/>
  <c r="I49" i="40"/>
  <c r="I41" i="40"/>
  <c r="F16" i="39"/>
  <c r="H21" i="45"/>
  <c r="R20" i="39"/>
  <c r="O21" i="39"/>
  <c r="K41" i="40"/>
  <c r="N41" i="40" s="1"/>
  <c r="K44" i="40"/>
  <c r="K8" i="38"/>
  <c r="G38" i="38"/>
  <c r="G41" i="40"/>
  <c r="H40" i="40"/>
  <c r="S8" i="38"/>
  <c r="L20" i="39"/>
  <c r="K21" i="39"/>
  <c r="B41" i="40"/>
  <c r="Q20" i="42"/>
  <c r="B50" i="42"/>
  <c r="E50" i="42" s="1"/>
  <c r="H50" i="42" s="1"/>
  <c r="K50" i="42" s="1"/>
  <c r="N50" i="42" s="1"/>
  <c r="Q50" i="42" s="1"/>
  <c r="K39" i="56"/>
  <c r="O30" i="38"/>
  <c r="M23" i="38"/>
  <c r="P20" i="39"/>
  <c r="O41" i="40"/>
  <c r="O44" i="40"/>
  <c r="P40" i="40"/>
  <c r="M49" i="40"/>
  <c r="D58" i="42"/>
  <c r="N20" i="38"/>
  <c r="I8" i="38"/>
  <c r="B54" i="32"/>
  <c r="L25" i="56"/>
  <c r="S30" i="38"/>
  <c r="L23" i="40"/>
  <c r="I44" i="40"/>
  <c r="C58" i="42"/>
  <c r="F26" i="26"/>
  <c r="G30" i="59"/>
  <c r="D30" i="1"/>
  <c r="B36" i="6"/>
  <c r="B48" i="6" s="1"/>
  <c r="I28" i="6" s="1"/>
  <c r="C16" i="14"/>
  <c r="B38" i="42"/>
  <c r="B52" i="42"/>
  <c r="E52" i="42" s="1"/>
  <c r="H52" i="42" s="1"/>
  <c r="K52" i="42" s="1"/>
  <c r="N52" i="42" s="1"/>
  <c r="Q52" i="42" s="1"/>
  <c r="B40" i="42"/>
  <c r="E40" i="42" s="1"/>
  <c r="H40" i="42" s="1"/>
  <c r="K40" i="42" s="1"/>
  <c r="N40" i="42" s="1"/>
  <c r="Q40" i="42" s="1"/>
  <c r="B44" i="42"/>
  <c r="E44" i="42" s="1"/>
  <c r="H44" i="42" s="1"/>
  <c r="K44" i="42" s="1"/>
  <c r="N44" i="42" s="1"/>
  <c r="Q44" i="42" s="1"/>
  <c r="E28" i="42"/>
  <c r="E30" i="42" s="1"/>
  <c r="B54" i="42"/>
  <c r="E54" i="42" s="1"/>
  <c r="B41" i="42"/>
  <c r="E41" i="42" s="1"/>
  <c r="H41" i="42" s="1"/>
  <c r="K41" i="42" s="1"/>
  <c r="N41" i="42" s="1"/>
  <c r="Q41" i="42" s="1"/>
  <c r="B49" i="42"/>
  <c r="E49" i="42" s="1"/>
  <c r="H49" i="42" s="1"/>
  <c r="K49" i="42" s="1"/>
  <c r="N49" i="42" s="1"/>
  <c r="Q49" i="42" s="1"/>
  <c r="B57" i="42"/>
  <c r="E57" i="42" s="1"/>
  <c r="H57" i="42" s="1"/>
  <c r="K57" i="42" s="1"/>
  <c r="N57" i="42" s="1"/>
  <c r="Q57" i="42" s="1"/>
  <c r="B39" i="42"/>
  <c r="E39" i="42" s="1"/>
  <c r="H39" i="42" s="1"/>
  <c r="K39" i="42" s="1"/>
  <c r="N39" i="42" s="1"/>
  <c r="Q39" i="42" s="1"/>
  <c r="B47" i="42"/>
  <c r="E47" i="42" s="1"/>
  <c r="H47" i="42" s="1"/>
  <c r="K47" i="42" s="1"/>
  <c r="N47" i="42" s="1"/>
  <c r="Q47" i="42" s="1"/>
  <c r="B55" i="42"/>
  <c r="E55" i="42" s="1"/>
  <c r="H55" i="42" s="1"/>
  <c r="K55" i="42" s="1"/>
  <c r="N55" i="42" s="1"/>
  <c r="Q55" i="42" s="1"/>
  <c r="B45" i="42"/>
  <c r="E45" i="42" s="1"/>
  <c r="H45" i="42" s="1"/>
  <c r="K45" i="42" s="1"/>
  <c r="N45" i="42" s="1"/>
  <c r="Q45" i="42" s="1"/>
  <c r="B53" i="42"/>
  <c r="E53" i="42" s="1"/>
  <c r="H53" i="42" s="1"/>
  <c r="K53" i="42" s="1"/>
  <c r="N53" i="42" s="1"/>
  <c r="Q53" i="42" s="1"/>
  <c r="B43" i="42"/>
  <c r="E43" i="42" s="1"/>
  <c r="H43" i="42" s="1"/>
  <c r="K43" i="42" s="1"/>
  <c r="N43" i="42" s="1"/>
  <c r="Q43" i="42" s="1"/>
  <c r="B51" i="42"/>
  <c r="E51" i="42" s="1"/>
  <c r="H51" i="42" s="1"/>
  <c r="K51" i="42" s="1"/>
  <c r="N51" i="42" s="1"/>
  <c r="Q51" i="42" s="1"/>
  <c r="H28" i="42"/>
  <c r="H30" i="42" s="1"/>
  <c r="B56" i="42"/>
  <c r="E56" i="42" s="1"/>
  <c r="H56" i="42" s="1"/>
  <c r="K56" i="42" s="1"/>
  <c r="N56" i="42" s="1"/>
  <c r="Q56" i="42" s="1"/>
  <c r="B46" i="42"/>
  <c r="E46" i="42" s="1"/>
  <c r="H46" i="42" s="1"/>
  <c r="K46" i="42" s="1"/>
  <c r="N46" i="42" s="1"/>
  <c r="Q46" i="42" s="1"/>
  <c r="D40" i="40"/>
  <c r="C49" i="40"/>
  <c r="C41" i="40"/>
  <c r="H23" i="40"/>
  <c r="E41" i="40"/>
  <c r="H41" i="40" s="1"/>
  <c r="P23" i="40"/>
  <c r="F23" i="40"/>
  <c r="R23" i="40"/>
  <c r="D20" i="39"/>
  <c r="H46" i="38"/>
  <c r="K38" i="38"/>
  <c r="O8" i="38"/>
  <c r="S13" i="38"/>
  <c r="E8" i="38"/>
  <c r="O38" i="38"/>
  <c r="S34" i="38"/>
  <c r="R20" i="38"/>
  <c r="I34" i="38"/>
  <c r="S38" i="38"/>
  <c r="P20" i="38"/>
  <c r="L20" i="38"/>
  <c r="G8" i="38"/>
  <c r="M33" i="38"/>
  <c r="J46" i="38"/>
  <c r="C46" i="38"/>
  <c r="C32" i="38"/>
  <c r="C204" i="38" s="1"/>
  <c r="I30" i="38"/>
  <c r="K34" i="38"/>
  <c r="I38" i="38"/>
  <c r="L32" i="38"/>
  <c r="L204" i="38" s="1"/>
  <c r="E38" i="38"/>
  <c r="E30" i="38"/>
  <c r="F33" i="38"/>
  <c r="F205" i="38" s="1"/>
  <c r="M34" i="38"/>
  <c r="Q23" i="38"/>
  <c r="M30" i="38"/>
  <c r="Q13" i="38"/>
  <c r="Q38" i="38"/>
  <c r="O23" i="38"/>
  <c r="M13" i="38"/>
  <c r="E34" i="38"/>
  <c r="C21" i="39"/>
  <c r="C23" i="39" s="1"/>
  <c r="D16" i="39"/>
  <c r="I21" i="39"/>
  <c r="I23" i="39" s="1"/>
  <c r="N16" i="39"/>
  <c r="B16" i="33"/>
  <c r="D58" i="30"/>
  <c r="R58" i="30"/>
  <c r="L39" i="56"/>
  <c r="D72" i="30"/>
  <c r="E52" i="30"/>
  <c r="E85" i="30" s="1"/>
  <c r="S25" i="30"/>
  <c r="E93" i="30"/>
  <c r="E72" i="30"/>
  <c r="S39" i="30"/>
  <c r="E75" i="30"/>
  <c r="I25" i="56"/>
  <c r="M25" i="56"/>
  <c r="H25" i="56"/>
  <c r="G39" i="56"/>
  <c r="F39" i="56"/>
  <c r="K25" i="56"/>
  <c r="J25" i="56"/>
  <c r="R25" i="30"/>
  <c r="Q25" i="30"/>
  <c r="E26" i="14"/>
  <c r="E28" i="14"/>
  <c r="G25" i="56"/>
  <c r="B40" i="1"/>
  <c r="R39" i="30"/>
  <c r="H39" i="56"/>
  <c r="M39" i="56"/>
  <c r="J39" i="56"/>
  <c r="I39" i="56"/>
  <c r="Q39" i="30"/>
  <c r="S27" i="14"/>
  <c r="S30" i="14"/>
  <c r="S24" i="14"/>
  <c r="S22" i="14"/>
  <c r="S31" i="14"/>
  <c r="S26" i="14"/>
  <c r="S23" i="14"/>
  <c r="Q26" i="14"/>
  <c r="Q31" i="14"/>
  <c r="Q21" i="14"/>
  <c r="Q23" i="14"/>
  <c r="Q30" i="14"/>
  <c r="Q22" i="14"/>
  <c r="Q24" i="14"/>
  <c r="Q27" i="14"/>
  <c r="O31" i="14"/>
  <c r="O23" i="14"/>
  <c r="O28" i="14"/>
  <c r="O26" i="14"/>
  <c r="O21" i="14"/>
  <c r="O27" i="14"/>
  <c r="O30" i="14"/>
  <c r="O24" i="14"/>
  <c r="O22" i="14"/>
  <c r="M24" i="14"/>
  <c r="M30" i="14"/>
  <c r="M22" i="14"/>
  <c r="M27" i="14"/>
  <c r="F25" i="56"/>
  <c r="M26" i="14"/>
  <c r="M28" i="14"/>
  <c r="M21" i="14"/>
  <c r="K26" i="14"/>
  <c r="K22" i="14"/>
  <c r="K21" i="14"/>
  <c r="K24" i="14"/>
  <c r="K27" i="14"/>
  <c r="K28" i="14"/>
  <c r="I27" i="14"/>
  <c r="I21" i="14"/>
  <c r="I22" i="14"/>
  <c r="I24" i="14"/>
  <c r="I30" i="14"/>
  <c r="I28" i="14"/>
  <c r="E95" i="30"/>
  <c r="E128" i="30" s="1"/>
  <c r="E161" i="30" s="1"/>
  <c r="G30" i="14"/>
  <c r="G21" i="14"/>
  <c r="E21" i="14"/>
  <c r="G26" i="14"/>
  <c r="R72" i="30"/>
  <c r="D93" i="30"/>
  <c r="G27" i="14"/>
  <c r="G28" i="14"/>
  <c r="C63" i="30"/>
  <c r="K15" i="14"/>
  <c r="K42" i="14" s="1"/>
  <c r="K69" i="14" s="1"/>
  <c r="I42" i="14"/>
  <c r="I69" i="14" s="1"/>
  <c r="V10" i="52"/>
  <c r="W10" i="52"/>
  <c r="U9" i="51"/>
  <c r="W9" i="51"/>
  <c r="V9" i="51"/>
  <c r="X9" i="51"/>
  <c r="F21" i="45"/>
  <c r="N37" i="59"/>
  <c r="R26" i="26"/>
  <c r="Q26" i="26"/>
  <c r="D24" i="26"/>
  <c r="J24" i="26"/>
  <c r="H26" i="26"/>
  <c r="Q24" i="26"/>
  <c r="H32" i="5"/>
  <c r="C13" i="65" l="1"/>
  <c r="I29" i="6"/>
  <c r="N46" i="38"/>
  <c r="D46" i="38"/>
  <c r="E46" i="38" s="1"/>
  <c r="N32" i="38"/>
  <c r="N204" i="38" s="1"/>
  <c r="L46" i="38"/>
  <c r="O46" i="38" s="1"/>
  <c r="O33" i="38"/>
  <c r="H32" i="38"/>
  <c r="H204" i="38" s="1"/>
  <c r="G86" i="14"/>
  <c r="G82" i="14"/>
  <c r="C143" i="30"/>
  <c r="S111" i="30"/>
  <c r="E144" i="30" s="1"/>
  <c r="C150" i="30"/>
  <c r="D145" i="30"/>
  <c r="E145" i="30"/>
  <c r="C151" i="30"/>
  <c r="D147" i="30"/>
  <c r="E146" i="30"/>
  <c r="C141" i="30"/>
  <c r="Q111" i="30"/>
  <c r="C144" i="30" s="1"/>
  <c r="D156" i="30"/>
  <c r="R111" i="30"/>
  <c r="D144" i="30" s="1"/>
  <c r="E148" i="30"/>
  <c r="C154" i="30"/>
  <c r="D150" i="30"/>
  <c r="E149" i="30"/>
  <c r="C155" i="30"/>
  <c r="D151" i="30"/>
  <c r="E150" i="30"/>
  <c r="C148" i="30"/>
  <c r="D143" i="30"/>
  <c r="E143" i="30"/>
  <c r="D149" i="30"/>
  <c r="E153" i="30"/>
  <c r="C142" i="30"/>
  <c r="D154" i="30"/>
  <c r="E154" i="30"/>
  <c r="D155" i="30"/>
  <c r="E155" i="30"/>
  <c r="C152" i="30"/>
  <c r="D148" i="30"/>
  <c r="E147" i="30"/>
  <c r="D153" i="30"/>
  <c r="C146" i="30"/>
  <c r="D141" i="30"/>
  <c r="D146" i="30"/>
  <c r="C147" i="30"/>
  <c r="D142" i="30"/>
  <c r="E142" i="30"/>
  <c r="E156" i="30"/>
  <c r="C156" i="30"/>
  <c r="D152" i="30"/>
  <c r="E152" i="30"/>
  <c r="C145" i="30"/>
  <c r="C153" i="30"/>
  <c r="E108" i="30"/>
  <c r="S85" i="14"/>
  <c r="E118" i="30"/>
  <c r="K23" i="14"/>
  <c r="O87" i="14"/>
  <c r="S56" i="14"/>
  <c r="Q25" i="14"/>
  <c r="S77" i="14"/>
  <c r="C149" i="30"/>
  <c r="M23" i="14"/>
  <c r="J20" i="14"/>
  <c r="M20" i="14" s="1"/>
  <c r="M75" i="14"/>
  <c r="I80" i="14"/>
  <c r="I86" i="14"/>
  <c r="M76" i="14"/>
  <c r="S76" i="14"/>
  <c r="Q76" i="14"/>
  <c r="E82" i="14"/>
  <c r="Q85" i="14"/>
  <c r="K76" i="14"/>
  <c r="E23" i="14"/>
  <c r="M82" i="14"/>
  <c r="I23" i="14"/>
  <c r="K84" i="14"/>
  <c r="I81" i="14"/>
  <c r="M86" i="14"/>
  <c r="G76" i="14"/>
  <c r="M52" i="14"/>
  <c r="H77" i="14"/>
  <c r="I77" i="14" s="1"/>
  <c r="M87" i="14"/>
  <c r="P79" i="14"/>
  <c r="S86" i="14"/>
  <c r="Q77" i="14"/>
  <c r="O25" i="14"/>
  <c r="O76" i="14"/>
  <c r="D77" i="14"/>
  <c r="G77" i="14" s="1"/>
  <c r="H20" i="14"/>
  <c r="Q86" i="14"/>
  <c r="E25" i="14"/>
  <c r="E81" i="14"/>
  <c r="O20" i="14"/>
  <c r="D26" i="26"/>
  <c r="R41" i="40"/>
  <c r="J41" i="40"/>
  <c r="S78" i="14"/>
  <c r="S82" i="14"/>
  <c r="O47" i="14"/>
  <c r="Q82" i="14"/>
  <c r="R74" i="14"/>
  <c r="Q33" i="38"/>
  <c r="P32" i="38"/>
  <c r="P204" i="38" s="1"/>
  <c r="K20" i="38"/>
  <c r="S33" i="38"/>
  <c r="M20" i="38"/>
  <c r="P46" i="38"/>
  <c r="Q46" i="38" s="1"/>
  <c r="R218" i="38"/>
  <c r="I205" i="38"/>
  <c r="M210" i="38"/>
  <c r="Q192" i="38"/>
  <c r="I202" i="38"/>
  <c r="Q206" i="38"/>
  <c r="M205" i="38"/>
  <c r="Q205" i="38"/>
  <c r="S206" i="38"/>
  <c r="I206" i="38"/>
  <c r="L41" i="40"/>
  <c r="C30" i="65"/>
  <c r="R32" i="38"/>
  <c r="R204" i="38" s="1"/>
  <c r="D32" i="38"/>
  <c r="D204" i="38" s="1"/>
  <c r="I20" i="38"/>
  <c r="C192" i="38"/>
  <c r="E180" i="38"/>
  <c r="C31" i="65"/>
  <c r="D192" i="38"/>
  <c r="G180" i="38"/>
  <c r="Q195" i="38"/>
  <c r="S195" i="38"/>
  <c r="P218" i="38"/>
  <c r="Q218" i="38" s="1"/>
  <c r="H218" i="38"/>
  <c r="K202" i="38"/>
  <c r="O206" i="38"/>
  <c r="E33" i="38"/>
  <c r="K33" i="38"/>
  <c r="E206" i="38"/>
  <c r="G206" i="38"/>
  <c r="K180" i="38"/>
  <c r="H192" i="38"/>
  <c r="O218" i="38"/>
  <c r="K206" i="38"/>
  <c r="M206" i="38"/>
  <c r="K205" i="38"/>
  <c r="O205" i="38"/>
  <c r="E205" i="38"/>
  <c r="G205" i="38"/>
  <c r="J192" i="38"/>
  <c r="M180" i="38"/>
  <c r="O192" i="38"/>
  <c r="O185" i="38"/>
  <c r="M185" i="38"/>
  <c r="J218" i="38"/>
  <c r="D218" i="38"/>
  <c r="O32" i="38"/>
  <c r="J32" i="38"/>
  <c r="J204" i="38" s="1"/>
  <c r="R46" i="38"/>
  <c r="I180" i="38"/>
  <c r="F192" i="38"/>
  <c r="F218" i="38"/>
  <c r="S192" i="38"/>
  <c r="S205" i="38"/>
  <c r="O84" i="14"/>
  <c r="Q84" i="14"/>
  <c r="N79" i="14"/>
  <c r="Q80" i="14"/>
  <c r="M25" i="14"/>
  <c r="O82" i="14"/>
  <c r="Q78" i="14"/>
  <c r="P74" i="14"/>
  <c r="S75" i="14"/>
  <c r="Q52" i="14"/>
  <c r="L79" i="14"/>
  <c r="O79" i="14" s="1"/>
  <c r="O81" i="14"/>
  <c r="O85" i="14"/>
  <c r="L74" i="14"/>
  <c r="O75" i="14"/>
  <c r="O52" i="14"/>
  <c r="S20" i="14"/>
  <c r="M78" i="14"/>
  <c r="R79" i="14"/>
  <c r="P83" i="14"/>
  <c r="S84" i="14"/>
  <c r="S87" i="14"/>
  <c r="N74" i="14"/>
  <c r="Q75" i="14"/>
  <c r="R83" i="14"/>
  <c r="O80" i="14"/>
  <c r="O77" i="14"/>
  <c r="Q47" i="14"/>
  <c r="S47" i="14"/>
  <c r="Q56" i="14"/>
  <c r="S80" i="14"/>
  <c r="L83" i="14"/>
  <c r="N83" i="14"/>
  <c r="Q87" i="14"/>
  <c r="O56" i="14"/>
  <c r="S52" i="14"/>
  <c r="Q20" i="14"/>
  <c r="J56" i="14"/>
  <c r="M56" i="14" s="1"/>
  <c r="J85" i="14"/>
  <c r="M85" i="14" s="1"/>
  <c r="K58" i="14"/>
  <c r="F20" i="14"/>
  <c r="G20" i="14" s="1"/>
  <c r="C70" i="14"/>
  <c r="D56" i="14"/>
  <c r="I31" i="14"/>
  <c r="C77" i="14"/>
  <c r="G47" i="14"/>
  <c r="G23" i="14"/>
  <c r="C11" i="65"/>
  <c r="C20" i="14"/>
  <c r="E20" i="14" s="1"/>
  <c r="C79" i="14"/>
  <c r="R40" i="1"/>
  <c r="R44" i="1" s="1"/>
  <c r="R46" i="1" s="1"/>
  <c r="C28" i="65"/>
  <c r="I78" i="14"/>
  <c r="G84" i="14"/>
  <c r="G52" i="14"/>
  <c r="G87" i="14"/>
  <c r="I47" i="14"/>
  <c r="F79" i="14"/>
  <c r="I52" i="14"/>
  <c r="C85" i="14"/>
  <c r="C83" i="14" s="1"/>
  <c r="E58" i="14"/>
  <c r="H79" i="14"/>
  <c r="F85" i="14"/>
  <c r="F83" i="14" s="1"/>
  <c r="H85" i="14"/>
  <c r="E86" i="14"/>
  <c r="K81" i="14"/>
  <c r="M81" i="14"/>
  <c r="E80" i="14"/>
  <c r="G80" i="14"/>
  <c r="D79" i="14"/>
  <c r="E87" i="14"/>
  <c r="K86" i="14"/>
  <c r="E84" i="14"/>
  <c r="C62" i="14"/>
  <c r="C61" i="14" s="1"/>
  <c r="H29" i="14"/>
  <c r="E47" i="14"/>
  <c r="C56" i="14"/>
  <c r="E57" i="14"/>
  <c r="E76" i="14"/>
  <c r="M80" i="14"/>
  <c r="J79" i="14"/>
  <c r="D29" i="14"/>
  <c r="D85" i="14"/>
  <c r="D19" i="14"/>
  <c r="C91" i="14"/>
  <c r="M84" i="14"/>
  <c r="G25" i="14"/>
  <c r="I25" i="14"/>
  <c r="D46" i="14"/>
  <c r="K31" i="14"/>
  <c r="M31" i="14"/>
  <c r="D18" i="14"/>
  <c r="E18" i="14" s="1"/>
  <c r="C90" i="14"/>
  <c r="C40" i="1"/>
  <c r="D40" i="1" s="1"/>
  <c r="E40" i="1"/>
  <c r="G40" i="1" s="1"/>
  <c r="Q40" i="1"/>
  <c r="K75" i="14"/>
  <c r="I84" i="14"/>
  <c r="N40" i="1"/>
  <c r="N44" i="1" s="1"/>
  <c r="N46" i="1" s="1"/>
  <c r="H56" i="14"/>
  <c r="I58" i="14"/>
  <c r="D17" i="14"/>
  <c r="I87" i="14"/>
  <c r="K87" i="14"/>
  <c r="D45" i="14"/>
  <c r="G31" i="14"/>
  <c r="E75" i="14"/>
  <c r="K78" i="14"/>
  <c r="K25" i="14"/>
  <c r="K80" i="14"/>
  <c r="I40" i="1"/>
  <c r="K40" i="1" s="1"/>
  <c r="M40" i="1"/>
  <c r="M44" i="1" s="1"/>
  <c r="J29" i="14"/>
  <c r="F74" i="14"/>
  <c r="I75" i="14"/>
  <c r="F56" i="14"/>
  <c r="E52" i="14"/>
  <c r="G78" i="14"/>
  <c r="G58" i="14"/>
  <c r="G75" i="14"/>
  <c r="I82" i="14"/>
  <c r="C38" i="1"/>
  <c r="D15" i="26"/>
  <c r="F34" i="33"/>
  <c r="C30" i="33"/>
  <c r="H34" i="33"/>
  <c r="E30" i="33"/>
  <c r="J15" i="26"/>
  <c r="S15" i="26"/>
  <c r="D34" i="33"/>
  <c r="B30" i="33"/>
  <c r="F15" i="26"/>
  <c r="Q15" i="26"/>
  <c r="R15" i="26"/>
  <c r="H15" i="26"/>
  <c r="J34" i="33"/>
  <c r="G30" i="33"/>
  <c r="M47" i="14"/>
  <c r="K47" i="14"/>
  <c r="M77" i="14"/>
  <c r="J74" i="14"/>
  <c r="G39" i="1"/>
  <c r="D41" i="40"/>
  <c r="N28" i="42"/>
  <c r="N30" i="42" s="1"/>
  <c r="K28" i="42"/>
  <c r="K30" i="42" s="1"/>
  <c r="B48" i="42"/>
  <c r="E48" i="42" s="1"/>
  <c r="H48" i="42" s="1"/>
  <c r="K48" i="42" s="1"/>
  <c r="N48" i="42" s="1"/>
  <c r="Q48" i="42" s="1"/>
  <c r="S20" i="38"/>
  <c r="Q20" i="38"/>
  <c r="D74" i="30"/>
  <c r="C101" i="56"/>
  <c r="Q101" i="56" s="1"/>
  <c r="E104" i="56"/>
  <c r="S104" i="56" s="1"/>
  <c r="D104" i="56"/>
  <c r="R104" i="56" s="1"/>
  <c r="D101" i="56"/>
  <c r="R101" i="56" s="1"/>
  <c r="C104" i="56"/>
  <c r="Q104" i="56" s="1"/>
  <c r="C103" i="56"/>
  <c r="Q103" i="56" s="1"/>
  <c r="D102" i="56"/>
  <c r="R102" i="56" s="1"/>
  <c r="C102" i="56"/>
  <c r="Q102" i="56" s="1"/>
  <c r="D103" i="56"/>
  <c r="R103" i="56" s="1"/>
  <c r="E101" i="56"/>
  <c r="S101" i="56" s="1"/>
  <c r="E102" i="56"/>
  <c r="S102" i="56" s="1"/>
  <c r="E103" i="56"/>
  <c r="S103" i="56" s="1"/>
  <c r="C100" i="56"/>
  <c r="Q100" i="56" s="1"/>
  <c r="E100" i="56"/>
  <c r="S100" i="56" s="1"/>
  <c r="D100" i="56"/>
  <c r="R100" i="56" s="1"/>
  <c r="E99" i="56"/>
  <c r="S99" i="56" s="1"/>
  <c r="D99" i="56"/>
  <c r="R99" i="56" s="1"/>
  <c r="C99" i="56"/>
  <c r="Q99" i="56" s="1"/>
  <c r="D98" i="56"/>
  <c r="R98" i="56" s="1"/>
  <c r="E98" i="56"/>
  <c r="S98" i="56" s="1"/>
  <c r="C97" i="56"/>
  <c r="Q97" i="56" s="1"/>
  <c r="D97" i="56"/>
  <c r="R97" i="56" s="1"/>
  <c r="E96" i="56"/>
  <c r="S96" i="56" s="1"/>
  <c r="D96" i="56"/>
  <c r="R96" i="56" s="1"/>
  <c r="E29" i="56"/>
  <c r="D95" i="56"/>
  <c r="R95" i="56" s="1"/>
  <c r="C95" i="56"/>
  <c r="Q95" i="56" s="1"/>
  <c r="E94" i="56"/>
  <c r="S94" i="56" s="1"/>
  <c r="D94" i="56"/>
  <c r="R94" i="56" s="1"/>
  <c r="C94" i="56"/>
  <c r="Q94" i="56" s="1"/>
  <c r="C93" i="56"/>
  <c r="Q93" i="56" s="1"/>
  <c r="B39" i="1"/>
  <c r="D39" i="1" s="1"/>
  <c r="S39" i="1"/>
  <c r="K39" i="1"/>
  <c r="E105" i="30"/>
  <c r="G38" i="1"/>
  <c r="J44" i="1"/>
  <c r="J46" i="1" s="1"/>
  <c r="F44" i="1"/>
  <c r="F46" i="1" s="1"/>
  <c r="E30" i="14"/>
  <c r="O38" i="1"/>
  <c r="S58" i="30"/>
  <c r="E91" i="30"/>
  <c r="E58" i="30"/>
  <c r="O39" i="1"/>
  <c r="S38" i="1"/>
  <c r="K38" i="1"/>
  <c r="H30" i="1"/>
  <c r="H23" i="1"/>
  <c r="C8" i="62"/>
  <c r="H28" i="1"/>
  <c r="C13" i="62"/>
  <c r="H27" i="1"/>
  <c r="C12" i="62"/>
  <c r="P22" i="1"/>
  <c r="O37" i="1"/>
  <c r="H22" i="1"/>
  <c r="T9" i="1"/>
  <c r="T22" i="1"/>
  <c r="L30" i="1"/>
  <c r="P9" i="1"/>
  <c r="L9" i="1"/>
  <c r="H9" i="1"/>
  <c r="T30" i="1"/>
  <c r="P30" i="1"/>
  <c r="L22" i="1"/>
  <c r="C34" i="61"/>
  <c r="C35" i="61" s="1"/>
  <c r="C10" i="65" s="1"/>
  <c r="H10" i="1"/>
  <c r="G37" i="1"/>
  <c r="E22" i="14"/>
  <c r="E24" i="14"/>
  <c r="S28" i="14"/>
  <c r="S37" i="1"/>
  <c r="B23" i="33" s="1"/>
  <c r="D37" i="1"/>
  <c r="K37" i="1"/>
  <c r="E38" i="42"/>
  <c r="H38" i="42" s="1"/>
  <c r="K38" i="42" s="1"/>
  <c r="N38" i="42" s="1"/>
  <c r="Q38" i="42" s="1"/>
  <c r="O20" i="38"/>
  <c r="N21" i="39"/>
  <c r="K23" i="39"/>
  <c r="O23" i="39"/>
  <c r="P21" i="39"/>
  <c r="B27" i="32"/>
  <c r="B22" i="32"/>
  <c r="B23" i="32" s="1"/>
  <c r="S72" i="30"/>
  <c r="Q28" i="14"/>
  <c r="G33" i="38"/>
  <c r="F41" i="40"/>
  <c r="P41" i="40"/>
  <c r="R21" i="39"/>
  <c r="G24" i="14"/>
  <c r="H54" i="42"/>
  <c r="Q28" i="42"/>
  <c r="Q30" i="42" s="1"/>
  <c r="K46" i="38"/>
  <c r="I33" i="38"/>
  <c r="F32" i="38"/>
  <c r="F204" i="38" s="1"/>
  <c r="F46" i="38"/>
  <c r="L21" i="39"/>
  <c r="F21" i="39"/>
  <c r="D21" i="39"/>
  <c r="J21" i="39"/>
  <c r="G22" i="14"/>
  <c r="K30" i="14"/>
  <c r="C29" i="14"/>
  <c r="C58" i="30"/>
  <c r="E31" i="14"/>
  <c r="E27" i="14"/>
  <c r="I26" i="14"/>
  <c r="E32" i="14"/>
  <c r="D105" i="30"/>
  <c r="E33" i="14"/>
  <c r="E107" i="30"/>
  <c r="E126" i="30"/>
  <c r="S105" i="30"/>
  <c r="C72" i="30"/>
  <c r="S26" i="26"/>
  <c r="J26" i="26"/>
  <c r="M46" i="38" l="1"/>
  <c r="S46" i="38"/>
  <c r="M32" i="38"/>
  <c r="E151" i="30"/>
  <c r="Q13" i="56"/>
  <c r="C46" i="56" s="1"/>
  <c r="Q46" i="56" s="1"/>
  <c r="C79" i="56" s="1"/>
  <c r="Q79" i="56" s="1"/>
  <c r="C112" i="56" s="1"/>
  <c r="Q112" i="56" s="1"/>
  <c r="C145" i="56" s="1"/>
  <c r="Q145" i="56" s="1"/>
  <c r="C13" i="56"/>
  <c r="S24" i="56"/>
  <c r="E57" i="56" s="1"/>
  <c r="S57" i="56" s="1"/>
  <c r="E90" i="56" s="1"/>
  <c r="S90" i="56" s="1"/>
  <c r="E24" i="56"/>
  <c r="R14" i="56"/>
  <c r="D47" i="56" s="1"/>
  <c r="R47" i="56" s="1"/>
  <c r="D80" i="56" s="1"/>
  <c r="R80" i="56" s="1"/>
  <c r="D113" i="56" s="1"/>
  <c r="R113" i="56" s="1"/>
  <c r="D146" i="56" s="1"/>
  <c r="R146" i="56" s="1"/>
  <c r="D14" i="56"/>
  <c r="S15" i="56"/>
  <c r="E48" i="56" s="1"/>
  <c r="S48" i="56" s="1"/>
  <c r="E81" i="56" s="1"/>
  <c r="S81" i="56" s="1"/>
  <c r="E114" i="56" s="1"/>
  <c r="S114" i="56" s="1"/>
  <c r="E147" i="56" s="1"/>
  <c r="S147" i="56" s="1"/>
  <c r="E15" i="56"/>
  <c r="D23" i="56"/>
  <c r="R23" i="56"/>
  <c r="D56" i="56" s="1"/>
  <c r="R56" i="56" s="1"/>
  <c r="D89" i="56" s="1"/>
  <c r="R89" i="56" s="1"/>
  <c r="D122" i="56" s="1"/>
  <c r="R122" i="56" s="1"/>
  <c r="D155" i="56" s="1"/>
  <c r="R155" i="56" s="1"/>
  <c r="S21" i="56"/>
  <c r="E54" i="56" s="1"/>
  <c r="S54" i="56" s="1"/>
  <c r="E87" i="56" s="1"/>
  <c r="S87" i="56" s="1"/>
  <c r="E120" i="56" s="1"/>
  <c r="S120" i="56" s="1"/>
  <c r="E153" i="56" s="1"/>
  <c r="S153" i="56" s="1"/>
  <c r="E21" i="56"/>
  <c r="Q16" i="56"/>
  <c r="C49" i="56" s="1"/>
  <c r="Q49" i="56" s="1"/>
  <c r="C82" i="56" s="1"/>
  <c r="Q82" i="56" s="1"/>
  <c r="C115" i="56" s="1"/>
  <c r="Q115" i="56" s="1"/>
  <c r="C148" i="56" s="1"/>
  <c r="Q148" i="56" s="1"/>
  <c r="C16" i="56"/>
  <c r="S17" i="56"/>
  <c r="E50" i="56" s="1"/>
  <c r="S50" i="56" s="1"/>
  <c r="E83" i="56" s="1"/>
  <c r="S83" i="56" s="1"/>
  <c r="E116" i="56" s="1"/>
  <c r="S116" i="56" s="1"/>
  <c r="E149" i="56" s="1"/>
  <c r="S149" i="56" s="1"/>
  <c r="E17" i="56"/>
  <c r="R12" i="56"/>
  <c r="D45" i="56" s="1"/>
  <c r="R45" i="56" s="1"/>
  <c r="D78" i="56" s="1"/>
  <c r="R78" i="56" s="1"/>
  <c r="D111" i="56" s="1"/>
  <c r="R111" i="56" s="1"/>
  <c r="D144" i="56" s="1"/>
  <c r="R144" i="56" s="1"/>
  <c r="D12" i="56"/>
  <c r="S14" i="56"/>
  <c r="E47" i="56" s="1"/>
  <c r="S47" i="56" s="1"/>
  <c r="E80" i="56" s="1"/>
  <c r="S80" i="56" s="1"/>
  <c r="E113" i="56" s="1"/>
  <c r="S113" i="56" s="1"/>
  <c r="E146" i="56" s="1"/>
  <c r="S146" i="56" s="1"/>
  <c r="E14" i="56"/>
  <c r="R13" i="56"/>
  <c r="D46" i="56" s="1"/>
  <c r="R46" i="56" s="1"/>
  <c r="D79" i="56" s="1"/>
  <c r="R79" i="56" s="1"/>
  <c r="D112" i="56" s="1"/>
  <c r="R112" i="56" s="1"/>
  <c r="D145" i="56" s="1"/>
  <c r="R145" i="56" s="1"/>
  <c r="D13" i="56"/>
  <c r="S20" i="56"/>
  <c r="E53" i="56" s="1"/>
  <c r="S53" i="56" s="1"/>
  <c r="E86" i="56" s="1"/>
  <c r="S86" i="56" s="1"/>
  <c r="E20" i="56"/>
  <c r="S10" i="56"/>
  <c r="E43" i="56" s="1"/>
  <c r="S43" i="56" s="1"/>
  <c r="E76" i="56" s="1"/>
  <c r="S76" i="56" s="1"/>
  <c r="E109" i="56" s="1"/>
  <c r="S109" i="56" s="1"/>
  <c r="E142" i="56" s="1"/>
  <c r="S142" i="56" s="1"/>
  <c r="E10" i="56"/>
  <c r="R9" i="56"/>
  <c r="D42" i="56" s="1"/>
  <c r="R42" i="56" s="1"/>
  <c r="D75" i="56" s="1"/>
  <c r="R75" i="56" s="1"/>
  <c r="D108" i="56" s="1"/>
  <c r="R108" i="56" s="1"/>
  <c r="D141" i="56" s="1"/>
  <c r="R141" i="56" s="1"/>
  <c r="D9" i="56"/>
  <c r="R16" i="56"/>
  <c r="D49" i="56" s="1"/>
  <c r="R49" i="56" s="1"/>
  <c r="D82" i="56" s="1"/>
  <c r="R82" i="56" s="1"/>
  <c r="D115" i="56" s="1"/>
  <c r="R115" i="56" s="1"/>
  <c r="D148" i="56" s="1"/>
  <c r="R148" i="56" s="1"/>
  <c r="D16" i="56"/>
  <c r="S22" i="56"/>
  <c r="E55" i="56" s="1"/>
  <c r="S55" i="56" s="1"/>
  <c r="E88" i="56" s="1"/>
  <c r="S88" i="56" s="1"/>
  <c r="E121" i="56" s="1"/>
  <c r="S121" i="56" s="1"/>
  <c r="E154" i="56" s="1"/>
  <c r="S154" i="56" s="1"/>
  <c r="E22" i="56"/>
  <c r="R17" i="56"/>
  <c r="D50" i="56" s="1"/>
  <c r="R50" i="56" s="1"/>
  <c r="D83" i="56" s="1"/>
  <c r="R83" i="56" s="1"/>
  <c r="D116" i="56" s="1"/>
  <c r="R116" i="56" s="1"/>
  <c r="D149" i="56" s="1"/>
  <c r="R149" i="56" s="1"/>
  <c r="D17" i="56"/>
  <c r="S18" i="56"/>
  <c r="E51" i="56" s="1"/>
  <c r="S51" i="56" s="1"/>
  <c r="E84" i="56" s="1"/>
  <c r="S84" i="56" s="1"/>
  <c r="E117" i="56" s="1"/>
  <c r="S117" i="56" s="1"/>
  <c r="E150" i="56" s="1"/>
  <c r="S150" i="56" s="1"/>
  <c r="E18" i="56"/>
  <c r="R18" i="56"/>
  <c r="D51" i="56" s="1"/>
  <c r="R51" i="56" s="1"/>
  <c r="D84" i="56" s="1"/>
  <c r="R84" i="56" s="1"/>
  <c r="D117" i="56" s="1"/>
  <c r="R117" i="56" s="1"/>
  <c r="D150" i="56" s="1"/>
  <c r="R150" i="56" s="1"/>
  <c r="D18" i="56"/>
  <c r="R24" i="56"/>
  <c r="D57" i="56" s="1"/>
  <c r="R57" i="56" s="1"/>
  <c r="D90" i="56" s="1"/>
  <c r="R90" i="56" s="1"/>
  <c r="D123" i="56" s="1"/>
  <c r="R123" i="56" s="1"/>
  <c r="D156" i="56" s="1"/>
  <c r="R156" i="56" s="1"/>
  <c r="D24" i="56"/>
  <c r="R15" i="56"/>
  <c r="D48" i="56" s="1"/>
  <c r="R48" i="56" s="1"/>
  <c r="D81" i="56" s="1"/>
  <c r="R81" i="56" s="1"/>
  <c r="D114" i="56" s="1"/>
  <c r="R114" i="56" s="1"/>
  <c r="D147" i="56" s="1"/>
  <c r="R147" i="56" s="1"/>
  <c r="D15" i="56"/>
  <c r="C18" i="56"/>
  <c r="Q18" i="56"/>
  <c r="C51" i="56" s="1"/>
  <c r="Q51" i="56" s="1"/>
  <c r="C84" i="56" s="1"/>
  <c r="Q84" i="56" s="1"/>
  <c r="Q17" i="56"/>
  <c r="C50" i="56" s="1"/>
  <c r="Q50" i="56" s="1"/>
  <c r="C83" i="56" s="1"/>
  <c r="Q83" i="56" s="1"/>
  <c r="C116" i="56" s="1"/>
  <c r="Q116" i="56" s="1"/>
  <c r="C149" i="56" s="1"/>
  <c r="Q149" i="56" s="1"/>
  <c r="C17" i="56"/>
  <c r="E141" i="30"/>
  <c r="R20" i="56"/>
  <c r="D53" i="56" s="1"/>
  <c r="R53" i="56" s="1"/>
  <c r="D86" i="56" s="1"/>
  <c r="R86" i="56" s="1"/>
  <c r="D20" i="56"/>
  <c r="D10" i="56"/>
  <c r="R10" i="56"/>
  <c r="D43" i="56" s="1"/>
  <c r="R43" i="56" s="1"/>
  <c r="D76" i="56" s="1"/>
  <c r="R76" i="56" s="1"/>
  <c r="D109" i="56" s="1"/>
  <c r="R109" i="56" s="1"/>
  <c r="D142" i="56" s="1"/>
  <c r="R142" i="56" s="1"/>
  <c r="Q14" i="56"/>
  <c r="C47" i="56" s="1"/>
  <c r="Q47" i="56" s="1"/>
  <c r="C80" i="56" s="1"/>
  <c r="Q80" i="56" s="1"/>
  <c r="C113" i="56" s="1"/>
  <c r="Q113" i="56" s="1"/>
  <c r="C146" i="56" s="1"/>
  <c r="Q146" i="56" s="1"/>
  <c r="C14" i="56"/>
  <c r="Q20" i="56"/>
  <c r="C53" i="56" s="1"/>
  <c r="Q53" i="56" s="1"/>
  <c r="C86" i="56" s="1"/>
  <c r="Q86" i="56" s="1"/>
  <c r="C20" i="56"/>
  <c r="R22" i="56"/>
  <c r="D55" i="56" s="1"/>
  <c r="R55" i="56" s="1"/>
  <c r="D88" i="56" s="1"/>
  <c r="R88" i="56" s="1"/>
  <c r="D121" i="56" s="1"/>
  <c r="R121" i="56" s="1"/>
  <c r="D154" i="56" s="1"/>
  <c r="R154" i="56" s="1"/>
  <c r="D22" i="56"/>
  <c r="S11" i="56"/>
  <c r="E44" i="56" s="1"/>
  <c r="S44" i="56" s="1"/>
  <c r="E77" i="56" s="1"/>
  <c r="S77" i="56" s="1"/>
  <c r="E11" i="56"/>
  <c r="R19" i="56"/>
  <c r="D52" i="56" s="1"/>
  <c r="R52" i="56" s="1"/>
  <c r="D85" i="56" s="1"/>
  <c r="R85" i="56" s="1"/>
  <c r="D118" i="56" s="1"/>
  <c r="R118" i="56" s="1"/>
  <c r="D151" i="56" s="1"/>
  <c r="R151" i="56" s="1"/>
  <c r="D19" i="56"/>
  <c r="Q22" i="56"/>
  <c r="C55" i="56" s="1"/>
  <c r="Q55" i="56" s="1"/>
  <c r="C88" i="56" s="1"/>
  <c r="Q88" i="56" s="1"/>
  <c r="C22" i="56"/>
  <c r="Q12" i="56"/>
  <c r="C45" i="56" s="1"/>
  <c r="Q45" i="56" s="1"/>
  <c r="C78" i="56" s="1"/>
  <c r="Q78" i="56" s="1"/>
  <c r="C111" i="56" s="1"/>
  <c r="Q111" i="56" s="1"/>
  <c r="C144" i="56" s="1"/>
  <c r="Q144" i="56" s="1"/>
  <c r="C12" i="56"/>
  <c r="Q19" i="56"/>
  <c r="C52" i="56" s="1"/>
  <c r="Q52" i="56" s="1"/>
  <c r="C85" i="56" s="1"/>
  <c r="Q85" i="56" s="1"/>
  <c r="C19" i="56"/>
  <c r="E12" i="56"/>
  <c r="S12" i="56"/>
  <c r="E45" i="56" s="1"/>
  <c r="S45" i="56" s="1"/>
  <c r="E78" i="56" s="1"/>
  <c r="S78" i="56" s="1"/>
  <c r="E111" i="56" s="1"/>
  <c r="S111" i="56" s="1"/>
  <c r="E144" i="56" s="1"/>
  <c r="S144" i="56" s="1"/>
  <c r="Q21" i="56"/>
  <c r="C54" i="56" s="1"/>
  <c r="Q54" i="56" s="1"/>
  <c r="C87" i="56" s="1"/>
  <c r="Q87" i="56" s="1"/>
  <c r="C21" i="56"/>
  <c r="Q24" i="56"/>
  <c r="C57" i="56" s="1"/>
  <c r="Q57" i="56" s="1"/>
  <c r="C90" i="56" s="1"/>
  <c r="Q90" i="56" s="1"/>
  <c r="C24" i="56"/>
  <c r="Q15" i="56"/>
  <c r="C48" i="56" s="1"/>
  <c r="Q48" i="56" s="1"/>
  <c r="C81" i="56" s="1"/>
  <c r="Q81" i="56" s="1"/>
  <c r="C15" i="56"/>
  <c r="R21" i="56"/>
  <c r="D54" i="56" s="1"/>
  <c r="R54" i="56" s="1"/>
  <c r="D87" i="56" s="1"/>
  <c r="R87" i="56" s="1"/>
  <c r="D21" i="56"/>
  <c r="S23" i="56"/>
  <c r="E56" i="56" s="1"/>
  <c r="S56" i="56" s="1"/>
  <c r="E89" i="56" s="1"/>
  <c r="S89" i="56" s="1"/>
  <c r="E23" i="56"/>
  <c r="Q10" i="56"/>
  <c r="C43" i="56" s="1"/>
  <c r="Q43" i="56" s="1"/>
  <c r="C76" i="56" s="1"/>
  <c r="Q76" i="56" s="1"/>
  <c r="C10" i="56"/>
  <c r="R11" i="56"/>
  <c r="D44" i="56" s="1"/>
  <c r="R44" i="56" s="1"/>
  <c r="D77" i="56" s="1"/>
  <c r="R77" i="56" s="1"/>
  <c r="D11" i="56"/>
  <c r="Q23" i="56"/>
  <c r="C56" i="56" s="1"/>
  <c r="Q56" i="56" s="1"/>
  <c r="C89" i="56" s="1"/>
  <c r="Q89" i="56" s="1"/>
  <c r="C23" i="56"/>
  <c r="E16" i="56"/>
  <c r="S16" i="56"/>
  <c r="E49" i="56" s="1"/>
  <c r="S49" i="56" s="1"/>
  <c r="E82" i="56" s="1"/>
  <c r="S82" i="56" s="1"/>
  <c r="E115" i="56" s="1"/>
  <c r="S115" i="56" s="1"/>
  <c r="E148" i="56" s="1"/>
  <c r="S148" i="56" s="1"/>
  <c r="C9" i="56"/>
  <c r="Q9" i="56"/>
  <c r="C42" i="56" s="1"/>
  <c r="Q42" i="56" s="1"/>
  <c r="C75" i="56" s="1"/>
  <c r="Q75" i="56" s="1"/>
  <c r="C108" i="56" s="1"/>
  <c r="Q108" i="56" s="1"/>
  <c r="C141" i="56" s="1"/>
  <c r="Q141" i="56" s="1"/>
  <c r="S13" i="56"/>
  <c r="E46" i="56" s="1"/>
  <c r="S46" i="56" s="1"/>
  <c r="E79" i="56" s="1"/>
  <c r="S79" i="56" s="1"/>
  <c r="E13" i="56"/>
  <c r="Q11" i="56"/>
  <c r="C44" i="56" s="1"/>
  <c r="Q44" i="56" s="1"/>
  <c r="C77" i="56" s="1"/>
  <c r="Q77" i="56" s="1"/>
  <c r="C110" i="56" s="1"/>
  <c r="Q110" i="56" s="1"/>
  <c r="C143" i="56" s="1"/>
  <c r="Q143" i="56" s="1"/>
  <c r="C11" i="56"/>
  <c r="S91" i="30"/>
  <c r="K20" i="14"/>
  <c r="D74" i="14"/>
  <c r="G74" i="14" s="1"/>
  <c r="E77" i="14"/>
  <c r="K56" i="14"/>
  <c r="L39" i="1"/>
  <c r="K77" i="14"/>
  <c r="H74" i="14"/>
  <c r="I74" i="14" s="1"/>
  <c r="Q74" i="14"/>
  <c r="S79" i="14"/>
  <c r="Q79" i="14"/>
  <c r="S83" i="14"/>
  <c r="C89" i="14"/>
  <c r="C88" i="14" s="1"/>
  <c r="C74" i="14"/>
  <c r="I20" i="14"/>
  <c r="S74" i="14"/>
  <c r="J83" i="14"/>
  <c r="M83" i="14" s="1"/>
  <c r="E44" i="1"/>
  <c r="E46" i="1" s="1"/>
  <c r="S40" i="1"/>
  <c r="E56" i="14"/>
  <c r="H40" i="1"/>
  <c r="L40" i="1"/>
  <c r="K85" i="14"/>
  <c r="Q32" i="38"/>
  <c r="E32" i="38"/>
  <c r="E218" i="38"/>
  <c r="I192" i="38"/>
  <c r="O204" i="38"/>
  <c r="I204" i="38"/>
  <c r="M192" i="38"/>
  <c r="I218" i="38"/>
  <c r="M204" i="38"/>
  <c r="M218" i="38"/>
  <c r="Q204" i="38"/>
  <c r="S218" i="38"/>
  <c r="G192" i="38"/>
  <c r="C29" i="65"/>
  <c r="G218" i="38"/>
  <c r="K192" i="38"/>
  <c r="K218" i="38"/>
  <c r="E192" i="38"/>
  <c r="E204" i="38"/>
  <c r="S32" i="38"/>
  <c r="K32" i="38"/>
  <c r="K204" i="38"/>
  <c r="G204" i="38"/>
  <c r="J27" i="32"/>
  <c r="J30" i="32" s="1"/>
  <c r="I27" i="32"/>
  <c r="I30" i="32" s="1"/>
  <c r="H27" i="32"/>
  <c r="H30" i="32" s="1"/>
  <c r="F50" i="33" s="1"/>
  <c r="G27" i="32"/>
  <c r="G30" i="32" s="1"/>
  <c r="D50" i="33" s="1"/>
  <c r="M79" i="14"/>
  <c r="O83" i="14"/>
  <c r="Q83" i="14"/>
  <c r="O74" i="14"/>
  <c r="C44" i="1"/>
  <c r="C46" i="1" s="1"/>
  <c r="H83" i="14"/>
  <c r="D43" i="14"/>
  <c r="D35" i="14"/>
  <c r="E79" i="14"/>
  <c r="G79" i="14"/>
  <c r="O44" i="1"/>
  <c r="O46" i="1" s="1"/>
  <c r="M46" i="1"/>
  <c r="D64" i="14"/>
  <c r="E46" i="14"/>
  <c r="I85" i="14"/>
  <c r="D63" i="14"/>
  <c r="E45" i="14"/>
  <c r="D37" i="14"/>
  <c r="D73" i="14"/>
  <c r="D44" i="14"/>
  <c r="D71" i="14" s="1"/>
  <c r="I44" i="1"/>
  <c r="I46" i="1" s="1"/>
  <c r="G56" i="14"/>
  <c r="I56" i="14"/>
  <c r="D36" i="14"/>
  <c r="D72" i="14"/>
  <c r="E72" i="14" s="1"/>
  <c r="D83" i="14"/>
  <c r="G83" i="14" s="1"/>
  <c r="G85" i="14"/>
  <c r="Q44" i="1"/>
  <c r="Q46" i="1" s="1"/>
  <c r="O40" i="1"/>
  <c r="I79" i="14"/>
  <c r="K79" i="14"/>
  <c r="E85" i="14"/>
  <c r="C23" i="33"/>
  <c r="D23" i="33" s="1"/>
  <c r="G29" i="33"/>
  <c r="J29" i="33" s="1"/>
  <c r="J30" i="33"/>
  <c r="C29" i="33"/>
  <c r="F30" i="33"/>
  <c r="B29" i="33"/>
  <c r="D30" i="33"/>
  <c r="E29" i="33"/>
  <c r="H30" i="33"/>
  <c r="H39" i="1"/>
  <c r="M74" i="14"/>
  <c r="E58" i="42"/>
  <c r="E60" i="42" s="1"/>
  <c r="B58" i="42"/>
  <c r="D91" i="30"/>
  <c r="E136" i="56"/>
  <c r="S136" i="56" s="1"/>
  <c r="E169" i="56" s="1"/>
  <c r="S169" i="56" s="1"/>
  <c r="C135" i="56"/>
  <c r="Q135" i="56" s="1"/>
  <c r="C168" i="56" s="1"/>
  <c r="Q168" i="56" s="1"/>
  <c r="D134" i="56"/>
  <c r="R134" i="56" s="1"/>
  <c r="D167" i="56" s="1"/>
  <c r="R167" i="56" s="1"/>
  <c r="E135" i="56"/>
  <c r="S135" i="56" s="1"/>
  <c r="E168" i="56" s="1"/>
  <c r="S168" i="56" s="1"/>
  <c r="D135" i="56"/>
  <c r="R135" i="56" s="1"/>
  <c r="D168" i="56" s="1"/>
  <c r="R168" i="56" s="1"/>
  <c r="D137" i="56"/>
  <c r="R137" i="56" s="1"/>
  <c r="D170" i="56" s="1"/>
  <c r="R170" i="56" s="1"/>
  <c r="E134" i="56"/>
  <c r="S134" i="56" s="1"/>
  <c r="E167" i="56" s="1"/>
  <c r="S167" i="56" s="1"/>
  <c r="C136" i="56"/>
  <c r="Q136" i="56" s="1"/>
  <c r="C169" i="56" s="1"/>
  <c r="Q169" i="56" s="1"/>
  <c r="E137" i="56"/>
  <c r="S137" i="56" s="1"/>
  <c r="E170" i="56" s="1"/>
  <c r="S170" i="56" s="1"/>
  <c r="D136" i="56"/>
  <c r="R136" i="56" s="1"/>
  <c r="D169" i="56" s="1"/>
  <c r="R169" i="56" s="1"/>
  <c r="C137" i="56"/>
  <c r="Q137" i="56" s="1"/>
  <c r="C170" i="56" s="1"/>
  <c r="Q170" i="56" s="1"/>
  <c r="C134" i="56"/>
  <c r="Q134" i="56" s="1"/>
  <c r="C167" i="56" s="1"/>
  <c r="Q167" i="56" s="1"/>
  <c r="D133" i="56"/>
  <c r="R133" i="56" s="1"/>
  <c r="D166" i="56" s="1"/>
  <c r="R166" i="56" s="1"/>
  <c r="E133" i="56"/>
  <c r="S133" i="56" s="1"/>
  <c r="E166" i="56" s="1"/>
  <c r="S166" i="56" s="1"/>
  <c r="C133" i="56"/>
  <c r="Q133" i="56" s="1"/>
  <c r="C166" i="56" s="1"/>
  <c r="Q166" i="56" s="1"/>
  <c r="D132" i="56"/>
  <c r="R132" i="56" s="1"/>
  <c r="D165" i="56" s="1"/>
  <c r="R165" i="56" s="1"/>
  <c r="C132" i="56"/>
  <c r="Q132" i="56" s="1"/>
  <c r="C165" i="56" s="1"/>
  <c r="Q165" i="56" s="1"/>
  <c r="E132" i="56"/>
  <c r="S132" i="56" s="1"/>
  <c r="E165" i="56" s="1"/>
  <c r="S165" i="56" s="1"/>
  <c r="E131" i="56"/>
  <c r="S131" i="56" s="1"/>
  <c r="E164" i="56" s="1"/>
  <c r="S164" i="56" s="1"/>
  <c r="D131" i="56"/>
  <c r="R131" i="56" s="1"/>
  <c r="D164" i="56" s="1"/>
  <c r="R164" i="56" s="1"/>
  <c r="D130" i="56"/>
  <c r="R130" i="56" s="1"/>
  <c r="D163" i="56" s="1"/>
  <c r="R163" i="56" s="1"/>
  <c r="C130" i="56"/>
  <c r="Q130" i="56" s="1"/>
  <c r="C163" i="56" s="1"/>
  <c r="Q163" i="56" s="1"/>
  <c r="D129" i="56"/>
  <c r="R129" i="56" s="1"/>
  <c r="D162" i="56" s="1"/>
  <c r="R162" i="56" s="1"/>
  <c r="E129" i="56"/>
  <c r="S129" i="56" s="1"/>
  <c r="E162" i="56" s="1"/>
  <c r="S162" i="56" s="1"/>
  <c r="C128" i="56"/>
  <c r="Q128" i="56" s="1"/>
  <c r="C161" i="56" s="1"/>
  <c r="Q161" i="56" s="1"/>
  <c r="D128" i="56"/>
  <c r="R128" i="56" s="1"/>
  <c r="D161" i="56" s="1"/>
  <c r="R161" i="56" s="1"/>
  <c r="S64" i="56"/>
  <c r="S29" i="56"/>
  <c r="E62" i="56" s="1"/>
  <c r="S62" i="56" s="1"/>
  <c r="C127" i="56"/>
  <c r="Q127" i="56" s="1"/>
  <c r="C160" i="56" s="1"/>
  <c r="Q160" i="56" s="1"/>
  <c r="D127" i="56"/>
  <c r="R127" i="56" s="1"/>
  <c r="D160" i="56" s="1"/>
  <c r="R160" i="56" s="1"/>
  <c r="E127" i="56"/>
  <c r="S127" i="56" s="1"/>
  <c r="E160" i="56" s="1"/>
  <c r="S160" i="56" s="1"/>
  <c r="C126" i="56"/>
  <c r="Q126" i="56" s="1"/>
  <c r="C159" i="56" s="1"/>
  <c r="Q159" i="56" s="1"/>
  <c r="E122" i="56"/>
  <c r="S122" i="56" s="1"/>
  <c r="E155" i="56" s="1"/>
  <c r="S155" i="56" s="1"/>
  <c r="C123" i="56"/>
  <c r="Q123" i="56" s="1"/>
  <c r="C156" i="56" s="1"/>
  <c r="Q156" i="56" s="1"/>
  <c r="E119" i="56"/>
  <c r="S119" i="56" s="1"/>
  <c r="E152" i="56" s="1"/>
  <c r="S152" i="56" s="1"/>
  <c r="C120" i="56"/>
  <c r="Q120" i="56" s="1"/>
  <c r="C153" i="56" s="1"/>
  <c r="Q153" i="56" s="1"/>
  <c r="E123" i="56"/>
  <c r="S123" i="56" s="1"/>
  <c r="E156" i="56" s="1"/>
  <c r="S156" i="56" s="1"/>
  <c r="C122" i="56"/>
  <c r="Q122" i="56" s="1"/>
  <c r="C155" i="56" s="1"/>
  <c r="Q155" i="56" s="1"/>
  <c r="E112" i="56"/>
  <c r="S112" i="56" s="1"/>
  <c r="E145" i="56" s="1"/>
  <c r="S145" i="56" s="1"/>
  <c r="C117" i="56"/>
  <c r="Q117" i="56" s="1"/>
  <c r="C150" i="56" s="1"/>
  <c r="Q150" i="56" s="1"/>
  <c r="D120" i="56"/>
  <c r="R120" i="56" s="1"/>
  <c r="D153" i="56" s="1"/>
  <c r="R153" i="56" s="1"/>
  <c r="C118" i="56"/>
  <c r="Q118" i="56" s="1"/>
  <c r="C151" i="56" s="1"/>
  <c r="Q151" i="56" s="1"/>
  <c r="C109" i="56"/>
  <c r="Q109" i="56" s="1"/>
  <c r="C142" i="56" s="1"/>
  <c r="Q142" i="56" s="1"/>
  <c r="D119" i="56"/>
  <c r="R119" i="56" s="1"/>
  <c r="D152" i="56" s="1"/>
  <c r="R152" i="56" s="1"/>
  <c r="D110" i="56"/>
  <c r="R110" i="56" s="1"/>
  <c r="D143" i="56" s="1"/>
  <c r="R143" i="56" s="1"/>
  <c r="E110" i="56"/>
  <c r="S110" i="56" s="1"/>
  <c r="E143" i="56" s="1"/>
  <c r="S143" i="56" s="1"/>
  <c r="C114" i="56"/>
  <c r="Q114" i="56" s="1"/>
  <c r="C147" i="56" s="1"/>
  <c r="Q147" i="56" s="1"/>
  <c r="C121" i="56"/>
  <c r="Q121" i="56" s="1"/>
  <c r="C154" i="56" s="1"/>
  <c r="Q154" i="56" s="1"/>
  <c r="C119" i="56"/>
  <c r="Q119" i="56" s="1"/>
  <c r="C152" i="56" s="1"/>
  <c r="Q152" i="56" s="1"/>
  <c r="E29" i="14"/>
  <c r="T39" i="1"/>
  <c r="L38" i="1"/>
  <c r="P38" i="1"/>
  <c r="P39" i="1"/>
  <c r="T38" i="1"/>
  <c r="B44" i="1"/>
  <c r="D38" i="1"/>
  <c r="H38" i="1" s="1"/>
  <c r="C14" i="62"/>
  <c r="H37" i="1"/>
  <c r="P37" i="1"/>
  <c r="L37" i="1"/>
  <c r="T37" i="1"/>
  <c r="B30" i="32"/>
  <c r="K54" i="42"/>
  <c r="H58" i="42"/>
  <c r="H60" i="42" s="1"/>
  <c r="I46" i="38"/>
  <c r="G46" i="38"/>
  <c r="I32" i="38"/>
  <c r="G32" i="38"/>
  <c r="C34" i="14"/>
  <c r="D16" i="14" s="1"/>
  <c r="E16" i="14" s="1"/>
  <c r="C74" i="30"/>
  <c r="Q58" i="30"/>
  <c r="R105" i="30"/>
  <c r="D126" i="30"/>
  <c r="E138" i="30"/>
  <c r="D107" i="30"/>
  <c r="R91" i="30"/>
  <c r="E124" i="30"/>
  <c r="C96" i="30"/>
  <c r="Q72" i="30"/>
  <c r="S9" i="56" l="1"/>
  <c r="E42" i="56" s="1"/>
  <c r="S42" i="56" s="1"/>
  <c r="E75" i="56" s="1"/>
  <c r="S75" i="56" s="1"/>
  <c r="E108" i="56" s="1"/>
  <c r="S108" i="56" s="1"/>
  <c r="E141" i="56" s="1"/>
  <c r="S141" i="56" s="1"/>
  <c r="E9" i="56"/>
  <c r="S19" i="56"/>
  <c r="E52" i="56" s="1"/>
  <c r="S52" i="56" s="1"/>
  <c r="E85" i="56" s="1"/>
  <c r="S85" i="56" s="1"/>
  <c r="E19" i="56"/>
  <c r="K74" i="14"/>
  <c r="E74" i="14"/>
  <c r="K83" i="14"/>
  <c r="G44" i="1"/>
  <c r="G46" i="1" s="1"/>
  <c r="S204" i="38"/>
  <c r="L27" i="32"/>
  <c r="L30" i="32" s="1"/>
  <c r="J50" i="33" s="1"/>
  <c r="H50" i="33"/>
  <c r="S44" i="1"/>
  <c r="S46" i="1" s="1"/>
  <c r="T46" i="1" s="1"/>
  <c r="K44" i="1"/>
  <c r="P44" i="1" s="1"/>
  <c r="I83" i="14"/>
  <c r="E71" i="14"/>
  <c r="T40" i="1"/>
  <c r="P40" i="1"/>
  <c r="F19" i="14"/>
  <c r="D91" i="14"/>
  <c r="B24" i="33"/>
  <c r="C24" i="33" s="1"/>
  <c r="F18" i="14"/>
  <c r="G18" i="14" s="1"/>
  <c r="D90" i="14"/>
  <c r="E90" i="14" s="1"/>
  <c r="F45" i="14"/>
  <c r="E63" i="14"/>
  <c r="F46" i="14"/>
  <c r="E64" i="14"/>
  <c r="D34" i="14"/>
  <c r="F17" i="14"/>
  <c r="D62" i="14"/>
  <c r="E44" i="14"/>
  <c r="D70" i="14"/>
  <c r="D44" i="1"/>
  <c r="D46" i="1" s="1"/>
  <c r="B46" i="1"/>
  <c r="E73" i="14"/>
  <c r="E83" i="14"/>
  <c r="E43" i="14"/>
  <c r="E23" i="33"/>
  <c r="G23" i="33" s="1"/>
  <c r="H29" i="33"/>
  <c r="D29" i="33"/>
  <c r="F29" i="33"/>
  <c r="E97" i="56"/>
  <c r="S97" i="56" s="1"/>
  <c r="E95" i="56"/>
  <c r="S95" i="56" s="1"/>
  <c r="E118" i="56"/>
  <c r="S118" i="56" s="1"/>
  <c r="E151" i="56" s="1"/>
  <c r="S151" i="56" s="1"/>
  <c r="E36" i="14"/>
  <c r="N54" i="42"/>
  <c r="K58" i="42"/>
  <c r="K60" i="42" s="1"/>
  <c r="E19" i="14"/>
  <c r="E17" i="14"/>
  <c r="C91" i="30"/>
  <c r="G33" i="14"/>
  <c r="D138" i="30"/>
  <c r="G32" i="14"/>
  <c r="D124" i="30"/>
  <c r="E140" i="30"/>
  <c r="E8" i="56" s="1"/>
  <c r="S124" i="30"/>
  <c r="S138" i="30"/>
  <c r="E159" i="30"/>
  <c r="E27" i="56" s="1"/>
  <c r="E39" i="56" s="1"/>
  <c r="C105" i="30"/>
  <c r="E25" i="56" l="1"/>
  <c r="K46" i="1"/>
  <c r="P46" i="1" s="1"/>
  <c r="L44" i="1"/>
  <c r="H46" i="1"/>
  <c r="T44" i="1"/>
  <c r="H44" i="1"/>
  <c r="B22" i="33"/>
  <c r="B21" i="33" s="1"/>
  <c r="F44" i="14"/>
  <c r="F71" i="14" s="1"/>
  <c r="D61" i="14"/>
  <c r="E62" i="14"/>
  <c r="E91" i="14"/>
  <c r="E70" i="14"/>
  <c r="D89" i="14"/>
  <c r="F63" i="14"/>
  <c r="G45" i="14"/>
  <c r="F37" i="14"/>
  <c r="F73" i="14"/>
  <c r="F35" i="14"/>
  <c r="F64" i="14"/>
  <c r="G46" i="14"/>
  <c r="F36" i="14"/>
  <c r="G36" i="14" s="1"/>
  <c r="F72" i="14"/>
  <c r="G72" i="14" s="1"/>
  <c r="F23" i="33"/>
  <c r="H23" i="33"/>
  <c r="I23" i="33"/>
  <c r="J23" i="33" s="1"/>
  <c r="D24" i="33"/>
  <c r="E24" i="33"/>
  <c r="C22" i="33"/>
  <c r="E130" i="56"/>
  <c r="S130" i="56" s="1"/>
  <c r="E163" i="56" s="1"/>
  <c r="S163" i="56" s="1"/>
  <c r="E128" i="56"/>
  <c r="S128" i="56" s="1"/>
  <c r="E161" i="56" s="1"/>
  <c r="S161" i="56" s="1"/>
  <c r="Q54" i="42"/>
  <c r="Q58" i="42" s="1"/>
  <c r="Q60" i="42" s="1"/>
  <c r="N58" i="42"/>
  <c r="N60" i="42" s="1"/>
  <c r="E37" i="14"/>
  <c r="C107" i="30"/>
  <c r="Q91" i="30"/>
  <c r="E35" i="14"/>
  <c r="D159" i="30"/>
  <c r="D27" i="56" s="1"/>
  <c r="D39" i="56" s="1"/>
  <c r="R138" i="30"/>
  <c r="R124" i="30"/>
  <c r="D140" i="30"/>
  <c r="D8" i="56" s="1"/>
  <c r="D25" i="56" s="1"/>
  <c r="S27" i="56"/>
  <c r="E60" i="56" s="1"/>
  <c r="E171" i="30"/>
  <c r="G29" i="14"/>
  <c r="E157" i="30"/>
  <c r="S8" i="56"/>
  <c r="C129" i="30"/>
  <c r="Q105" i="30"/>
  <c r="C32" i="65" l="1"/>
  <c r="L46" i="1"/>
  <c r="C33" i="65"/>
  <c r="D22" i="33"/>
  <c r="H17" i="14"/>
  <c r="F34" i="14"/>
  <c r="H16" i="14" s="1"/>
  <c r="G73" i="14"/>
  <c r="H45" i="14"/>
  <c r="G63" i="14"/>
  <c r="F43" i="14"/>
  <c r="E61" i="14"/>
  <c r="G71" i="14"/>
  <c r="H18" i="14"/>
  <c r="I18" i="14" s="1"/>
  <c r="F90" i="14"/>
  <c r="G90" i="14" s="1"/>
  <c r="H46" i="14"/>
  <c r="G64" i="14"/>
  <c r="H19" i="14"/>
  <c r="F91" i="14"/>
  <c r="D88" i="14"/>
  <c r="F70" i="14" s="1"/>
  <c r="E89" i="14"/>
  <c r="F62" i="14"/>
  <c r="F61" i="14" s="1"/>
  <c r="G44" i="14"/>
  <c r="B51" i="33"/>
  <c r="A18" i="33" s="1"/>
  <c r="C34" i="65" s="1"/>
  <c r="G24" i="33"/>
  <c r="H24" i="33" s="1"/>
  <c r="E22" i="33"/>
  <c r="F22" i="33" s="1"/>
  <c r="F24" i="33"/>
  <c r="C21" i="33"/>
  <c r="D21" i="33" s="1"/>
  <c r="E41" i="56"/>
  <c r="S25" i="56"/>
  <c r="F16" i="14"/>
  <c r="G16" i="14" s="1"/>
  <c r="E34" i="14"/>
  <c r="C124" i="30"/>
  <c r="Q32" i="14"/>
  <c r="G17" i="14"/>
  <c r="G19" i="14"/>
  <c r="O32" i="14"/>
  <c r="R8" i="56"/>
  <c r="D157" i="30"/>
  <c r="I32" i="14"/>
  <c r="S171" i="30"/>
  <c r="P25" i="56"/>
  <c r="S157" i="30"/>
  <c r="I33" i="14"/>
  <c r="R27" i="56"/>
  <c r="D60" i="56" s="1"/>
  <c r="D171" i="30"/>
  <c r="C138" i="30"/>
  <c r="E88" i="14" l="1"/>
  <c r="G43" i="14"/>
  <c r="H43" i="14"/>
  <c r="I43" i="14" s="1"/>
  <c r="H44" i="14"/>
  <c r="H71" i="14" s="1"/>
  <c r="I71" i="14" s="1"/>
  <c r="G62" i="14"/>
  <c r="G91" i="14"/>
  <c r="H64" i="14"/>
  <c r="I46" i="14"/>
  <c r="H35" i="14"/>
  <c r="H37" i="14"/>
  <c r="H73" i="14"/>
  <c r="H36" i="14"/>
  <c r="I36" i="14" s="1"/>
  <c r="H72" i="14"/>
  <c r="I72" i="14" s="1"/>
  <c r="G61" i="14"/>
  <c r="H63" i="14"/>
  <c r="I45" i="14"/>
  <c r="F89" i="14"/>
  <c r="C51" i="33"/>
  <c r="D51" i="33" s="1"/>
  <c r="I24" i="33"/>
  <c r="G22" i="33"/>
  <c r="E21" i="33"/>
  <c r="D41" i="56"/>
  <c r="R25" i="56"/>
  <c r="S41" i="56"/>
  <c r="E58" i="56"/>
  <c r="Q124" i="30"/>
  <c r="C140" i="30"/>
  <c r="C8" i="56" s="1"/>
  <c r="C25" i="56" s="1"/>
  <c r="G37" i="14"/>
  <c r="G35" i="14"/>
  <c r="I29" i="14"/>
  <c r="R171" i="30"/>
  <c r="P39" i="56"/>
  <c r="R157" i="30"/>
  <c r="O25" i="56"/>
  <c r="C162" i="30"/>
  <c r="C30" i="56" s="1"/>
  <c r="C39" i="56" s="1"/>
  <c r="Q138" i="30"/>
  <c r="J46" i="14" l="1"/>
  <c r="I64" i="14"/>
  <c r="J18" i="14"/>
  <c r="K18" i="14" s="1"/>
  <c r="H90" i="14"/>
  <c r="I90" i="14" s="1"/>
  <c r="J17" i="14"/>
  <c r="H34" i="14"/>
  <c r="J16" i="14" s="1"/>
  <c r="H62" i="14"/>
  <c r="H89" i="14" s="1"/>
  <c r="I89" i="14" s="1"/>
  <c r="I44" i="14"/>
  <c r="J45" i="14"/>
  <c r="I63" i="14"/>
  <c r="I73" i="14"/>
  <c r="G70" i="14"/>
  <c r="F88" i="14"/>
  <c r="H70" i="14" s="1"/>
  <c r="G89" i="14"/>
  <c r="J19" i="14"/>
  <c r="H91" i="14"/>
  <c r="E51" i="33"/>
  <c r="F21" i="33"/>
  <c r="G21" i="33"/>
  <c r="H22" i="33"/>
  <c r="J24" i="33"/>
  <c r="I22" i="33"/>
  <c r="I21" i="33" s="1"/>
  <c r="I51" i="33" s="1"/>
  <c r="E74" i="56"/>
  <c r="S58" i="56"/>
  <c r="R41" i="56"/>
  <c r="D58" i="56"/>
  <c r="Q8" i="56"/>
  <c r="C157" i="30"/>
  <c r="I16" i="14"/>
  <c r="G34" i="14"/>
  <c r="I17" i="14"/>
  <c r="I19" i="14"/>
  <c r="M33" i="14"/>
  <c r="K33" i="14"/>
  <c r="O39" i="56"/>
  <c r="S39" i="56"/>
  <c r="Q30" i="56"/>
  <c r="C63" i="56" s="1"/>
  <c r="Q63" i="56" s="1"/>
  <c r="C171" i="30"/>
  <c r="J63" i="14" l="1"/>
  <c r="K45" i="14"/>
  <c r="H88" i="14"/>
  <c r="J36" i="14"/>
  <c r="J72" i="14"/>
  <c r="K72" i="14" s="1"/>
  <c r="I91" i="14"/>
  <c r="G88" i="14"/>
  <c r="J37" i="14"/>
  <c r="J73" i="14"/>
  <c r="K73" i="14" s="1"/>
  <c r="J35" i="14"/>
  <c r="J44" i="14"/>
  <c r="J71" i="14" s="1"/>
  <c r="H61" i="14"/>
  <c r="I62" i="14"/>
  <c r="J64" i="14"/>
  <c r="K46" i="14"/>
  <c r="J21" i="33"/>
  <c r="G51" i="33"/>
  <c r="J51" i="33" s="1"/>
  <c r="F51" i="33"/>
  <c r="J22" i="33"/>
  <c r="H21" i="33"/>
  <c r="C96" i="56"/>
  <c r="Q96" i="56" s="1"/>
  <c r="D74" i="56"/>
  <c r="R58" i="56"/>
  <c r="O29" i="14" s="1"/>
  <c r="C41" i="56"/>
  <c r="Q25" i="56"/>
  <c r="S74" i="56"/>
  <c r="E91" i="56"/>
  <c r="I37" i="14"/>
  <c r="I35" i="14"/>
  <c r="Q157" i="30"/>
  <c r="N25" i="56"/>
  <c r="S29" i="14"/>
  <c r="S33" i="14"/>
  <c r="Q29" i="14"/>
  <c r="S60" i="56"/>
  <c r="E93" i="56" s="1"/>
  <c r="E72" i="56"/>
  <c r="R39" i="56"/>
  <c r="Q171" i="30"/>
  <c r="I88" i="14" l="1"/>
  <c r="J70" i="14"/>
  <c r="K71" i="14"/>
  <c r="L46" i="14"/>
  <c r="K64" i="14"/>
  <c r="L19" i="14"/>
  <c r="J91" i="14"/>
  <c r="L17" i="14"/>
  <c r="J34" i="14"/>
  <c r="L16" i="14" s="1"/>
  <c r="K70" i="14"/>
  <c r="I70" i="14"/>
  <c r="L18" i="14"/>
  <c r="J90" i="14"/>
  <c r="K90" i="14" s="1"/>
  <c r="J62" i="14"/>
  <c r="K44" i="14"/>
  <c r="J43" i="14"/>
  <c r="I61" i="14"/>
  <c r="L45" i="14"/>
  <c r="K63" i="14"/>
  <c r="H51" i="33"/>
  <c r="C129" i="56"/>
  <c r="Q129" i="56" s="1"/>
  <c r="C162" i="56" s="1"/>
  <c r="Q162" i="56" s="1"/>
  <c r="C58" i="56"/>
  <c r="E107" i="56"/>
  <c r="S91" i="56"/>
  <c r="R74" i="56"/>
  <c r="D91" i="56"/>
  <c r="M32" i="14"/>
  <c r="K32" i="14"/>
  <c r="I34" i="14"/>
  <c r="K17" i="14"/>
  <c r="K19" i="14"/>
  <c r="S72" i="56"/>
  <c r="R60" i="56"/>
  <c r="D93" i="56" s="1"/>
  <c r="D72" i="56"/>
  <c r="N39" i="56"/>
  <c r="K43" i="14" l="1"/>
  <c r="J61" i="14"/>
  <c r="C8" i="14" s="1"/>
  <c r="C11" i="14" s="1"/>
  <c r="L44" i="14"/>
  <c r="K62" i="14"/>
  <c r="K91" i="14"/>
  <c r="L64" i="14"/>
  <c r="M46" i="14"/>
  <c r="L63" i="14"/>
  <c r="M45" i="14"/>
  <c r="L37" i="14"/>
  <c r="L73" i="14"/>
  <c r="L36" i="14"/>
  <c r="L72" i="14"/>
  <c r="M72" i="14" s="1"/>
  <c r="J89" i="14"/>
  <c r="L35" i="14"/>
  <c r="S107" i="56"/>
  <c r="E124" i="56"/>
  <c r="D107" i="56"/>
  <c r="R91" i="56"/>
  <c r="O33" i="14" s="1"/>
  <c r="C74" i="56"/>
  <c r="Q58" i="56"/>
  <c r="K16" i="14"/>
  <c r="K36" i="14"/>
  <c r="K37" i="14"/>
  <c r="K35" i="14"/>
  <c r="M29" i="14"/>
  <c r="K29" i="14"/>
  <c r="R72" i="56"/>
  <c r="S93" i="56"/>
  <c r="E126" i="56" s="1"/>
  <c r="E105" i="56"/>
  <c r="Q39" i="56"/>
  <c r="N17" i="14" l="1"/>
  <c r="L34" i="14"/>
  <c r="N16" i="14" s="1"/>
  <c r="L62" i="14"/>
  <c r="M44" i="14"/>
  <c r="J88" i="14"/>
  <c r="L70" i="14" s="1"/>
  <c r="K89" i="14"/>
  <c r="N19" i="14"/>
  <c r="L91" i="14"/>
  <c r="L43" i="14"/>
  <c r="K61" i="14"/>
  <c r="M73" i="14"/>
  <c r="N45" i="14"/>
  <c r="M63" i="14"/>
  <c r="L71" i="14"/>
  <c r="M71" i="14" s="1"/>
  <c r="N18" i="14"/>
  <c r="L90" i="14"/>
  <c r="M90" i="14" s="1"/>
  <c r="N46" i="14"/>
  <c r="M64" i="14"/>
  <c r="R107" i="56"/>
  <c r="D124" i="56"/>
  <c r="C91" i="56"/>
  <c r="Q74" i="56"/>
  <c r="E140" i="56"/>
  <c r="S124" i="56"/>
  <c r="M18" i="14"/>
  <c r="M16" i="14"/>
  <c r="K34" i="14"/>
  <c r="M19" i="14"/>
  <c r="M17" i="14"/>
  <c r="S105" i="56"/>
  <c r="R93" i="56"/>
  <c r="D126" i="56" s="1"/>
  <c r="D105" i="56"/>
  <c r="Q65" i="56"/>
  <c r="C98" i="56" s="1"/>
  <c r="C72" i="56"/>
  <c r="N37" i="14" l="1"/>
  <c r="N73" i="14"/>
  <c r="O73" i="14" s="1"/>
  <c r="N36" i="14"/>
  <c r="N72" i="14"/>
  <c r="O72" i="14" s="1"/>
  <c r="N63" i="14"/>
  <c r="O45" i="14"/>
  <c r="N35" i="14"/>
  <c r="M43" i="14"/>
  <c r="L61" i="14"/>
  <c r="N44" i="14"/>
  <c r="N71" i="14" s="1"/>
  <c r="O71" i="14" s="1"/>
  <c r="M62" i="14"/>
  <c r="N64" i="14"/>
  <c r="O46" i="14"/>
  <c r="M91" i="14"/>
  <c r="K88" i="14"/>
  <c r="M70" i="14" s="1"/>
  <c r="L89" i="14"/>
  <c r="C107" i="56"/>
  <c r="Q91" i="56"/>
  <c r="S140" i="56"/>
  <c r="S157" i="56" s="1"/>
  <c r="E157" i="56"/>
  <c r="D140" i="56"/>
  <c r="R124" i="56"/>
  <c r="Q33" i="14" s="1"/>
  <c r="M35" i="14"/>
  <c r="M36" i="14"/>
  <c r="M37" i="14"/>
  <c r="E138" i="56"/>
  <c r="S126" i="56"/>
  <c r="E159" i="56" s="1"/>
  <c r="R105" i="56"/>
  <c r="Q72" i="56"/>
  <c r="P46" i="14" l="1"/>
  <c r="O64" i="14"/>
  <c r="N43" i="14"/>
  <c r="O43" i="14" s="1"/>
  <c r="M61" i="14"/>
  <c r="L88" i="14"/>
  <c r="N70" i="14" s="1"/>
  <c r="M89" i="14"/>
  <c r="P18" i="14"/>
  <c r="N90" i="14"/>
  <c r="O90" i="14" s="1"/>
  <c r="N62" i="14"/>
  <c r="O44" i="14"/>
  <c r="P17" i="14"/>
  <c r="N34" i="14"/>
  <c r="P16" i="14" s="1"/>
  <c r="P45" i="14"/>
  <c r="O63" i="14"/>
  <c r="P19" i="14"/>
  <c r="N91" i="14"/>
  <c r="R140" i="56"/>
  <c r="R157" i="56" s="1"/>
  <c r="D157" i="56"/>
  <c r="C124" i="56"/>
  <c r="Q107" i="56"/>
  <c r="O18" i="14"/>
  <c r="O17" i="14"/>
  <c r="O19" i="14"/>
  <c r="O16" i="14"/>
  <c r="M34" i="14"/>
  <c r="R126" i="56"/>
  <c r="D159" i="56" s="1"/>
  <c r="D138" i="56"/>
  <c r="S138" i="56"/>
  <c r="C105" i="56"/>
  <c r="Q98" i="56"/>
  <c r="C131" i="56" s="1"/>
  <c r="P35" i="14" l="1"/>
  <c r="M88" i="14"/>
  <c r="O70" i="14" s="1"/>
  <c r="O91" i="14"/>
  <c r="P63" i="14"/>
  <c r="Q45" i="14"/>
  <c r="P36" i="14"/>
  <c r="P72" i="14"/>
  <c r="Q72" i="14" s="1"/>
  <c r="P44" i="14"/>
  <c r="P71" i="14" s="1"/>
  <c r="Q71" i="14" s="1"/>
  <c r="N61" i="14"/>
  <c r="F8" i="14" s="1"/>
  <c r="O62" i="14"/>
  <c r="P37" i="14"/>
  <c r="P73" i="14"/>
  <c r="Q73" i="14" s="1"/>
  <c r="N89" i="14"/>
  <c r="P64" i="14"/>
  <c r="Q46" i="14"/>
  <c r="C140" i="56"/>
  <c r="Q124" i="56"/>
  <c r="O35" i="14"/>
  <c r="O37" i="14"/>
  <c r="O36" i="14"/>
  <c r="S159" i="56"/>
  <c r="S171" i="56" s="1"/>
  <c r="E171" i="56"/>
  <c r="R138" i="56"/>
  <c r="Q105" i="56"/>
  <c r="R45" i="14" l="1"/>
  <c r="Q63" i="14"/>
  <c r="N88" i="14"/>
  <c r="O89" i="14"/>
  <c r="R18" i="14"/>
  <c r="P90" i="14"/>
  <c r="Q90" i="14" s="1"/>
  <c r="P34" i="14"/>
  <c r="R16" i="14" s="1"/>
  <c r="R17" i="14"/>
  <c r="P43" i="14"/>
  <c r="Q43" i="14" s="1"/>
  <c r="O61" i="14"/>
  <c r="R46" i="14"/>
  <c r="Q64" i="14"/>
  <c r="R19" i="14"/>
  <c r="P91" i="14"/>
  <c r="Q91" i="14" s="1"/>
  <c r="P62" i="14"/>
  <c r="Q44" i="14"/>
  <c r="C157" i="56"/>
  <c r="Q140" i="56"/>
  <c r="Q157" i="56" s="1"/>
  <c r="S32" i="14" s="1"/>
  <c r="Q19" i="14"/>
  <c r="Q18" i="14"/>
  <c r="Q17" i="14"/>
  <c r="Q16" i="14"/>
  <c r="O34" i="14"/>
  <c r="R159" i="56"/>
  <c r="R171" i="56" s="1"/>
  <c r="D171" i="56"/>
  <c r="Q131" i="56"/>
  <c r="C164" i="56" s="1"/>
  <c r="C138" i="56"/>
  <c r="D8" i="14"/>
  <c r="O88" i="14" l="1"/>
  <c r="P70" i="14"/>
  <c r="R44" i="14"/>
  <c r="R71" i="14" s="1"/>
  <c r="S71" i="14" s="1"/>
  <c r="P61" i="14"/>
  <c r="Q62" i="14"/>
  <c r="R64" i="14"/>
  <c r="S64" i="14" s="1"/>
  <c r="S46" i="14"/>
  <c r="R35" i="14"/>
  <c r="R36" i="14"/>
  <c r="R72" i="14"/>
  <c r="S72" i="14" s="1"/>
  <c r="R37" i="14"/>
  <c r="R73" i="14"/>
  <c r="S73" i="14" s="1"/>
  <c r="P89" i="14"/>
  <c r="R63" i="14"/>
  <c r="S63" i="14" s="1"/>
  <c r="S45" i="14"/>
  <c r="Q36" i="14"/>
  <c r="Q35" i="14"/>
  <c r="Q37" i="14"/>
  <c r="E8" i="14"/>
  <c r="D11" i="14"/>
  <c r="Q138" i="56"/>
  <c r="Q70" i="14" l="1"/>
  <c r="R90" i="14"/>
  <c r="S90" i="14" s="1"/>
  <c r="R91" i="14"/>
  <c r="S91" i="14" s="1"/>
  <c r="R34" i="14"/>
  <c r="R43" i="14"/>
  <c r="S43" i="14" s="1"/>
  <c r="Q61" i="14"/>
  <c r="P88" i="14"/>
  <c r="Q89" i="14"/>
  <c r="R62" i="14"/>
  <c r="S44" i="14"/>
  <c r="S17" i="14"/>
  <c r="S36" i="14"/>
  <c r="S18" i="14"/>
  <c r="S37" i="14"/>
  <c r="S19" i="14"/>
  <c r="S16" i="14"/>
  <c r="Q34" i="14"/>
  <c r="Q164" i="56"/>
  <c r="Q171" i="56" s="1"/>
  <c r="C171" i="56"/>
  <c r="F11" i="14"/>
  <c r="G8" i="14"/>
  <c r="Q88" i="14" l="1"/>
  <c r="R70" i="14"/>
  <c r="R61" i="14"/>
  <c r="S61" i="14" s="1"/>
  <c r="S62" i="14"/>
  <c r="R89" i="14"/>
  <c r="S35" i="14"/>
  <c r="S34" i="14"/>
  <c r="S70" i="14" l="1"/>
  <c r="R88" i="14"/>
  <c r="S88" i="14" s="1"/>
  <c r="S89" i="14"/>
  <c r="H8" i="14"/>
  <c r="H11" i="14" l="1"/>
  <c r="I8" i="14"/>
  <c r="J8" i="14"/>
  <c r="K8" i="14" s="1"/>
  <c r="J11" i="14" l="1"/>
  <c r="C27" i="65" s="1"/>
  <c r="A17" i="26" l="1"/>
  <c r="B39" i="63" s="1"/>
  <c r="B84" i="63" s="1"/>
  <c r="B129" i="63" s="1"/>
  <c r="B174" i="63" s="1"/>
  <c r="B219" i="63" s="1"/>
  <c r="A38" i="33" l="1"/>
  <c r="D10" i="51" l="1"/>
  <c r="R10" i="51"/>
  <c r="D9" i="51"/>
  <c r="R22" i="51"/>
  <c r="R24" i="51" l="1"/>
  <c r="C24" i="65"/>
  <c r="A4" i="65" s="1"/>
  <c r="R9" i="51"/>
</calcChain>
</file>

<file path=xl/sharedStrings.xml><?xml version="1.0" encoding="utf-8"?>
<sst xmlns="http://schemas.openxmlformats.org/spreadsheetml/2006/main" count="2913" uniqueCount="866">
  <si>
    <t>Table des matières</t>
  </si>
  <si>
    <t>Légende des cellules</t>
  </si>
  <si>
    <t>Intitulé</t>
  </si>
  <si>
    <t xml:space="preserve">Montant </t>
  </si>
  <si>
    <t>Intitulé 1</t>
  </si>
  <si>
    <t>Intitulé 2</t>
  </si>
  <si>
    <t>Intitulé 3</t>
  </si>
  <si>
    <t>Intitulé 4</t>
  </si>
  <si>
    <t>Intitulé 5</t>
  </si>
  <si>
    <t>Intitulé 6</t>
  </si>
  <si>
    <t>Intitulé 7</t>
  </si>
  <si>
    <t>Intitulé 8</t>
  </si>
  <si>
    <t>Intitulé 9</t>
  </si>
  <si>
    <t>Intitulé 10</t>
  </si>
  <si>
    <t>Intitulé 11</t>
  </si>
  <si>
    <t>Intitulé 12</t>
  </si>
  <si>
    <t>Intitulé 13</t>
  </si>
  <si>
    <t>Intitulé 14</t>
  </si>
  <si>
    <t>Intitulé 15</t>
  </si>
  <si>
    <t>Intitulé 16</t>
  </si>
  <si>
    <t>Intitulé 17</t>
  </si>
  <si>
    <t>Intitulé 18</t>
  </si>
  <si>
    <t>Intitulé 19</t>
  </si>
  <si>
    <t>Intitulé 20</t>
  </si>
  <si>
    <t>Intitulé 21</t>
  </si>
  <si>
    <t>Intitulé 22</t>
  </si>
  <si>
    <t>Intitulé 23</t>
  </si>
  <si>
    <t>Intitulé 24</t>
  </si>
  <si>
    <t>Intitulé 25</t>
  </si>
  <si>
    <t>Intitulé 26</t>
  </si>
  <si>
    <t>Intitulé 27</t>
  </si>
  <si>
    <t>Intitulé 28</t>
  </si>
  <si>
    <t>Intitulé 29</t>
  </si>
  <si>
    <t>Intitulé 30</t>
  </si>
  <si>
    <t>Intitulé 31</t>
  </si>
  <si>
    <t>Intitulé 32</t>
  </si>
  <si>
    <t>Intitulé 33</t>
  </si>
  <si>
    <t>Intitulé 34</t>
  </si>
  <si>
    <t>Intitulé 35</t>
  </si>
  <si>
    <t>Intitulé 36</t>
  </si>
  <si>
    <t>Intitulé 37</t>
  </si>
  <si>
    <t>Intitulé 38</t>
  </si>
  <si>
    <t>Intitulé 39</t>
  </si>
  <si>
    <t>Intitulé 40</t>
  </si>
  <si>
    <t>Intitulé 41</t>
  </si>
  <si>
    <t>Intitulé 42</t>
  </si>
  <si>
    <t>Intitulé 43</t>
  </si>
  <si>
    <t>Intitulé 44</t>
  </si>
  <si>
    <t>Intitulé 45</t>
  </si>
  <si>
    <t>Intitulé 46</t>
  </si>
  <si>
    <t>Intitulé 47</t>
  </si>
  <si>
    <t>Intitulé 48</t>
  </si>
  <si>
    <t>Intitulé 49</t>
  </si>
  <si>
    <t>Intitulé 50</t>
  </si>
  <si>
    <t>TOTAL</t>
  </si>
  <si>
    <t>Récurrent</t>
  </si>
  <si>
    <t>Variable</t>
  </si>
  <si>
    <t xml:space="preserve"> REALITE 2015 </t>
  </si>
  <si>
    <t>Coûts des compteurs à budget</t>
  </si>
  <si>
    <t>Coûts administratifs</t>
  </si>
  <si>
    <t>Coûts des rechargements</t>
  </si>
  <si>
    <t>Coûts liés à l'activation/désactivation</t>
  </si>
  <si>
    <t>Coûts liés aux coupures</t>
  </si>
  <si>
    <t>Coûts d'entretien</t>
  </si>
  <si>
    <t>Facturation (recettes) liées aux CàB</t>
  </si>
  <si>
    <t>Dotation annuelle réduction de valeur sur créances douteuses CàB</t>
  </si>
  <si>
    <t>Coûts de la gestion clientèle</t>
  </si>
  <si>
    <t>Coûts du service clientèle (inclus recouvrement, gestion des plaintes, etc)</t>
  </si>
  <si>
    <t>Coûts de la fourniture d'énergie</t>
  </si>
  <si>
    <t>Achat d'énergie</t>
  </si>
  <si>
    <t xml:space="preserve">   Coûts d'acquisition (€)</t>
  </si>
  <si>
    <t xml:space="preserve">   Rémunération réseau de distribution (€)</t>
  </si>
  <si>
    <t>Vente d'énergie</t>
  </si>
  <si>
    <t>Coûts des déménagements problématiques (MOZA) et fins de contrats (EOC)</t>
  </si>
  <si>
    <t>Coûts des MOZA</t>
  </si>
  <si>
    <t>Coûts des EOC</t>
  </si>
  <si>
    <t>Compteurs à budget</t>
  </si>
  <si>
    <t>Marge équitable</t>
  </si>
  <si>
    <t>TOTAL des charges OSP contrôlables</t>
  </si>
  <si>
    <t>TOTAL des charges OSP non contrôlables</t>
  </si>
  <si>
    <t>Réseau</t>
  </si>
  <si>
    <t>Approvisionnements et marchandises</t>
  </si>
  <si>
    <t>Rémunérations, charges sociales et pensions</t>
  </si>
  <si>
    <t>Services et biens divers</t>
  </si>
  <si>
    <t>Intitulé libre 1</t>
  </si>
  <si>
    <t>Intitulé libre 2</t>
  </si>
  <si>
    <t>Intitulé libre 3</t>
  </si>
  <si>
    <t>Intitulé libre 4</t>
  </si>
  <si>
    <t>Intitulé libre 5</t>
  </si>
  <si>
    <t>Autres charges d'exploitation</t>
  </si>
  <si>
    <t>Résultat</t>
  </si>
  <si>
    <t>Réalisé 2015</t>
  </si>
  <si>
    <t>Evolution (%)</t>
  </si>
  <si>
    <t>Hors-Réseau (Administratif)</t>
  </si>
  <si>
    <t>Réalité 2015</t>
  </si>
  <si>
    <t>Variable : nombre de CàB pour lequel un rechargement est opéré au cours de la période concernée</t>
  </si>
  <si>
    <t>Paramètres fixés</t>
  </si>
  <si>
    <t>TOTAL charges OSP</t>
  </si>
  <si>
    <t>Coût unitaire</t>
  </si>
  <si>
    <t>Montant</t>
  </si>
  <si>
    <t>Variable : nombre de demandes de placement de CàB traitées</t>
  </si>
  <si>
    <t>Variable : nombre de clients alimentés</t>
  </si>
  <si>
    <t>Variable : nombre de MOZA + EOC introduit</t>
  </si>
  <si>
    <t>Dénomination du GRD</t>
  </si>
  <si>
    <t>Numéro d'entreprise</t>
  </si>
  <si>
    <t>Coordonnées de la personne de contact à laquelle la CWaPE peut s'adresser pour poser toutes les questions relatives à la proposition tarifaire :</t>
  </si>
  <si>
    <t>NOM:</t>
  </si>
  <si>
    <t>PRENOM:</t>
  </si>
  <si>
    <t>FONCTION:</t>
  </si>
  <si>
    <t>ADRESSE:</t>
  </si>
  <si>
    <t>E-mail:</t>
  </si>
  <si>
    <t>Tel:</t>
  </si>
  <si>
    <t>Mobile:</t>
  </si>
  <si>
    <t>Coordonnées du GRD</t>
  </si>
  <si>
    <t>Cellules à remplir par le GRD</t>
  </si>
  <si>
    <t>Référence</t>
  </si>
  <si>
    <t>Montant  réalisé 2015</t>
  </si>
  <si>
    <t>Non récurrent</t>
  </si>
  <si>
    <t>Récurrent (2015)</t>
  </si>
  <si>
    <t>Hors réseau (administratif)</t>
  </si>
  <si>
    <t>TOTAL hors OSP</t>
  </si>
  <si>
    <t>Meilleure estimation 2016</t>
  </si>
  <si>
    <t>Investissements de remplacement
(signe positif)</t>
  </si>
  <si>
    <t>Investissements d'extension
(signe positif)</t>
  </si>
  <si>
    <t>Interventions d'utilisateurs du réseau (signe négatif)</t>
  </si>
  <si>
    <t>Subsides 
(signe négatif)</t>
  </si>
  <si>
    <t>Matériel roulant</t>
  </si>
  <si>
    <t>Logiciels</t>
  </si>
  <si>
    <t>TOTAL INVESTISSEMENTS RESEAU</t>
  </si>
  <si>
    <t>Batiments administratifs</t>
  </si>
  <si>
    <t>Mobilier</t>
  </si>
  <si>
    <t>Réseau fibre-optique</t>
  </si>
  <si>
    <t>Outillage et machines</t>
  </si>
  <si>
    <t>TOTAL INVESTISSEMENTS HORS RESEAU</t>
  </si>
  <si>
    <t>Investissements</t>
  </si>
  <si>
    <t>Plus-value indexation historique</t>
  </si>
  <si>
    <t>Subsides (prise en résultat)</t>
  </si>
  <si>
    <t>Solde régulatoire</t>
  </si>
  <si>
    <t>Hors OSP</t>
  </si>
  <si>
    <t>OSP</t>
  </si>
  <si>
    <t>Retour page de garde</t>
  </si>
  <si>
    <t>Tendance</t>
  </si>
  <si>
    <t>ACTIF</t>
  </si>
  <si>
    <t>IMMOBILISATIONS</t>
  </si>
  <si>
    <t>20/28</t>
  </si>
  <si>
    <t>I. Frais d'établissement</t>
  </si>
  <si>
    <t>II. Immobilisations incorporelles</t>
  </si>
  <si>
    <t>III. Immobilisations corporelles</t>
  </si>
  <si>
    <t>22/27</t>
  </si>
  <si>
    <t>IV. Immobilisations financières</t>
  </si>
  <si>
    <t>ACTIFS CIRCULANTS</t>
  </si>
  <si>
    <t>29/58</t>
  </si>
  <si>
    <t>V. Créances à plus d'un an</t>
  </si>
  <si>
    <t>VI. Stocks et commandes en cours d'exécution</t>
  </si>
  <si>
    <t>VII. Créances à un an au plus</t>
  </si>
  <si>
    <t>40/41</t>
  </si>
  <si>
    <t>50/53</t>
  </si>
  <si>
    <t>IX. Valeurs disponibles</t>
  </si>
  <si>
    <t>54/58</t>
  </si>
  <si>
    <t>X. Comptes de régularisation</t>
  </si>
  <si>
    <t>490/1</t>
  </si>
  <si>
    <t>TOTAL DE L'ACTIF</t>
  </si>
  <si>
    <t>20/58</t>
  </si>
  <si>
    <t>PASSIF</t>
  </si>
  <si>
    <t>Code</t>
  </si>
  <si>
    <t>CAPITAUX PROPRES</t>
  </si>
  <si>
    <t xml:space="preserve"> 10/15</t>
  </si>
  <si>
    <t>I. Capital</t>
  </si>
  <si>
    <t>II. Primes d'émission</t>
  </si>
  <si>
    <t>III. Plus-values de réévaluation</t>
  </si>
  <si>
    <t>IV. Réserves</t>
  </si>
  <si>
    <t xml:space="preserve">V. Bénéfice reporté </t>
  </si>
  <si>
    <t>VI. Subsides en capital</t>
  </si>
  <si>
    <t>PROVISIONS ET IMPOTS DIFFERES</t>
  </si>
  <si>
    <t>VII. Provisions et impôts différés</t>
  </si>
  <si>
    <t>DETTES</t>
  </si>
  <si>
    <t>17/49</t>
  </si>
  <si>
    <t>A. Dettes financières</t>
  </si>
  <si>
    <t>170/4</t>
  </si>
  <si>
    <t>Etablissements de crédit</t>
  </si>
  <si>
    <t>Autres emprunts</t>
  </si>
  <si>
    <t>D. Autres dettes</t>
  </si>
  <si>
    <t>178/9</t>
  </si>
  <si>
    <t>IX. Dettes à un an au plus</t>
  </si>
  <si>
    <t>42/48</t>
  </si>
  <si>
    <t>A. Dettes &gt; 1 an échéant dans l'année</t>
  </si>
  <si>
    <t>B. Dettes financières</t>
  </si>
  <si>
    <t>C. Dettes commerciales</t>
  </si>
  <si>
    <t>D. Acomptes reçus sur commandes</t>
  </si>
  <si>
    <t>E. Dettes fiscales, salariales et sociales</t>
  </si>
  <si>
    <t>F. Autres dettes</t>
  </si>
  <si>
    <t>47/48</t>
  </si>
  <si>
    <t>492/3</t>
  </si>
  <si>
    <t>TOTAL DU PASSIF</t>
  </si>
  <si>
    <t>10/49</t>
  </si>
  <si>
    <t>Contrôle de concordance</t>
  </si>
  <si>
    <t>TAB9.1</t>
  </si>
  <si>
    <t>Détail des créances à un an au plus</t>
  </si>
  <si>
    <t>TOTAL des créances à un an au plus</t>
  </si>
  <si>
    <t>Créances commerciales</t>
  </si>
  <si>
    <t>Créances sur les fournisseurs d'électricité - Brut</t>
  </si>
  <si>
    <t>Créances sur les fournisseurs industriels du GRD - Brut</t>
  </si>
  <si>
    <t>Créances sur les clients GRD fournisseurs X - Brut</t>
  </si>
  <si>
    <t>Créances sur les fournisseurs d'électricité - Réduction de valeur (signe négatif)</t>
  </si>
  <si>
    <t>Créances sur les fournisseurs industriels du GRD - Réduction de valeur (signe négatif)</t>
  </si>
  <si>
    <t>Créances sur les clients GRD fournisseurs X - Réduction de valeur (signe négatif)</t>
  </si>
  <si>
    <t>Autres créances commerciales</t>
  </si>
  <si>
    <t>Autres créances à un an au plus</t>
  </si>
  <si>
    <t>Créances sur autres GRD - Brut</t>
  </si>
  <si>
    <t>Créances sur autres GRD - Réduction de valeur (signe négatif)</t>
  </si>
  <si>
    <t>Créances sur l'administration fiscale</t>
  </si>
  <si>
    <t>Autres créances à un au plus</t>
  </si>
  <si>
    <t>Créances à l'égard d'une société liée</t>
  </si>
  <si>
    <t>Solde régulatoire 2009</t>
  </si>
  <si>
    <t>Solde régulatoire 2010</t>
  </si>
  <si>
    <t>Solde régulatoire 2011</t>
  </si>
  <si>
    <t>Solde régulatoire 2012</t>
  </si>
  <si>
    <t>Solde régulatoire 2013</t>
  </si>
  <si>
    <t>Solde régulatoire 2014</t>
  </si>
  <si>
    <t>Solde régulatoire 2015</t>
  </si>
  <si>
    <t>Solde régulatoire 2016</t>
  </si>
  <si>
    <t>Solde régulatoire 2017</t>
  </si>
  <si>
    <t>Capitaux de pension</t>
  </si>
  <si>
    <t>Comptes de régulatisation nets</t>
  </si>
  <si>
    <t>TOTAL des comptes de régulatisation - Actif</t>
  </si>
  <si>
    <t>TAB9.2</t>
  </si>
  <si>
    <t>TAB9.3</t>
  </si>
  <si>
    <t>Solde régulatoire 2008</t>
  </si>
  <si>
    <t>(A)</t>
  </si>
  <si>
    <t>Taux d'imposition</t>
  </si>
  <si>
    <t>[I]</t>
  </si>
  <si>
    <t>Charges fiscales de base</t>
  </si>
  <si>
    <t>Dépenses non admises et non déductibles</t>
  </si>
  <si>
    <t>Amortissement de la Plus-value de réévaluation</t>
  </si>
  <si>
    <t>(1)</t>
  </si>
  <si>
    <t>Frais de restaurant</t>
  </si>
  <si>
    <t>(2)</t>
  </si>
  <si>
    <t>Tickets repas</t>
  </si>
  <si>
    <t>(3)</t>
  </si>
  <si>
    <t>Frais de voiture (Carburant)</t>
  </si>
  <si>
    <t>(4)</t>
  </si>
  <si>
    <t>Frais de déplacement</t>
  </si>
  <si>
    <t>(5)</t>
  </si>
  <si>
    <t>Frais de réception et de représentation</t>
  </si>
  <si>
    <t>(6)</t>
  </si>
  <si>
    <t>Frais d'assurance hospitalisation</t>
  </si>
  <si>
    <t>(7)</t>
  </si>
  <si>
    <t>Autres dépenses non admises (à spécifier)</t>
  </si>
  <si>
    <t>(8)</t>
  </si>
  <si>
    <t>Charges fiscales complémentaires sur DNA</t>
  </si>
  <si>
    <t>Brutage ISOC sur dépenses non admises = Charges fiscales complémentaires sur DNA / (1-taux impôt)</t>
  </si>
  <si>
    <t>[II]</t>
  </si>
  <si>
    <t>Intérêts notionnels déductibles</t>
  </si>
  <si>
    <t>Fonds propres au 31.12.N-1</t>
  </si>
  <si>
    <t>(10)</t>
  </si>
  <si>
    <t>Plus-value de réévaluation</t>
  </si>
  <si>
    <t>(11)</t>
  </si>
  <si>
    <t>Autres déductions</t>
  </si>
  <si>
    <t>(12)</t>
  </si>
  <si>
    <t>Fonds propres pour calcul des intérêts notionnels</t>
  </si>
  <si>
    <t>(13) = (10)-(11)-(12)</t>
  </si>
  <si>
    <t>Taux de base des Grandes Entreprises</t>
  </si>
  <si>
    <t>(14)</t>
  </si>
  <si>
    <t>Charges fiscales déductibles sur intérêts notionnels</t>
  </si>
  <si>
    <t>Brutage ISOC sur intérêts notionnels = Charges fiscales déductibles sur intérêts notionnels / (1-taux impôt)</t>
  </si>
  <si>
    <t>[III]</t>
  </si>
  <si>
    <t>Bénéfice à déclarer par le GRD</t>
  </si>
  <si>
    <t>Base imposable</t>
  </si>
  <si>
    <t>Charges fiscales dues sur base imposable</t>
  </si>
  <si>
    <t>CF= [V] x Taux impôt</t>
  </si>
  <si>
    <t>Taux d'imposition effectif</t>
  </si>
  <si>
    <t>CF/Bénéfice à déclarer</t>
  </si>
  <si>
    <t>Majoration de la marge bénéficiaire équitable nette</t>
  </si>
  <si>
    <t>CF/(A)</t>
  </si>
  <si>
    <t>Charges d'intérêts sur emprunt</t>
  </si>
  <si>
    <t>(B)</t>
  </si>
  <si>
    <t>Mbe brute = (Mbe nette + charges d'intérêts sur emprunt) / (1-taux impôt)</t>
  </si>
  <si>
    <t>[I]-(A)-(B)</t>
  </si>
  <si>
    <t>(9) = (C) x Taux impôt</t>
  </si>
  <si>
    <t>(D) = (13) x (14)</t>
  </si>
  <si>
    <t>(15) = (D) x Taux impôt</t>
  </si>
  <si>
    <t>(C) = ∑ (1) à (8)</t>
  </si>
  <si>
    <t>V = [IV+(C)+(D)]</t>
  </si>
  <si>
    <t>Budget 2020</t>
  </si>
  <si>
    <t>Budget 2021</t>
  </si>
  <si>
    <t>Budget 2022</t>
  </si>
  <si>
    <t>Budget 2023</t>
  </si>
  <si>
    <t>Budget 2019</t>
  </si>
  <si>
    <t>Budget 2017</t>
  </si>
  <si>
    <t>TAB4.1</t>
  </si>
  <si>
    <t>TAB4.2</t>
  </si>
  <si>
    <t>TAB4.3</t>
  </si>
  <si>
    <t>TAB4.4</t>
  </si>
  <si>
    <t>TAB4.5</t>
  </si>
  <si>
    <t>TAB4.6</t>
  </si>
  <si>
    <t>TAB4.7</t>
  </si>
  <si>
    <t>Référence décision du régulateur</t>
  </si>
  <si>
    <t>IMPACTS SUR LE RESULTAT</t>
  </si>
  <si>
    <t>COMPTABILISATION DU SOLDE (DETTE/CREANCE) ANNUEL</t>
  </si>
  <si>
    <t>Total</t>
  </si>
  <si>
    <t>(-) Dette tarifaire --&gt; Impact défavorable sur le résultat</t>
  </si>
  <si>
    <t>(+) Créance tarifaire --&gt; Impact favorable sur le résultat</t>
  </si>
  <si>
    <t>COMPTE DE REGULARISATION</t>
  </si>
  <si>
    <t>DETTES / CREANCES TARIFAIRES GLOBALES</t>
  </si>
  <si>
    <t>(-) solde créditeur</t>
  </si>
  <si>
    <t>(+) solde débiteur</t>
  </si>
  <si>
    <t>Budget 2018</t>
  </si>
  <si>
    <t>Investissements d'extension (signe positif)</t>
  </si>
  <si>
    <t>Investissements de remplacement (signe positif)</t>
  </si>
  <si>
    <t>Subsides (prise en résultat) (signe positif)</t>
  </si>
  <si>
    <t>Amortissements et réductions de valeur</t>
  </si>
  <si>
    <t>Plus-value indexation historique (signe négatif)</t>
  </si>
  <si>
    <t>Amort. Et RDV sur investissements (signe négatif)</t>
  </si>
  <si>
    <t>Hors-Réseau</t>
  </si>
  <si>
    <t>Dotations et reprises de réduction de valeurs sur les actifs régulés</t>
  </si>
  <si>
    <t>Moins-values sur la réalisation des actifs régulés</t>
  </si>
  <si>
    <t>Classification des coûts OSP réels de l'année 2015</t>
  </si>
  <si>
    <t>TOTAL OSP</t>
  </si>
  <si>
    <t xml:space="preserve">Intitulé 1 </t>
  </si>
  <si>
    <t>Pour chacune des années, veuillez documenter les hypothèses retenues. Justifiez les hypothèses sur base des dernières notifications de la RW.</t>
  </si>
  <si>
    <t>BUDGET 2019</t>
  </si>
  <si>
    <t>BUDGET 2020</t>
  </si>
  <si>
    <t>BUDGET 2021</t>
  </si>
  <si>
    <t>BUDGET 2022</t>
  </si>
  <si>
    <t>BUDGET 2023</t>
  </si>
  <si>
    <t>Solde de distribution</t>
  </si>
  <si>
    <t>REALITE 2015</t>
  </si>
  <si>
    <t>MEILLEURE ESTIMATION 2016</t>
  </si>
  <si>
    <t>BUDGET 2017</t>
  </si>
  <si>
    <t>BUDGET 2018</t>
  </si>
  <si>
    <t>Provisions au 1er janvier N</t>
  </si>
  <si>
    <t>Provisions au 31 décembre N</t>
  </si>
  <si>
    <t>Dotations de l'année (signe positif)</t>
  </si>
  <si>
    <t>Reprises de provisions (signe négatif)</t>
  </si>
  <si>
    <t xml:space="preserve">TOTAL </t>
  </si>
  <si>
    <t>TAB1</t>
  </si>
  <si>
    <t>TAB2</t>
  </si>
  <si>
    <t>TAB3</t>
  </si>
  <si>
    <t>TAB5.1</t>
  </si>
  <si>
    <t>TAB5.2</t>
  </si>
  <si>
    <t>Retour TAB4</t>
  </si>
  <si>
    <t>Retour TAB5</t>
  </si>
  <si>
    <t>Retour TAB9</t>
  </si>
  <si>
    <t>Secteur</t>
  </si>
  <si>
    <t>TAB9</t>
  </si>
  <si>
    <t>TAB8</t>
  </si>
  <si>
    <t>TAB7</t>
  </si>
  <si>
    <t>TAB6</t>
  </si>
  <si>
    <t>TAB5</t>
  </si>
  <si>
    <t>TAB4</t>
  </si>
  <si>
    <t>Produits d'exploitation</t>
  </si>
  <si>
    <t>Total hors indexation</t>
  </si>
  <si>
    <t>Pour chacune des années, veuillez documenter les hypothèses retenues. Justifiez les hypothèses sur base des derniers prix d'achat connu et les volumes sur base des données historiques et des meilleures informations à votre disposition.</t>
  </si>
  <si>
    <t>Solde cumulé 2008-2014</t>
  </si>
  <si>
    <t>Acompte 2015</t>
  </si>
  <si>
    <t>Acompte 2016</t>
  </si>
  <si>
    <t>Acompte 2017</t>
  </si>
  <si>
    <t>Acompte 2018</t>
  </si>
  <si>
    <t>Solde cumulé 2008-2014 résiduel</t>
  </si>
  <si>
    <t>Acompte annuel (2019-2022)</t>
  </si>
  <si>
    <t>Affectation</t>
  </si>
  <si>
    <t>Solde 2015</t>
  </si>
  <si>
    <t>Solde 2016</t>
  </si>
  <si>
    <t>Solde restant à affecter</t>
  </si>
  <si>
    <t>Solde initial</t>
  </si>
  <si>
    <t>Calcul acompte annuel 2019-2022</t>
  </si>
  <si>
    <t>Déploiement compteurs communicants</t>
  </si>
  <si>
    <t>Solde à amortir</t>
  </si>
  <si>
    <t>Charges d'amortissement du capital</t>
  </si>
  <si>
    <t>Rentes</t>
  </si>
  <si>
    <t>Terrains</t>
  </si>
  <si>
    <t>Intitulé libre 6</t>
  </si>
  <si>
    <t>Intitulé libre 7</t>
  </si>
  <si>
    <t>Intitulé libre 8</t>
  </si>
  <si>
    <t>Intitulé libre 9</t>
  </si>
  <si>
    <t>Intitulé libre 10</t>
  </si>
  <si>
    <t>Raccordments standard gratuits</t>
  </si>
  <si>
    <t>Charge d'amortissement</t>
  </si>
  <si>
    <t>Bâtiments industriels</t>
  </si>
  <si>
    <t>Canalisations - MP</t>
  </si>
  <si>
    <t>Canalisations - BP</t>
  </si>
  <si>
    <t>Cabines/stations - MP</t>
  </si>
  <si>
    <t>Cabines/stations - BP</t>
  </si>
  <si>
    <t>Raccordements - MP</t>
  </si>
  <si>
    <t>Raccordements - BP</t>
  </si>
  <si>
    <t>Appareils de mesure - BP</t>
  </si>
  <si>
    <t>Appareils de mesure - MP</t>
  </si>
  <si>
    <t>Compteurs télérelevés</t>
  </si>
  <si>
    <t>Evolution du personnel statutaire et de sa masse salariale</t>
  </si>
  <si>
    <t>nombre agents nommés actifs</t>
  </si>
  <si>
    <t>nombre agents contractuels</t>
  </si>
  <si>
    <t>nombre agents total</t>
  </si>
  <si>
    <t>% agents nommés</t>
  </si>
  <si>
    <r>
      <rPr>
        <b/>
        <sz val="11"/>
        <color theme="1"/>
        <rFont val="Calibri"/>
        <family val="2"/>
        <scheme val="minor"/>
      </rPr>
      <t>MS</t>
    </r>
    <r>
      <rPr>
        <sz val="8"/>
        <color theme="1"/>
        <rFont val="Trebuchet MS"/>
        <family val="2"/>
      </rPr>
      <t xml:space="preserve"> </t>
    </r>
    <r>
      <rPr>
        <sz val="8"/>
        <color theme="1"/>
        <rFont val="Calibri"/>
        <family val="2"/>
        <scheme val="minor"/>
      </rPr>
      <t>(Masse salariale des agents nommés actifs du gestionnaire de réseau de distribution assujettie aux cotisation pension pour les membres du personnel nommés à titre définitif)</t>
    </r>
  </si>
  <si>
    <t>Cotisations de pension de base légale globale</t>
  </si>
  <si>
    <t xml:space="preserve">MS  </t>
  </si>
  <si>
    <t>Taux de cotisation de base légal</t>
  </si>
  <si>
    <t>Evolution du rapport de pension  propre (PPP)</t>
  </si>
  <si>
    <r>
      <rPr>
        <b/>
        <sz val="11"/>
        <color theme="1"/>
        <rFont val="Calibri"/>
        <family val="2"/>
        <scheme val="minor"/>
      </rPr>
      <t>CP</t>
    </r>
    <r>
      <rPr>
        <sz val="8"/>
        <color theme="1"/>
        <rFont val="Trebuchet MS"/>
        <family val="2"/>
      </rPr>
      <t xml:space="preserve"> </t>
    </r>
    <r>
      <rPr>
        <sz val="8"/>
        <color theme="1"/>
        <rFont val="Calibri"/>
        <family val="2"/>
        <scheme val="minor"/>
      </rPr>
      <t>(Pension de retraite et de survie prises en charge par le Fonds de pension solidarisé pour les anciens membres du personnel nommé à titre définitif ou leur ayant droit, y compris les quote-parts de pension dans ces pensions qui sont à charge du Fonds de pension solidarisé)</t>
    </r>
  </si>
  <si>
    <r>
      <rPr>
        <b/>
        <sz val="11"/>
        <color theme="1"/>
        <rFont val="Calibri"/>
        <family val="2"/>
        <scheme val="minor"/>
      </rPr>
      <t>MS</t>
    </r>
    <r>
      <rPr>
        <sz val="8"/>
        <color theme="1"/>
        <rFont val="Trebuchet MS"/>
        <family val="2"/>
      </rPr>
      <t xml:space="preserve"> </t>
    </r>
    <r>
      <rPr>
        <sz val="8"/>
        <color theme="1"/>
        <rFont val="Calibri"/>
        <family val="2"/>
        <scheme val="minor"/>
      </rPr>
      <t>(Masse salariale des agents nommés actifs du gestionnaire de réseau de distribution assujettie aux cotisations pension pour les membres du personnel nommé à titre définitif)</t>
    </r>
  </si>
  <si>
    <t>PPP = CP/MS</t>
  </si>
  <si>
    <t>Evolution du coefficient de responsabilisation</t>
  </si>
  <si>
    <t>Coefficient de responsabilisation</t>
  </si>
  <si>
    <t>(Coefficient fixé annuellement par le Comité de gestion de l'ONSSAPL sur la base des revenus et des épenses du fonds de pension)</t>
  </si>
  <si>
    <t xml:space="preserve">Evolution de la cotisation de responsabilisation </t>
  </si>
  <si>
    <t>CP (A)</t>
  </si>
  <si>
    <t>Cotisations de pension de base légale globale (B)</t>
  </si>
  <si>
    <r>
      <t>Charge de responsabilisation (C</t>
    </r>
    <r>
      <rPr>
        <vertAlign val="subscript"/>
        <sz val="11"/>
        <color theme="1"/>
        <rFont val="Calibri"/>
        <family val="2"/>
        <scheme val="minor"/>
      </rPr>
      <t>resp</t>
    </r>
    <r>
      <rPr>
        <sz val="8"/>
        <color theme="1"/>
        <rFont val="Trebuchet MS"/>
        <family val="2"/>
      </rPr>
      <t xml:space="preserve"> = A-B)</t>
    </r>
  </si>
  <si>
    <t>Coefficient de responsabilisation (Cf)</t>
  </si>
  <si>
    <r>
      <t>Cotisation de responsabilisation (C</t>
    </r>
    <r>
      <rPr>
        <b/>
        <vertAlign val="subscript"/>
        <sz val="11"/>
        <color theme="1"/>
        <rFont val="Calibri"/>
        <family val="2"/>
        <scheme val="minor"/>
      </rPr>
      <t>resp</t>
    </r>
    <r>
      <rPr>
        <b/>
        <sz val="11"/>
        <color theme="1"/>
        <rFont val="Calibri"/>
        <family val="2"/>
        <scheme val="minor"/>
      </rPr>
      <t xml:space="preserve"> x Cf)</t>
    </r>
  </si>
  <si>
    <t>Répartition de la cotisation de responsabilisation par secteur d'activité</t>
  </si>
  <si>
    <t>Montants en euro</t>
  </si>
  <si>
    <t>Secteur électricité</t>
  </si>
  <si>
    <t>Secteur gaz</t>
  </si>
  <si>
    <t>Autres secteurs non régulés</t>
  </si>
  <si>
    <t>Coûts informatiques</t>
  </si>
  <si>
    <t>Coûts relatifs aux entrepreneurs sous-traitants</t>
  </si>
  <si>
    <t>Coûts de location et d'entretien des bâtiments</t>
  </si>
  <si>
    <t>Coûts relatifs aux assurances</t>
  </si>
  <si>
    <t>Coûts relatifs aux honoraires de tiers (comptable, reviseurs, avocats, consultants, ...)</t>
  </si>
  <si>
    <t>Coûts de marketing et communication</t>
  </si>
  <si>
    <t>Emoluments et jetons de présence des administrateurs</t>
  </si>
  <si>
    <t>Hypothèses/Annexes</t>
  </si>
  <si>
    <t>A</t>
  </si>
  <si>
    <t>TAB2.1</t>
  </si>
  <si>
    <t>B</t>
  </si>
  <si>
    <t>C</t>
  </si>
  <si>
    <t>D</t>
  </si>
  <si>
    <t>E</t>
  </si>
  <si>
    <t>F</t>
  </si>
  <si>
    <t>G</t>
  </si>
  <si>
    <t>H</t>
  </si>
  <si>
    <t>I</t>
  </si>
  <si>
    <t>J</t>
  </si>
  <si>
    <t>K</t>
  </si>
  <si>
    <t>TAB2.2</t>
  </si>
  <si>
    <t>M</t>
  </si>
  <si>
    <t>N</t>
  </si>
  <si>
    <t>O</t>
  </si>
  <si>
    <t>P</t>
  </si>
  <si>
    <t>Q</t>
  </si>
  <si>
    <t>R</t>
  </si>
  <si>
    <t>S</t>
  </si>
  <si>
    <t>T</t>
  </si>
  <si>
    <t>Retour TAB2</t>
  </si>
  <si>
    <t>Réconciliation des coûts opérationnels d'informatique à l'exclusion des charges d'amortissement</t>
  </si>
  <si>
    <t>Charges opérationnelles (hors charges d'amortissements)</t>
  </si>
  <si>
    <t>Frais de maintenance</t>
  </si>
  <si>
    <t>Achats de licences</t>
  </si>
  <si>
    <t>Frais de consultance</t>
  </si>
  <si>
    <t>Frais relatifs à l'infrastructure et aux serveurs</t>
  </si>
  <si>
    <t>Libellé libre à détailler</t>
  </si>
  <si>
    <t>Projet 1 à détailler</t>
  </si>
  <si>
    <t>Projet 2 à détailler</t>
  </si>
  <si>
    <t>Projet 3 à détailler</t>
  </si>
  <si>
    <t>Projet 4 à détailler</t>
  </si>
  <si>
    <t>Projet 5 à détailler</t>
  </si>
  <si>
    <t>Projet 6 à détailler</t>
  </si>
  <si>
    <t>Projet 7 à détailler</t>
  </si>
  <si>
    <t>Projet 8 à détailler</t>
  </si>
  <si>
    <t>Projet 9 à détailler</t>
  </si>
  <si>
    <t>Projet 10 à détailler</t>
  </si>
  <si>
    <t>Détail des charges sociales et salariales</t>
  </si>
  <si>
    <t>Réconciliation des charges sociales et salariales</t>
  </si>
  <si>
    <t>Rémunérations brutes</t>
  </si>
  <si>
    <t>Indemnités de rupture</t>
  </si>
  <si>
    <t>Avantages extra-légaux</t>
  </si>
  <si>
    <t>Cotisations patronales</t>
  </si>
  <si>
    <t>Coûts de personnel</t>
  </si>
  <si>
    <t>Evolution des effectifs</t>
  </si>
  <si>
    <t>Coûts salariaux réseau</t>
  </si>
  <si>
    <t>Nbre ETP's réseau</t>
  </si>
  <si>
    <t>Charge moyenne par ETP réseau</t>
  </si>
  <si>
    <t>Coûts salariaux ETP's hors réseau (administratifs)</t>
  </si>
  <si>
    <t>Nbre ETP's hors réseau</t>
  </si>
  <si>
    <t>Charge moyenne par ETP hors réseau</t>
  </si>
  <si>
    <t>Répartition des effectifs par département</t>
  </si>
  <si>
    <t>Nombre d'ETP</t>
  </si>
  <si>
    <t>Tableau amortissement des capitaux pensions</t>
  </si>
  <si>
    <t>ORES NAMUR</t>
  </si>
  <si>
    <t>ORES Hainaut</t>
  </si>
  <si>
    <t>Ores Luxembourg</t>
  </si>
  <si>
    <t>Ores Brabant Wallon</t>
  </si>
  <si>
    <t>ORES Mouscron</t>
  </si>
  <si>
    <t>Capital initial</t>
  </si>
  <si>
    <t>Amortissement 2007</t>
  </si>
  <si>
    <t>Amortissement 2008</t>
  </si>
  <si>
    <t>Amortissement 2009</t>
  </si>
  <si>
    <t>Amortissement 2010</t>
  </si>
  <si>
    <t>Amortissement 2011</t>
  </si>
  <si>
    <t>Amortissement 2012</t>
  </si>
  <si>
    <t>Amortissement 2013</t>
  </si>
  <si>
    <t>Amortissement 2014</t>
  </si>
  <si>
    <t>Amortissement 2015</t>
  </si>
  <si>
    <t>Amortissement 2016</t>
  </si>
  <si>
    <t>Amortissement 2017</t>
  </si>
  <si>
    <t>Amortissement 2018</t>
  </si>
  <si>
    <t>Amortissement 2019</t>
  </si>
  <si>
    <t>Amortissement 2020</t>
  </si>
  <si>
    <t>Amortissement 2021</t>
  </si>
  <si>
    <t>Amortissement 2022</t>
  </si>
  <si>
    <t>Amortissement 2023</t>
  </si>
  <si>
    <t>Amortissement 2024</t>
  </si>
  <si>
    <t>Amortissement 2025</t>
  </si>
  <si>
    <t>Amortissement 2026</t>
  </si>
  <si>
    <t>Amortissement 2027</t>
  </si>
  <si>
    <t>Marge équitable non relative aux OSP</t>
  </si>
  <si>
    <t>Marge équitable relative aux OSP</t>
  </si>
  <si>
    <t>Solde cotisation fédérale</t>
  </si>
  <si>
    <t>Solde transport hors cotisation fédérale</t>
  </si>
  <si>
    <t>Montant repris en TAB2</t>
  </si>
  <si>
    <t>Commentaires du GRD concernant ses hypothèses d'évolution des coûts</t>
  </si>
  <si>
    <t>L</t>
  </si>
  <si>
    <t>Produits issus des tarifs non périodiques (signe négatif)</t>
  </si>
  <si>
    <t>Autres produits d'exploitation (signe négatif)</t>
  </si>
  <si>
    <t>Activation des coûts (signe négatif)</t>
  </si>
  <si>
    <t xml:space="preserve">C </t>
  </si>
  <si>
    <t>Données renseignées ci-contre</t>
  </si>
  <si>
    <t>C.2.1.a. Concordance entre le détail des charges opérationnelles des frais informatiques (à l'exclusion des charges d'amortissements et des montants investis) et le tableau de synthèse (TAB2)</t>
  </si>
  <si>
    <t>Charges d'amortissement</t>
  </si>
  <si>
    <t>Partie Fixe (hors charges d'amortissement)</t>
  </si>
  <si>
    <t>Partie variable (hors charges d'amortissement)</t>
  </si>
  <si>
    <t xml:space="preserve">Montants repris ci-contre </t>
  </si>
  <si>
    <t>C.1.a. Concordance entre les données de l'annexe 7 de la méthodologie tarifaire 2015-2016 et de leur transposition dans le format de la méthodologie tarifaire 2019-2023</t>
  </si>
  <si>
    <t>Sous-total (hors charge d'amortissement et marge équitable)</t>
  </si>
  <si>
    <t>Sous-total charges d'amortissement et marge équitable</t>
  </si>
  <si>
    <t>Le GRD détaille ci-dessous les différentes hypothèses retenues pour l'évolution des ses coûts contrôlables entre 2015 et 2019.</t>
  </si>
  <si>
    <t>Veuillez justifier les hypothèses relatives à l'évolution des différents paramètres repris ci-dessus entre 2015 et 2016</t>
  </si>
  <si>
    <t>Veuillez justifier les hypothèses relatives à l'évolution des différents paramètres repris ci-dessus entre 2016 et 2017</t>
  </si>
  <si>
    <t>Veuillez justifier les hypothèses relatives à l'évolution des différents paramètres repris ci-dessus entre 2017 et 2018</t>
  </si>
  <si>
    <t>Veuillez justifier les hypothèses relatives à l'évolution des différents paramètres repris ci-dessus entre 2018 et 2019</t>
  </si>
  <si>
    <t>N° Ctrl</t>
  </si>
  <si>
    <t>Description</t>
  </si>
  <si>
    <t>Onglet concerné</t>
  </si>
  <si>
    <t>Veuillez décrire ci-dessous les hypothèses retenues pour les différents paramètres repris ci-dessus.</t>
  </si>
  <si>
    <t>Année concernée</t>
  </si>
  <si>
    <t>Annexes</t>
  </si>
  <si>
    <t>Montant repris à l'actif dans l'onglet de synthèse (TAB9)</t>
  </si>
  <si>
    <t>C.9.2.a Concordance entre le détail des comptes de régularisation à l'actif du bilan avec le tableau de synthèse des évolutions bilancielles (TAB9)</t>
  </si>
  <si>
    <t>C.9.2.b Concordance entre le détail des comptes de régularisation au passif du bilan avec le tableau de synthèse des évolutions bilancielles (TAB9)</t>
  </si>
  <si>
    <t>TOTAL des comptes de régulatisation - Passif</t>
  </si>
  <si>
    <t>C.9.1.a. Concordance entre le détail des créances à un au plus et le tableau de synthèse des évolutions bilancielles (TAB9)</t>
  </si>
  <si>
    <t>N° annexe</t>
  </si>
  <si>
    <t>Liste des annexes à fournir</t>
  </si>
  <si>
    <t>Evolution de l'IS (Indice santé)</t>
  </si>
  <si>
    <t>Confirmation requise</t>
  </si>
  <si>
    <t>Non-récurrent</t>
  </si>
  <si>
    <t>C.1.c. Veuillez confirmer à l'aide du menu déroulant ci-contre la répartition entre la partie réseau et la partie hors réseau.</t>
  </si>
  <si>
    <t>C.1.c. Confirmation de la répartition entre la partie réseau et la partie hors réseau.</t>
  </si>
  <si>
    <r>
      <t xml:space="preserve">Charges financières </t>
    </r>
    <r>
      <rPr>
        <b/>
        <u/>
        <sz val="8"/>
        <color theme="1"/>
        <rFont val="Trebuchet MS"/>
        <family val="2"/>
      </rPr>
      <t>hors intérêts sur les financements</t>
    </r>
  </si>
  <si>
    <t>Produits financiers</t>
  </si>
  <si>
    <t>Dotations et reprises de provision</t>
  </si>
  <si>
    <t>U</t>
  </si>
  <si>
    <t>Frais de personnel relatifs à l'IT investis non imputés ci-dessus</t>
  </si>
  <si>
    <t>Réconciliation de l'écart à détailler</t>
  </si>
  <si>
    <t>Ecart observé</t>
  </si>
  <si>
    <t>Charges de pensions et d'obligations similaires (à l'exclusion des charges de pension non capitalisées et des cotisations de responsabilisation ONSS/APL)</t>
  </si>
  <si>
    <t>Autres charges sociales et salariales</t>
  </si>
  <si>
    <t>Marge brute équitable</t>
  </si>
  <si>
    <t>Charges nettes liées à la gestion des compteurs à budget</t>
  </si>
  <si>
    <t>Charges nettes liées au rechargement des compteurs à budget</t>
  </si>
  <si>
    <t>Charges nettes liées à la gestion des MOZA et EOC</t>
  </si>
  <si>
    <t>Charges nettes des raccordements standard gratuits</t>
  </si>
  <si>
    <t>C.3.a. Concordance entre les coûts OSP de la méthodologie tarifaire 2015-2016 et leur transposition dans le format de la méthodologie tarifaire 2019-2023</t>
  </si>
  <si>
    <t xml:space="preserve">   Revenu total (€) (signe négatif)</t>
  </si>
  <si>
    <t>Compensation CREG (signe négatif)</t>
  </si>
  <si>
    <t>Dotation annuelle réduction de valeur sur créances fourniture énergie</t>
  </si>
  <si>
    <t>Subsides en capital portés en compte de résultats</t>
  </si>
  <si>
    <t>Charges nettes variables à l'exclusion des charges d'amortissement</t>
  </si>
  <si>
    <t>Charges nettes fixes à l'exclusion des charges d'amortissement</t>
  </si>
  <si>
    <t>TAB5.3</t>
  </si>
  <si>
    <t>TAB5.4</t>
  </si>
  <si>
    <t>TAB5.5</t>
  </si>
  <si>
    <t>TAB5.6</t>
  </si>
  <si>
    <t>TAB5.7</t>
  </si>
  <si>
    <t>TAB5.8</t>
  </si>
  <si>
    <t>TAB5.9</t>
  </si>
  <si>
    <t>TAB5.10</t>
  </si>
  <si>
    <t>TAB5.11</t>
  </si>
  <si>
    <t>TAB5.12</t>
  </si>
  <si>
    <t>C.4.1.a. Le GRD doit compléter l'intégralité des champs prévus à cet effet dans le détail des coûts OSP (en ce compris les données relatives aux volumes)</t>
  </si>
  <si>
    <t>C.4.2.a. Le GRD doit compléter l'intégralité des champs prévus à cet effet dans le détail des coûts OSP (en ce compris les données relatives aux volumes)</t>
  </si>
  <si>
    <t>C.4.3.a. Le GRD doit compléter l'intégralité des champs prévus à cet effet dans le détail des coûts OSP (en ce compris les données relatives aux volumes)</t>
  </si>
  <si>
    <t>C.4.4.a. Le GRD doit compléter l'intégralité des champs prévus à cet effet dans le détail des coûts OSP (en ce compris les données relatives aux volumes)</t>
  </si>
  <si>
    <t>Charges nettes liées à la gestion de la clientèle propre</t>
  </si>
  <si>
    <t>C.4.7.a. Le GRD doit compléter l'intégralité des champs prévus à cet effet dans le détail des coûts OSP.</t>
  </si>
  <si>
    <t>Charges d'amortissement totales (nettes des subsides portés en compte de résultats) pour les Raccordements - BP</t>
  </si>
  <si>
    <t>Pourcentage des charges d'amortissement pour les raccordements standards gratuits par rapport au total des charges d'amortissement des raccordements BP</t>
  </si>
  <si>
    <t>N/A</t>
  </si>
  <si>
    <t xml:space="preserve">TOTAL Charges nettes contrôlables d'obligations de service public </t>
  </si>
  <si>
    <t>TAB5.13</t>
  </si>
  <si>
    <t>TAB5.14</t>
  </si>
  <si>
    <t>TAB5.15</t>
  </si>
  <si>
    <t xml:space="preserve">Redevance de voirie </t>
  </si>
  <si>
    <t>TAB6.1</t>
  </si>
  <si>
    <t>TAB6.2</t>
  </si>
  <si>
    <t>Evolution des actifs régulés sur la période 2015-2019</t>
  </si>
  <si>
    <t>Evolution des actifs régulés sur la période 2019-2023</t>
  </si>
  <si>
    <t>Soldes régulatoires</t>
  </si>
  <si>
    <t>Evolution bilancielles</t>
  </si>
  <si>
    <t>Détail des comptes de régularisation</t>
  </si>
  <si>
    <t>Détail des provisions</t>
  </si>
  <si>
    <t>TAB10</t>
  </si>
  <si>
    <t>TAB10.1</t>
  </si>
  <si>
    <t>C.4.1.b. Les données reprises en regard de l'année 2015 doivent correspondre aux charges nettes récurrentes liées à la gestion des compteurs à budget reprises dans l'onglet TAB3.</t>
  </si>
  <si>
    <t>C.4.2.b. Les données reprises en regard de l'année 2015 doivent correspondre aux charges nettes récurrentes liées au rechargement des compteurs à budget reprises dans l'onglet TAB3.</t>
  </si>
  <si>
    <t>C.4.3.b. Les données reprises en regard de l'année 2015 doivent correspondre aux charges nettes récurrentes liées à la gestion de la clientèle propre reprises dans l'onglet TAB3.</t>
  </si>
  <si>
    <t>C.4.4.b. Les données reprises en regard de l'année 2015 doivent correspondre aux charges nettes récurrentes liées à la gestion des MOZA et EOC reprises dans l'onglet TAB3.</t>
  </si>
  <si>
    <t>Charges de pension non-capitalisées (uniquement destiné à ORES)</t>
  </si>
  <si>
    <t>Volume net de réconciliation</t>
  </si>
  <si>
    <t>Prix unitaire moyen</t>
  </si>
  <si>
    <t>Précompte immobilier</t>
  </si>
  <si>
    <t>Précompte mobilier</t>
  </si>
  <si>
    <t xml:space="preserve">Volume en MWh </t>
  </si>
  <si>
    <t>C.5.9.a. Les données reprises en regard de l'année 2015 doivent correspondre aux charges nettes récurrentes liées aux charges et produits émanant de factures d’achat de gaz et de notes de crédit émises par un fournisseur commercial pour l’achat d'énergie pour l'alimentation de la clientèle propre repris dans l'onglet TAB3.</t>
  </si>
  <si>
    <t>Clients "fournisseur X"</t>
  </si>
  <si>
    <t>Prix unitaire moyen hors régularisation</t>
  </si>
  <si>
    <t>Clients protégés</t>
  </si>
  <si>
    <t>Compensation CREG</t>
  </si>
  <si>
    <t>TOTAL DES PRODUITS</t>
  </si>
  <si>
    <t>TAB5.16</t>
  </si>
  <si>
    <t>Charges liées à l'achat de gaz SER</t>
  </si>
  <si>
    <t>Classification des coûts gérables réels de l'année 2015</t>
  </si>
  <si>
    <t>Désinvestissements (signe négatif)</t>
  </si>
  <si>
    <t>Actifs</t>
  </si>
  <si>
    <t>Investissements de l'année</t>
  </si>
  <si>
    <t>Actifs nets des subsides et intervention URD</t>
  </si>
  <si>
    <t>Actifs (signe négatif)</t>
  </si>
  <si>
    <t>Plus-value iRAB (signe négatif)</t>
  </si>
  <si>
    <t>Plus-value iRAB</t>
  </si>
  <si>
    <t>Valeur des actifs régulés au 01/01/N</t>
  </si>
  <si>
    <t>Valeur des actifs régulés au 31/12/N</t>
  </si>
  <si>
    <t>Amortissements et réductions de valeur de l'année</t>
  </si>
  <si>
    <t>Désinvestissements de l'année</t>
  </si>
  <si>
    <t>Montant repris dans l'onglet TAB2</t>
  </si>
  <si>
    <t>C.9.3.a. Concordance entre le détail des provisions et le tableau de synthèse des évolutions bilancielles (TAB9)</t>
  </si>
  <si>
    <t>Charges nettes contrôlables</t>
  </si>
  <si>
    <t>Charges nettes contrôlables hors OSP</t>
  </si>
  <si>
    <t>Charges nettes contrôlables OSP</t>
  </si>
  <si>
    <t>Charges nettes fixes</t>
  </si>
  <si>
    <t>Charges nettes variables</t>
  </si>
  <si>
    <t xml:space="preserve">Produits issus de la facturation de la fourniture de gaz à la clientèle propre du gestionnaire de réseau de distribution ainsi que le montant de la compensation versée par la CREG </t>
  </si>
  <si>
    <t>Plus-value sur la réalisation des actifs régulés (signe négatif)</t>
  </si>
  <si>
    <t>C.2.1.b. Concordance entre le détail des des frais informatiques investis et les investissements en logiciels (TAB6.1)</t>
  </si>
  <si>
    <t>Montant repris en TAB6.1 en regard des logiciels informatiques</t>
  </si>
  <si>
    <t>Nombre de procédures placement CàB en retard</t>
  </si>
  <si>
    <t>Pour chacune des années, veuillez documenter les hypothèses retenues. Justifiez les hypothèses sur base des derniers enrolements notifiés ou tout autre document de support.</t>
  </si>
  <si>
    <t>Charges liées aux écarts entre les volumes d’injection de gaz SER prévus et réalisés </t>
  </si>
  <si>
    <t>Produits issus de la revente des volumes excédentaires de gaz SER (signe négatif)</t>
  </si>
  <si>
    <t>Pour chacune des années, veuillez documenter les hypothèses retenues.</t>
  </si>
  <si>
    <t xml:space="preserve">Charges d'amortissement des actifs régulés </t>
  </si>
  <si>
    <t>Charges d'amortissement/désaffectations relatives aux plus-values iRAB et indexation historique</t>
  </si>
  <si>
    <t>a</t>
  </si>
  <si>
    <t>Cellules remplies par le GRD</t>
  </si>
  <si>
    <t>C.5.10.a. Les données reprises en regard de l'année 2015 doivent correspondre aux charges de distribution inhérents aux activités de fourniture sociale et X reprises dans l'onglet TAB3.</t>
  </si>
  <si>
    <t>C.5.12.a. Les données reprises en regard de l'année 2015 doivent correspondre aux charges de distribution inhérents aux activités de fourniture sociale et X reprises dans l'onglet TAB3.</t>
  </si>
  <si>
    <t>C.6.a. Concordance entre les MBE OSP et hors OSP avec la MBE totale</t>
  </si>
  <si>
    <t>BP</t>
  </si>
  <si>
    <t>MP</t>
  </si>
  <si>
    <t>TAB2.3</t>
  </si>
  <si>
    <t>TAB6.3</t>
  </si>
  <si>
    <t>Autres</t>
  </si>
  <si>
    <t>Montant repris en regard des interventions des URD (TAB6.1)</t>
  </si>
  <si>
    <t>C.6.3.a. Concordance entre le détail des interventions URD avec le tableau des actifs régulés (TAB6.1)</t>
  </si>
  <si>
    <t xml:space="preserve">Passif régulatoire =&gt;signe positif (+) / Actif régulatoire =&gt;  signe négatif (-)  </t>
  </si>
  <si>
    <t>V</t>
  </si>
  <si>
    <t>W</t>
  </si>
  <si>
    <t>C.4.7.b. Les données reprises en regard de l'année 2015 doivent correspondre aux charges nettes récurrentes liées aux raccordements standard gratuits reprises dans l'onglet TAB3.</t>
  </si>
  <si>
    <t>Retour TAB6</t>
  </si>
  <si>
    <t>Facteur d'efficience</t>
  </si>
  <si>
    <t>Pourcentage de rendement autorisé</t>
  </si>
  <si>
    <t>Délai de placement CàB réglementaire</t>
  </si>
  <si>
    <t xml:space="preserve">Délai de placement CàB maximum </t>
  </si>
  <si>
    <t>Montant de l'indemnité journalière en cas de retard de placement CàB</t>
  </si>
  <si>
    <t>Liste des contrôles à satisfaire</t>
  </si>
  <si>
    <t>Instructions pour compléter le modèle de rapport</t>
  </si>
  <si>
    <t>Tableau concerné</t>
  </si>
  <si>
    <t>Rapport ex-post 2015</t>
  </si>
  <si>
    <t>Proposition Revenu Autorisé 2019-2023</t>
  </si>
  <si>
    <t>Annexe 1</t>
  </si>
  <si>
    <t>GENERALITE</t>
  </si>
  <si>
    <t>Annexe 2</t>
  </si>
  <si>
    <t>Annexe 3</t>
  </si>
  <si>
    <t>TAB 2</t>
  </si>
  <si>
    <t>Annexe 4</t>
  </si>
  <si>
    <t>TAB 2.1</t>
  </si>
  <si>
    <t>Annexe 5</t>
  </si>
  <si>
    <t xml:space="preserve">Pour chaque projet informatique repris au tableau 2.1, veuillez communiquer une description détaillée, la ligne du temps du projet et la répartition des coûts par année tout au long de la durée du projet. </t>
  </si>
  <si>
    <t>Annexe 6</t>
  </si>
  <si>
    <t>TAB 2.2</t>
  </si>
  <si>
    <t>La dernière version de l'organigramme du GRD + une note expliquant les évolutions de personnel (en terme d'ETP) prévues au sein de chaque service/département ainsi que les hypothèses retenues pour la détermination du budget des charges sociales et salariales des années 2016, 2017,2018 et 2019.</t>
  </si>
  <si>
    <t>Annexe 7</t>
  </si>
  <si>
    <t>TAB 3</t>
  </si>
  <si>
    <t>Le fichier excel intitulé "Annexe coûts OSP 2015 - Gaz" détaillant et justifiant, pour chaque catégorie d'obligation de service public, la ventilation entre coûts fixes et coûts variables</t>
  </si>
  <si>
    <t>Annexe 8</t>
  </si>
  <si>
    <t>Annexe 9</t>
  </si>
  <si>
    <t>Annexe 10</t>
  </si>
  <si>
    <t>Le détail des calculs prévisionnels réalisés pour établir la valorisation en euro et en MWh des volumes de réconciliation.</t>
  </si>
  <si>
    <t>Annexe 11</t>
  </si>
  <si>
    <t>Une note explicative reprenant les hypothèses retenues pour la détermination du budget des cotisations de responsabilisation des années 2019 à 2023 et notamment les clés de répartition employées pour la ventilation des cotisations de responsabilisation entre les différents secteurs d'activité du GRD (gaz/électricité/autres activités) +  le dernier document reçu de l'ONSS APL permettant de justifier les montants prévisionnels</t>
  </si>
  <si>
    <t>Annexe 12</t>
  </si>
  <si>
    <t>Une copie du dernier Avertissement Extrait de Rôle reçu de l'Administration fiscale relatif à l'impôt des sociétés.</t>
  </si>
  <si>
    <t>Annexe 13</t>
  </si>
  <si>
    <t>Une copie du courrier émanant de la DG04 reprenant la notification provisoire relative à la redevance pour occupation du domaine public par le réseau de gaz naturel de l'année 2017 (à défaut 2016).</t>
  </si>
  <si>
    <t>Annexe 14</t>
  </si>
  <si>
    <t>Une copie du ou des dernier(s) contrat(s) attribué(s) pour l'achat de gaz naturel pour la fourniture de la clientèle propre du GRD avec l'indication du prix unitaire exprimé en EUR/MWh pour la période régulatoire.</t>
  </si>
  <si>
    <t>Annexe 15</t>
  </si>
  <si>
    <t>Une note explicative (incluant description et montant) permettant de faire le lien entre le plan d'adaptation et les montants des investissements/désaffectations/interventions tiers repris dans la proposition de revenu autorisé</t>
  </si>
  <si>
    <t>Annexe 16</t>
  </si>
  <si>
    <t>Un budget détaillé et une note explicative relative aux investissements hors réseau (terrains, bâtiment, logiciels, matériel roulant, etc) -&gt; comptes de classe 20, 21, 22, 24.</t>
  </si>
  <si>
    <t>Annexe 17</t>
  </si>
  <si>
    <t>Annexe 18</t>
  </si>
  <si>
    <t>Annexe 19</t>
  </si>
  <si>
    <t>Annexe 20</t>
  </si>
  <si>
    <t>Le business plan 2019-2023 constitué de l'excel intitulé "Business Plan 2019-2023 - Gaz" et d'une note accompagnatrice au format word reprenant le contenu minimum défini par la CWaPE.</t>
  </si>
  <si>
    <r>
      <t>Une note explicative concernant les règles en matière d’activation des coûts appliquées en 2017 ainsi que les règles en matière d'activation des coûts prises en compte pour l'élaboration de la proposition de revenu autorisé</t>
    </r>
    <r>
      <rPr>
        <sz val="10"/>
        <color theme="1"/>
        <rFont val="Arial"/>
        <family val="2"/>
      </rPr>
      <t xml:space="preserve">. </t>
    </r>
    <r>
      <rPr>
        <sz val="8"/>
        <color theme="1"/>
        <rFont val="Trebuchet MS"/>
        <family val="2"/>
      </rPr>
      <t>Veuillez démontrer que les frais généraux activés disparaissent effectivement du budget des coûts et fournir une note sur le processus d'activation en le motivant.</t>
    </r>
  </si>
  <si>
    <t>Une note explicative détaillée reprenant pour chaque catégorie d'obligation de service public, les hypothèses retenues pour la détermination du budget des coûts contrôlables fixes, des coûts contrôlables variables, des charges d'amortissement pour les années 2016 à 2019 ainsi que les hypothèses en termes de volume de prestation pour les années 2016 à 2023.</t>
  </si>
  <si>
    <t>Un fichier excel qui détaille le calcul du montant des produits contrôlables issus des tarifs non-périodiques pour l'année 2019.</t>
  </si>
  <si>
    <t>Annexe 21</t>
  </si>
  <si>
    <t>Annexe 22</t>
  </si>
  <si>
    <t xml:space="preserve">Produits contrôlables issus des tarifs non périodiques </t>
  </si>
  <si>
    <t>Montant repris en regard des produits issus des tarifs non périodiques réseau (TAB2)</t>
  </si>
  <si>
    <t>C.2.3.a. Concordance entre le détail desproduits  issus des tarifs non périodiques avec le tableau de synthèse (TAB2)</t>
  </si>
  <si>
    <t>Détermination des charges nettes contrôlables de l'année 2019  à l'exclusion des charges relatives aux obligations de service public</t>
  </si>
  <si>
    <t>TOTAL des charges nettes contrôlables hors OSP</t>
  </si>
  <si>
    <t>Détail des coûts informatiques</t>
  </si>
  <si>
    <t>C.2.1.a. Concordance entre le détail des coûts informatiques (à l'exclusion des charges d'amortissements et des montants investis) et le tableau de synthèse (TAB2)</t>
  </si>
  <si>
    <t>Total coûts projets IT</t>
  </si>
  <si>
    <t>Total coûts IT hors projets</t>
  </si>
  <si>
    <t>C.2.1.b. Concordance entre le détail descoûts investis et les investissements en logiciels (TAB6.1)</t>
  </si>
  <si>
    <t>Synthèse des charges nettes contrôlables relatives aux obligations de service public</t>
  </si>
  <si>
    <t>Synthèse des charges et produits non-contrôlables</t>
  </si>
  <si>
    <t xml:space="preserve">Charges émanant de factures émises par la société FeReSO dans le cadre du processus de réconciliation </t>
  </si>
  <si>
    <t>Charge fiscale résultant de l'application de l'impôt des sociétés</t>
  </si>
  <si>
    <t>Autres impôts, taxes, redevances, surcharges, précomptes immobiliers et mobiliers</t>
  </si>
  <si>
    <t>Charges émanant de factures d’achat de gaz émises par un fournisseur commercial pour l'alimentation de la clientèle propre du GRD</t>
  </si>
  <si>
    <t>Charges de distribution supportées par le GRD pour l'alimentation de clientèle propre</t>
  </si>
  <si>
    <t>Charges et produits liés à l’achat de gaz SER</t>
  </si>
  <si>
    <t>Charges nettes relatives aux projets spécifiques</t>
  </si>
  <si>
    <t>Tableau détail</t>
  </si>
  <si>
    <t>TAB 2.3</t>
  </si>
  <si>
    <t>TAB 4.1 à 4.7</t>
  </si>
  <si>
    <t xml:space="preserve">TOTAL non contrôlables </t>
  </si>
  <si>
    <t>Charges relatives à la redevance de voirie</t>
  </si>
  <si>
    <t>TAB 5.3</t>
  </si>
  <si>
    <t>TAB 5.4</t>
  </si>
  <si>
    <t>TAB 5.5</t>
  </si>
  <si>
    <t>Cotisations de responsabilisation de l’ONSSAPL</t>
  </si>
  <si>
    <t>TOTAL Charges de pension non capitalisées</t>
  </si>
  <si>
    <t xml:space="preserve">Coûts d'achat </t>
  </si>
  <si>
    <t xml:space="preserve">Tarif distribution moyen </t>
  </si>
  <si>
    <t>Coûts de distribution</t>
  </si>
  <si>
    <t>Produits issus de la facturation</t>
  </si>
  <si>
    <t>Régularisations et corrections</t>
  </si>
  <si>
    <t xml:space="preserve">Indemnités versées aux fournisseurs de gaz, résultant du retard de placement des compteurs à budget </t>
  </si>
  <si>
    <t>Montant de l'indemnité journalière</t>
  </si>
  <si>
    <t>Délai moyen de placement (en jours)</t>
  </si>
  <si>
    <t>Délai moyen maximum autorisé (en jours)</t>
  </si>
  <si>
    <t xml:space="preserve">Charge liée aux indemnités </t>
  </si>
  <si>
    <t>Charges nettes liées à l'achat de gaz SER</t>
  </si>
  <si>
    <t>Interventions de tiers dans le financement des actifs régulés</t>
  </si>
  <si>
    <t>TAB 5.7</t>
  </si>
  <si>
    <t>TAB 5.9</t>
  </si>
  <si>
    <t>TAB 6.1 et 6.2</t>
  </si>
  <si>
    <t>TAB 6.3</t>
  </si>
  <si>
    <t>Un fichier excel qui détaille le calcul du montant des interventions tiers pour l'année 2019.</t>
  </si>
  <si>
    <t xml:space="preserve">Charge nette unitaire </t>
  </si>
  <si>
    <t>Promotion du gaz naturel</t>
  </si>
  <si>
    <t>GRD - Activité régulée - GAZ</t>
  </si>
  <si>
    <t>GRD - Activité régulée - Electricité</t>
  </si>
  <si>
    <t>GRD - Activités non régulées</t>
  </si>
  <si>
    <t>Activités hors GRD</t>
  </si>
  <si>
    <t xml:space="preserve">TOTAL SOCIETE/INTERCOMMUNALE </t>
  </si>
  <si>
    <t>TAB 7</t>
  </si>
  <si>
    <t>TAB 9</t>
  </si>
  <si>
    <t>TAB 9.3</t>
  </si>
  <si>
    <r>
      <t xml:space="preserve">La description des évolutions bilantaires significatives budgétées </t>
    </r>
    <r>
      <rPr>
        <sz val="8"/>
        <color theme="1"/>
        <rFont val="Trebuchet MS"/>
        <family val="2"/>
      </rPr>
      <t xml:space="preserve">pour les années 2017 à 2023 en détaillant les hypothèses prises en compte.  </t>
    </r>
  </si>
  <si>
    <t>La description des provisions ainsi que la justification du maintien de ces provisions en 2019.</t>
  </si>
  <si>
    <t xml:space="preserve">Une note explicative détaillée reprenant les hypothèses retenues pour la détermination du budget de chaque catégorie de coûts informatiques reprise au tableau 2.1 pour les années 2016,2017,2018 et 2019. </t>
  </si>
  <si>
    <t>Enveloppe budgétaire 2017 approuvée via la décision de la CWaPE du 15 décembre 2016</t>
  </si>
  <si>
    <t>Acompte régulatoire 2017 (en signe négatif à déduire)</t>
  </si>
  <si>
    <t>Adaptation plafond Atrias 2017 (en signe négatif à déduire)</t>
  </si>
  <si>
    <t>Adaptation plafond Réseaux intelligents (en signe négatif à déduire)</t>
  </si>
  <si>
    <t>Indice santé prévisionnel 2018</t>
  </si>
  <si>
    <t>Plafond revenu autorisé 2019 (hors projets spécifiques et hors quote-part des soldes régulatoires)</t>
  </si>
  <si>
    <t>Charges nettes hors charges nettes liées aux immobilisations</t>
  </si>
  <si>
    <t xml:space="preserve">Charges nettes liées aux immobilisations </t>
  </si>
  <si>
    <t>Quote-part des soldes régulatoires années précédentes</t>
  </si>
  <si>
    <t xml:space="preserve">Charges et produits non-contrôlables </t>
  </si>
  <si>
    <t>Récapitulatif des charges nettes relatives aux obligations de service public</t>
  </si>
  <si>
    <t>Charges contrôlables</t>
  </si>
  <si>
    <t>Charges non-contrôlables</t>
  </si>
  <si>
    <t>TOTAL Charges OSP</t>
  </si>
  <si>
    <t xml:space="preserve">Le GRD renseigne, les charges et les produits gérables réels de l'année 2015 tels que repris dans l'annexe 7 du rapport tarifaire ex-post 2015. Le GRD classifie ensuite ces charges et produits gérables en deux catégories : "récurrents" et  "non-récurrents". </t>
  </si>
  <si>
    <t xml:space="preserve">Ce tableau reprend les coûts informatiques investis et non-investis du GRD en 2015 et les prévisions d'évolution de ces coûts pour les années 2016 à 2019. Le GRD renseigne les différentes catégories de coûts IT et les différents projets IT et indique, pour chaque catégorie et projet, le montant investi et le montant non-investi. Le total des coûts informatiques non-investis doit réconcilier avec le montant renseigné au TAB 2. Le total des coûts informatiques investis doit réconcilier avec le montant repris au TAB 5.1 en tant qu'investissements informatiques. Les hypothèses prises en compte sont détaillées de manière exhaustive à l'annexe 4 du modèle de rapport. </t>
  </si>
  <si>
    <t xml:space="preserve">Ce tableau reprend le détail des charges sociales et salariales réelles de l'année 2015 et les prévisions d'évolution de ces charges pour les années 2016 à 2019. Sur la base de son organigramme, le GRD répartit les effectifs (nombre d'ETP's) par département/service pour les années 2015 à 2019. Les hypothèses prises en compte sont détaillées de manière exhaustive à l'annexe 6 du modèle de rapport. </t>
  </si>
  <si>
    <t>Ce tableau présente la synthèse des produits contrôlables issus des tarifs non-périodiques par catégorie pour les années 2015 à 2019. Le GRD fournit à l'annexe 7, le fichier de calcul ayant permis la détermination des produits contrôlables issus des tarifs non-périodiquespour l'année 2019 à partir des tarifs non-périodiques.</t>
  </si>
  <si>
    <t>Le GRD renseigne les charges et les produits relatifs aux obligations de service public réels de l'année 2015 tels que repris dans le tableau 16B du rapport tarifaire ex-post 2015. Le GRD classifie ensuite les charges et produits relatifs aux obligations de service public (hors charges d'amortissement) en deux catégories : "récurrents" et "non-récurrents".  Enfin, le GRD classifie les charges et produits "récurrents" en deux catégories : "fixes" et "variables". Au travers de l'annexe 8 , le GRD justifie la classification qu'il a opéré pour la scission entre les coûts OSP récurrents fixes et les coûts OSP récurrents variables.</t>
  </si>
  <si>
    <t>Ce tableau présente la synthèse des charges nettes contrôlables relatives aux obligations de service public pour les années 2015 à 2019. Il se complète automatiquement sur la base des tableaux sous-jacents  4.1 à  4.7.</t>
  </si>
  <si>
    <t>Le GRD renseigne le montant réel de l'année 2015 et les meilleures estimations des charges nettes liées à la gestion des compteurs à budget pour les années 2016 à 2019 en distinguant les charges nettes variables, les charges nettes fixes et les charges d'amortissement. Pour les années 2020 à 2023, le coût unitaire et les charges nettes fixes sont déterminés automatiquement sur base de l'indice santé et du facteur d'efficience. Les charges d'amortissement des années 2020 à 2023 sont déterminées automatiquement sur base de l'indice santé. Le GRD renseigne également pour les années 2016 à 2023, les meilleures estimations du nombre de demandes de placement de CàB traitées annuellement.  Les hypothèses prises en compte sont détaillées de manière exhaustive soit dans les cases prévues à cet effet en-dessous du tableau, soit à l'annexe 9.</t>
  </si>
  <si>
    <t>Le GRD renseigne le montant réel de l'année 2015 et les meilleures estimations des charges nettes liées au rechargement des compteurs à budget pour les années 2016 à 2019  en distinguant les charges nettes variables, les charges nettes fixes et les charges d'amortissement. Pour les années 2020 à 2023, le coût unitaire et les charges nettes fixes sont déterminés automatiquement sur base de l'indice santé et du facteur d'efficience. Les charges d'amortissement des années 2020 à 2023 sont déterminées automatiquement sur base de l'indice santé. Le GRD renseigne également pour les années 2016 à 2023, les meilleures estimations du nombre de compteur à budget pour lequel un rechargement est opéré. Les hypothèses prises en compte sont détaillées de manière exhaustive soit dans les cases prévues à cet effet en-dessous du tableau, soit à l'annexe 9.</t>
  </si>
  <si>
    <t>Le GRD renseigne le montant réel de l'année 2015 et les meilleures estimations des charges nettes liées à la gestion de la clientèle propre pour les années 2016 à 2019 en distinguant les charges nettes variables, les charges nettes fixes et les charges d'amortissement. Pour les années 2020 à 2023, le coût unitaire et les charges nettes fixes sont déterminés automatiquement sur base de l'indice santé et du facteur d'efficience. Les charges d'amortissement des années 2020 à 2023 sont déterminées automatiquement sur base de l'indice santé. Le GRD renseigne également pour les années 2016 à 2023, les meilleures estimations du nombre de clients que le GRD prévoit d'alimenter annuellement en électricité. Les hypothèses prises en compte sont détaillées de manière exhaustive soit dans les cases prévues à cet effet en-dessous du tableau, soit à l'annexe 9.</t>
  </si>
  <si>
    <t>Le GRD renseigne le montant réel de l'année 2015 et les meilleures estimations des charges nettes liées à la gestion des MOZA et EOC pour les années 2016 à 2019  en distinguant les charges nettes variables, les charges nettes fixes et les charges d'amortissement. Pour les années 2020 à 2023, le coût unitaire et les charges nettes fixes sont déterminés automatiquement sur base de l'indice santé et du facteur d'efficience. Les charges d'amortissement des années 2020 à 2023 sont déterminées automatiquement sur base de l'indice santé. Le GRD renseigne également pour les années 2016 à 2023, les meilleures estimations du nombre de demande de MOZA et EOC que le GRD prévoit de traiter annuellement.. Les hypothèses prises en compte sont détaillées de manière exhaustive soit dans les cases prévues à cet effet en-dessous du tableau, soit à l'annexe 9.</t>
  </si>
  <si>
    <t>Ce tableau présente la synthèse des charges et produits non-contrôlables pour les années 2019 à 2023. Il se complète automatiquement sur la base des tableaux sous-jacents  5.1 à  5.15.</t>
  </si>
  <si>
    <r>
      <t xml:space="preserve">Le GRD renseigne les données réelles 2015 et les meilleures estimations des charges émanant de factures émises par la société FeReSO ainsi que des volumes de réconciliation  pour les années 2016 à 2023. Les hypothèses prises en compte sont détaillées de manière exhaustive soit dans les cases prévues à cet effet en-dessous du tableau, soit à l'annexe 12. </t>
    </r>
    <r>
      <rPr>
        <sz val="11"/>
        <color theme="9" tint="-0.249977111117893"/>
        <rFont val="Calibri"/>
        <family val="2"/>
        <scheme val="minor"/>
      </rPr>
      <t/>
    </r>
  </si>
  <si>
    <t xml:space="preserve">Le GRD renseigne les données réelles 2015 et les meilleures estimations des charges relatives à la redevance de voirie pour les années 2016 à 2023. Les hypothèses prises en compte sont détaillées de manière exhaustive dans les cases prévues à cet effet en-dessous du tableau. </t>
  </si>
  <si>
    <t>Ce tableau reprend le calcul détaillé de la charge fiscale prévisionnelle pour les années 2019 à 2023 résultant de l'application de l'impôt des sociétés sur le résultat des activités régulées du GRD. Le GRD complète les données prévisionnelles inhérentes à la marge bénéficiaire équitable, aux charges d'intérêts sur emprunt, aux dépenses non admises et au calcul des intérêts notionnels déductibles.</t>
  </si>
  <si>
    <t>Le GRD renseigne  les données réelles 2015 et les meilleures estimations pour les années 2016 à 2023 des taxes, surcharges, redevances, prélèvements fédéraux et locaux, précomptes immobiliers et mobiliers ainsi que de la charge fiscale effectivement due résultant de l'application de l'impôt sur les personnes morale) . Les hypothèses prises en compte sont détaillées de manière exhaustive dans les cases prévues à cet effet en-dessous du tableau.</t>
  </si>
  <si>
    <t xml:space="preserve">Ce tableau reprend le calcul détaillé et l'évolution des cotisations de responsabilisation prévisionnelles pour les années 2015 à 2023. Le GRD renseigne les données réelles 2015 et les meilleures estimations relatives au nombre d'agents statutaires, à la masse salariale, aux charges de pension et au coefficient de responsabilisation. Le GRD ventile le montant réel/prévisionnel de la cotisation de responsabilisation entre ses différents secteurs d'activité (électricité, gaz et autres non régulés). Les hypothèses prises en compte sont détaillées de manière exhaustive dans l'annexe 15. </t>
  </si>
  <si>
    <t xml:space="preserve">Le GRD renseigne les données réelles et les meilleures estimations pour les années 2016 à 2023 des charges de pension non-capitalisées en distinguant les charges d'amortissement et les rentes. Les charges d'amortissement doivent correspondre aux charges reprises dans le tableau d'amortissement des charges de pension. </t>
  </si>
  <si>
    <t>Le GRD renseigne les données réelles 2015 et les meilleures estimations pour les années 2016 à 2023 des charges de distribution supportées par le GRD pour l'alimentation de sa clientèle propre . Pour ce faire, le GRD indique le tarif de distribution réel/prévisionnel et les volumes de fourniture réels/prévisionnels. Les hypothèses relatives au prix et aux volumes sont détaillées de manière exhaustive dans les cases prévues à cet effet en-dessous du tableau.</t>
  </si>
  <si>
    <t>Le GRD renseigne les meilleures estimations pour les années 2019 à 2023 des indemnités à verser aux fournisseurs dans le cas du retard de placement des compteurs à budget. Pour ce faire, le GRD indique le montant prévisionnel de l'indemnité journalière, le délai estimé de placement des compteurs à budget du GRD (plafonné), et le nombre prévisionnel de procédures de demande de placement de CàB clôturées annuellement au-delà du délai réglementaire. Les hypothèses relatives au montant unitaire journalier, au délai de placement et au nombre de procédures sont détaillées de manière exhaustive dans les cases prévues à cet effet en-dessous du tableau.</t>
  </si>
  <si>
    <t>Ce tableau permet de déterminer le montant de la marge équitable prévisionnelle des années 2019 à 2023 sur la base de la valeur de la base d'actifs régulés et du pourcentage de rendement autorisé tel que mentionné au TAB00. Les tableaux d'évolution de la base d'actifs régulés se complètent automatiquement sur base des tableaux sous-jacents 6.1 et 6.2. Le GRD renseigne le montant annuel de la marge équitable prévisionnelle relative aux obligations de service public pour les années 2019 à 2023.</t>
  </si>
  <si>
    <t>Le GRD renseigne, pour chaque catégorie d'actif régulé, le montant des investissements, des désinvestissements, des interventions tiers, des subsides, des amortissements réels ou prévisionnels pour les années 2015 à 2019. Le GRD renseigne également le montant de la plus-value iRAB, de la plus-value historique et leur amortissement respectif pour les années 2015 à 2019. Au travers de l'annexe 17, le GRD démontre lien entre les investissements de réseau repris dans le tableau 6.1 et le plan d'adaptation approuvé par la CWaPE. Pour les actifs hors réseau, le GRD détaille les hypothèses d'évolution entre 2015 et 2023 prises en compte de manière exhaustive à l'annexe 18.</t>
  </si>
  <si>
    <t>Le GRD renseigne, pour chaque catégorie d'actif régulé, le montant des investissements, des désinvestissements, des interventions tiers, des subsides, des amortissements réels ou prévisionnels pour les années 2019 à 2023. Le GRD renseigne également le montant de la plus-value iRAB, de la plus-value historique et leur amortissement respectif pour les années 2019 à 2023. Pour l'année 2019, les données proviennent automatiquement du tableau 6.1. Au travers de l'annexe 17, le GRD démontre le lien entre les investissements de réseau repris dans le tableau 6.1 et le plan d'adaptation approuvé par la CWaPE. Pour les actifs hors réseau, le GRD déatille les hypothèses d'évolution entre 2015 et 2023 de manière exhaustive à l'annexe 18 du modèle de rapport.</t>
  </si>
  <si>
    <t>Ce tableau reprend une vue globale des soldes régulatoires du GRD. Le GRD renseigne :
- le montant des soldes régulatoires des années 2008 et 2009 approuvés par la CREG mais n'ayant pas encore fait l'objet d'une décision d'affectation en distinguant le solde de distribution, le solde sur la cotisation fédérale et le solde sur le transport;
- le montant des soldes régulatoires des années 2010 à 2014, tels que rapportés par le gestionnaire de réseau de distribution aux régulateurs au travers des rapports tarifaires ex-posts en distinguant le solde de distribution, le solde sur la cotisation fédérale et le solde sur le transport;
- le montant des acomptes régulatoires intégrés dans les tarifs des années 2015, 2016, 2017 et 2018
Sur base de ces informations, le solde cumulé 2008-2014 résiduel (après déduction des acomptes) et le montant de l'acompte annuel (2019-2022) qui représente 25% du solde cumulé 2008-2014 se calculent automatiquement .
Le GRD renseigne également le montant des soldes régulatoires des années 2015 à 2016 ayant fait l'objet d'une décision d'approbation et d'affectation de la CWaPE en distinguant le solde de distribution, le solde sur la cotisation fédérale et le solde sur le transport. Le GRD renseigne également la quote-part annuelle des soldes régulatoires 2015 et 2016 affectée ou à affecter dans les tarifs conformément aux décisions de la CWaPE.</t>
  </si>
  <si>
    <t>Le GRD renseigne les données bilantaires réelles des années 2015 et 2016 et prévisionnelles des années 2017 à 2023 en distinguant les activités du GRD, les activités hors GRD, les activités non-régulées du GRD. Pour les années 2015 et 2016, les chiffres repris doivent correspondre aux comptes annuels publiés à la Banque Nationale de Belgique. Les hypothèses d'évolution entre 2017 et 2023 des postes bilantaires sont détaillées de manière exhaustive à l'annexe 22.</t>
  </si>
  <si>
    <t>Le GRD renseigne le détail des comptes de classe 40/41 sur base des données réelles des années 2015 et 2016 et prévisionnelles des années 2017 à 2023.</t>
  </si>
  <si>
    <t>Le GRD renseigne le détail des comptes de classe 490/1 et 492/3 sur base des données réelles des années 2015 et 2016 et prévisionnelles des années 2017 à 2023.</t>
  </si>
  <si>
    <t>Le GRD renseigne le détail des comptes de classe 16 sur base des données réelles des années 2015 et 2016 et prévisionnelles des années 2017 à 2023. Le GRD communique à l'annexe 23 la description des provisions ainsi que la justification du maintien de celles-ci en 2019.</t>
  </si>
  <si>
    <t xml:space="preserve">Ce tableau présente la synthèse du revenu autorisé des années 2019 à 2023. Il sert de base pour la détermination des tarifs périodiques de distribution. Il se complète automatiquement sur base des tableaux sous-jacents. 
Pour la détermination du plafond de revenu autorisé 2019, le GRD renseigne les montants suivants : 
- le montant de l'enveloppe budgétaire 2017 approuvée par la CWaPE le 15 décembre 2016 
- le montant des adaptations éventuelles du plafond des coûts gérables 2017 octroyées pour la clearing house Atrias et pour les réseaux intelligents 
- le montant de l'acompte régulatoire inclu dans l'enveloppe budgétaire 2017 
</t>
  </si>
  <si>
    <t>Le GRD renseigne le montant réel de l'année 2015 et les meilleures estimations pour les années 2016 à 2019 des charges d'amortissement des raccordements standards gratuits . Les charges d'amortissement des années 2020 à 2023 sont déterminées automatiquement sur base de l'indice santé. Les hypothèses prises en compte sont détaillées de manière exhaustive soit dans les cases prévues à cet effet en-dessous du tableau, soit à l'annexe 9.</t>
  </si>
  <si>
    <t xml:space="preserve">Le GRD renseigne les données réelles 2015 et les meilleures estimations pour les années 2016 à 2023 des charges émanant de factures d'achat de gaz émises par un fournisseur commercial pour l'alimentation de la clientèle du GRD. Pour ce faire, le GRD indique le prix d'achat unitaire prévisionnel et les volumes de fourniture. Les hypothèses relatives au prix et aux volumes sont détaillées de manière exhaustive dans les cases prévues à cet effet en-dessous du tableau.  </t>
  </si>
  <si>
    <t>Le GRD renseigne les budgets des charges et produits liés à l'obligation d'achat de gaz SER au prix garanti pour les années 2019 à 2023. Pour ce faire, le GRD renseigne pour les années 2019 à 2023, les 3 montants suivants : 
- le montant prévisionnel des charges issues de l'achat par le GRD de volume de gaz SER aux producteurs, et ce, que ce gaz soit utilisé ou pas pour la couverture des besoins propres du GRD (fourniture "X" et sociale) ;
- le montant prévisionnel de charges liées, sur une base annuelle, à une différence entre les volumes prévus d’injection de gaz SER et les volumes effectivement injectés par les producteurs de gaz SER bénéficiant d’un prix d’achat garanti;
- les produits issus de la revente des volumes excédentaires de gaz SER lorsque le volume injecté à un moment donné est supérieur aux besoins propres du gestionnaire de réseau à ce moment.</t>
  </si>
  <si>
    <r>
      <t xml:space="preserve">Le GRD renseigne les budgets des charges opérationnelles nettes relatives aux projets spécifiques des années 2019 à 2023 en distinguant les charges nettes variables et les charges nettes fixes. Le GRD renseigne également pour les années 2019 à 2023, les prévisions de volume inhérent à la variable prise en compte dans le </t>
    </r>
    <r>
      <rPr>
        <i/>
        <sz val="8"/>
        <rFont val="Trebuchet MS"/>
        <family val="2"/>
      </rPr>
      <t>business case</t>
    </r>
    <r>
      <rPr>
        <sz val="8"/>
        <rFont val="Trebuchet MS"/>
        <family val="2"/>
      </rPr>
      <t xml:space="preserve"> du projet. Les charges reprises au tableau 7 découlent d'une/des demande(s) de budget spécifique reprise(s) en annexe 20 pour le déploiement des compteurs communicants et pour la promotion du gaz naturel.</t>
    </r>
  </si>
  <si>
    <r>
      <t xml:space="preserve">Ce tableau présente la synthèse du revenu autorisé des années 2019 à 2023 pour chaque secteur gaz (après transfert des charges du secteur commun). Il sert de base pour la détermination des tarifs périodiques de distribution de chaque secteur. Pour le compléter, ORES doit préalablement compléter : 
- </t>
    </r>
    <r>
      <rPr>
        <u/>
        <sz val="8"/>
        <rFont val="Trebuchet MS"/>
        <family val="2"/>
      </rPr>
      <t>une version agrégée</t>
    </r>
    <r>
      <rPr>
        <sz val="8"/>
        <rFont val="Trebuchet MS"/>
        <family val="2"/>
      </rPr>
      <t xml:space="preserve"> de la proposition de revenu autorisé incluant les tableaux 1, 2, 2.1, 2.2, 2.3, 3, 4, 4.1, 4.2, 4.3, 4.4, 4.5, 4.6, 7, 9, 9.1, 9.2, 9.3 complétés avec les données de l'ensemble des secteurs gaz;</t>
    </r>
    <r>
      <rPr>
        <u/>
        <sz val="8"/>
        <rFont val="Trebuchet MS"/>
        <family val="2"/>
      </rPr>
      <t xml:space="preserve">
</t>
    </r>
    <r>
      <rPr>
        <sz val="8"/>
        <rFont val="Trebuchet MS"/>
        <family val="2"/>
      </rPr>
      <t>Sur base de ce rapport agrégé, ORES renseigne au tableau 10.1, le montant des charges nettes contrôlables agrégées et des coûts nets des projets spécifiques agrégés pour les années 2019 à 2023 et la répartition de ces charges par secteur.</t>
    </r>
    <r>
      <rPr>
        <u/>
        <sz val="8"/>
        <rFont val="Trebuchet MS"/>
        <family val="2"/>
      </rPr>
      <t xml:space="preserve">
</t>
    </r>
    <r>
      <rPr>
        <sz val="8"/>
        <rFont val="Trebuchet MS"/>
        <family val="2"/>
      </rPr>
      <t xml:space="preserve">- une version individuelle (par secteur) de la proposition de revenu autorisé incluant les tableaux 5, 5.1, 5.2, 5.3, 5.4, 5.5, 5.6, 5.7, 5.8, 5.9, 5.10, 5.11, 5.12, 5.13, 5.14, 5.15, 6, 6.1, 6.2, 6.3, 8 complétés avec les données du secteur concerné;
Sur base de ces rapports individuels, ORES renseigne au tableau 10.1, le montant des charges et produits non-contrôlables, la quote-part des soldes régulatoires et la marge équitable de chaque secteur pour les années 2019 à 2023. 
Pour la détermination du plafond de revenu autorisé 2019 de l'ensemble des secteurs gaz, ORES renseigne les montants suivants : 
- la somme des 'enveloppes budgétaires 2017 des secteurs gaz approuvées par la CWaPE le 15 décembre 2016 
- la somme des adaptations éventuelles du plafond des coûts gérables 2017 des secteurs gaz octroyées
- la somme des acomptes régulatoires des secteurs gaz inclus dans l'enveloppe budgétaire 2017 
</t>
    </r>
  </si>
  <si>
    <t>Date de dépôt de la proposition de revenu autorisé</t>
  </si>
  <si>
    <t>Synthèse du revenu autorisé des années 2019 à 2023 (GRD avec un secteur unique)</t>
  </si>
  <si>
    <t>Synthèse du revenu autorisé des années 2019 à 2023 par secteur (GRD avec plusieurs secteurs)</t>
  </si>
  <si>
    <t>TABa</t>
  </si>
  <si>
    <t>TABb</t>
  </si>
  <si>
    <t>TABc</t>
  </si>
  <si>
    <t>Rapport agrégé</t>
  </si>
  <si>
    <t>Rapport individuel</t>
  </si>
  <si>
    <t>Modèle de rapport - Proposition de revenu autorisé - Gaz
Période régulatoire 2019 - 2023</t>
  </si>
  <si>
    <t>C.1.b. Veuillez confirmer à l'aide du menu déroulant ci-contre l'exhaustivité de la déduction des frais non-récurrents.</t>
  </si>
  <si>
    <t>IV = [I+II+III]</t>
  </si>
  <si>
    <t>Prix unitaire (€/MWh)</t>
  </si>
  <si>
    <t>Pour chacune des années, veuillez documenter les hypothèses retenues. Justifiez les hypothèses sur base des derniers tarifs de distribution connus et les volumes sur base des données historiques et des meilleures informations à votre disposition.</t>
  </si>
  <si>
    <t>Délai de placement réglementaire (en jours)</t>
  </si>
  <si>
    <t>VIII. Placements d'argent</t>
  </si>
  <si>
    <t>VIII. Dettes à plus d'un an</t>
  </si>
  <si>
    <t>Tableau de détail</t>
  </si>
  <si>
    <t>C.9.1.a. Concordance entre le détail des créances à un au plus et le tableau de synthèse des évolutions bilancielles de l'activité régulée Gaz (TAB9)</t>
  </si>
  <si>
    <t>C.9.2.b Concordance entre le détail des comptes de régularisation au passif du bilan avec le tableau de synthèse des évolutions bilancielles de l'activité régulée Gaz (TAB9)</t>
  </si>
  <si>
    <t>Montant repris à l'actif dans l'onglet de synthèse de l'activité régulée Gaz (TAB9)</t>
  </si>
  <si>
    <t>Montant repris dans l'onglet de synthèse de l'activité régulée Gaz (TAB9)</t>
  </si>
  <si>
    <t>Montant repris dans l'onglet TAB9 de l'activité régulée Gaz</t>
  </si>
  <si>
    <t>C.9.3.a. Concordance entre le détail des provisions et le tableau de synthèse des évolutions bilancielles de l'activité régulée Gaz (TAB9)</t>
  </si>
  <si>
    <t>C.9.3.b. Concordance entre le détail des variations de provisions et le tableau de synthèse (TAB2)</t>
  </si>
  <si>
    <t>Montant repris dans l'onglet de l'activité régulée Gaz TAB9</t>
  </si>
  <si>
    <t>Indice santé prévisionnel 2019</t>
  </si>
  <si>
    <t>C.1.b. Confirmation de l'exhaustivité de la déduction des coûts non-récurrents.</t>
  </si>
  <si>
    <t>C.10.a. le total du revenu autorisé 2019  hors projets spécifiques et hors soldes régulatoires ne doit pas excéder l’enveloppe budgétaire 2017 indexée hors adaptations du plafond des coûts gérables et hors acompte.</t>
  </si>
  <si>
    <t>C.11.a. le total du revenu autorisé 2019  hors projets spécifiques et hors soldes régulatoires ne doit pas excéder l’enveloppe budgétaire 2017 indexée hors adaptations du plafond des coûts gérables et hors acompte.</t>
  </si>
  <si>
    <t>Adaptation promogaz (en signe négatif à déduire)</t>
  </si>
  <si>
    <t>TAB A</t>
  </si>
  <si>
    <t>TAB B</t>
  </si>
  <si>
    <t>TAB C</t>
  </si>
  <si>
    <r>
      <t xml:space="preserve">Une note explicative détaillée reprenant les hypothèses retenues pour la détermination du budget de chaque catégorie de charges du tableau 2 pour les années 2016,2017,2018 et 2019 à l'exception des coûts informatiques et des charges sociales et salariales qui seront justifiées respectivement </t>
    </r>
    <r>
      <rPr>
        <sz val="8"/>
        <color theme="1"/>
        <rFont val="Arial"/>
        <family val="2"/>
      </rPr>
      <t>aux annexe 4 et 6.</t>
    </r>
  </si>
  <si>
    <t>Le GRD renseigne les meilleures estimations des charges et produits gérables qualifiés de récurrents au TAB 1 et ce, pour les années 2016, 2017 , 2018  et 2019. Le GRD spécifie les hypothèses prises en compte de manière exhaustive soit dans les cases prévues à cet effet en-dessous du tableau TAB2, soit à l'annexe 3 du modèle de rapport. Les meilleures estimations relatives aux "charges nettes liées aux immobilisations" se complètent quant à elles automatiquement sur la base des données renseignées au tableau 6.</t>
  </si>
  <si>
    <t xml:space="preserve">Le GRD renseigne les données réelles 2015 et les meilleures estimations pour les années 2016 à 2023 des produits issus de la facturation de gaz à sa clientèle propre en distinguant les clients protégés et les clients non-protégés.  Pour ce faire, le GRD indique le prix de vente unitaire prévisionnel et les volumes de fourniture. Les hypothèses relative au prix et aux volumes sont détaillées de manière exhaustive dans les cases prévues à cet effet en-dessous du tableau.
Le GRD renseigne les données réelles et les meilleures estimations pour les années 2016 à 2023 des produits versés par la CREG au titre de compensation. </t>
  </si>
  <si>
    <t>Ce tableau présente la synthèse des interventions de tiers dans le financement des actifs régulés pour les années 2015 à 2019. Le GRD fournit à l'annexe197, le fichier de calcul ayant permis la détermination des interventions de tiers pour l'année 2019 à partir des tarifs non-périodiques.</t>
  </si>
  <si>
    <r>
      <t xml:space="preserve">Dossier de demande de budget spécifique relative à la promotion du gaz naturel conforme à </t>
    </r>
    <r>
      <rPr>
        <sz val="8"/>
        <color theme="1"/>
        <rFont val="Arial"/>
        <family val="2"/>
      </rPr>
      <t xml:space="preserve">l'article 15 de la méthodologie tarifaire. 
</t>
    </r>
  </si>
  <si>
    <r>
      <t>Dossier de demande de budget spécifique relative au déploiement des compteurs communicants conforme à</t>
    </r>
    <r>
      <rPr>
        <sz val="8"/>
        <color theme="1"/>
        <rFont val="Arial"/>
        <family val="2"/>
      </rPr>
      <t xml:space="preserve"> l'article 15 de la méthodologie tarifaire. </t>
    </r>
  </si>
  <si>
    <r>
      <t xml:space="preserve"> Conformément à l'article 56 de la méthodologie tarifaire 2019-2023, la proposition de revenu autorisé est déposée à la CWaPE au plus tard</t>
    </r>
    <r>
      <rPr>
        <b/>
        <sz val="8"/>
        <color theme="1"/>
        <rFont val="Trebuchet MS"/>
        <family val="2"/>
      </rPr>
      <t xml:space="preserve"> le 1er janvier 2018</t>
    </r>
    <r>
      <rPr>
        <sz val="8"/>
        <color theme="1"/>
        <rFont val="Trebuchet MS"/>
        <family val="2"/>
      </rPr>
      <t>. La proposition de revenu autorisé est transmise en trois exemplaires papier par porteur avec accusé de réception ainsi que sur support électronique. La proposition de revenu autorisé comprend obligatoirement le présent modèle de rapport au format Excel, vierge de toute liaison avec d'autres fichiers qui ne seraient pas transmis à la CWaPE ainsi que l'ensemble des annexes listées au TAB 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</si>
</sst>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47" x14ac:knownFonts="1">
    <font>
      <sz val="8"/>
      <color theme="1"/>
      <name val="Trebuchet MS"/>
      <family val="2"/>
    </font>
    <font>
      <sz val="10"/>
      <color theme="1"/>
      <name val="Trebuchet MS"/>
      <family val="2"/>
    </font>
    <font>
      <sz val="10"/>
      <color theme="1"/>
      <name val="Trebuchet MS"/>
      <family val="2"/>
    </font>
    <font>
      <sz val="10"/>
      <color theme="1"/>
      <name val="Trebuchet MS"/>
      <family val="2"/>
    </font>
    <font>
      <b/>
      <sz val="10"/>
      <color theme="1"/>
      <name val="Trebuchet MS"/>
      <family val="2"/>
    </font>
    <font>
      <sz val="10"/>
      <color theme="0"/>
      <name val="Trebuchet MS"/>
      <family val="2"/>
    </font>
    <font>
      <sz val="8"/>
      <color theme="0"/>
      <name val="Trebuchet MS"/>
      <family val="2"/>
    </font>
    <font>
      <sz val="8"/>
      <color theme="1"/>
      <name val="Trebuchet MS"/>
      <family val="2"/>
    </font>
    <font>
      <b/>
      <sz val="8"/>
      <color theme="1"/>
      <name val="Trebuchet MS"/>
      <family val="2"/>
    </font>
    <font>
      <i/>
      <sz val="8"/>
      <color theme="1"/>
      <name val="Trebuchet MS"/>
      <family val="2"/>
    </font>
    <font>
      <sz val="14"/>
      <color theme="0"/>
      <name val="Trebuchet MS"/>
      <family val="2"/>
    </font>
    <font>
      <u/>
      <sz val="10"/>
      <color theme="10"/>
      <name val="Trebuchet MS"/>
      <family val="2"/>
    </font>
    <font>
      <b/>
      <sz val="16"/>
      <color theme="0"/>
      <name val="Trebuchet MS"/>
      <family val="2"/>
    </font>
    <font>
      <i/>
      <sz val="8"/>
      <color theme="4"/>
      <name val="Trebuchet MS"/>
      <family val="2"/>
    </font>
    <font>
      <b/>
      <sz val="8"/>
      <color theme="0"/>
      <name val="Trebuchet MS"/>
      <family val="2"/>
    </font>
    <font>
      <b/>
      <i/>
      <sz val="8"/>
      <color theme="5"/>
      <name val="Trebuchet MS"/>
      <family val="2"/>
    </font>
    <font>
      <sz val="26"/>
      <color theme="1"/>
      <name val="Wingdings 2"/>
      <family val="1"/>
      <charset val="2"/>
    </font>
    <font>
      <sz val="10"/>
      <color rgb="FF9C6500"/>
      <name val="Trebuchet MS"/>
      <family val="2"/>
    </font>
    <font>
      <sz val="10"/>
      <name val="Arial"/>
      <family val="2"/>
    </font>
    <font>
      <b/>
      <i/>
      <sz val="11"/>
      <color theme="5"/>
      <name val="Trebuchet MS"/>
      <family val="2"/>
    </font>
    <font>
      <b/>
      <i/>
      <sz val="9"/>
      <color theme="5"/>
      <name val="Trebuchet MS"/>
      <family val="2"/>
    </font>
    <font>
      <sz val="11"/>
      <color theme="1"/>
      <name val="Calibri"/>
      <family val="2"/>
      <scheme val="minor"/>
    </font>
    <font>
      <b/>
      <sz val="11"/>
      <color theme="1"/>
      <name val="Calibri"/>
      <family val="2"/>
      <scheme val="minor"/>
    </font>
    <font>
      <sz val="8"/>
      <color theme="1"/>
      <name val="Calibri"/>
      <family val="2"/>
    </font>
    <font>
      <b/>
      <sz val="8"/>
      <color theme="1"/>
      <name val="Calibri"/>
      <family val="2"/>
    </font>
    <font>
      <sz val="8"/>
      <color theme="1"/>
      <name val="Times New Roman"/>
      <family val="1"/>
    </font>
    <font>
      <sz val="8"/>
      <color theme="1"/>
      <name val="Calibri"/>
      <family val="2"/>
      <scheme val="minor"/>
    </font>
    <font>
      <sz val="8"/>
      <color rgb="FF002060"/>
      <name val="Calibri"/>
      <family val="2"/>
      <scheme val="minor"/>
    </font>
    <font>
      <vertAlign val="subscript"/>
      <sz val="11"/>
      <color theme="1"/>
      <name val="Calibri"/>
      <family val="2"/>
      <scheme val="minor"/>
    </font>
    <font>
      <b/>
      <vertAlign val="subscript"/>
      <sz val="11"/>
      <color theme="1"/>
      <name val="Calibri"/>
      <family val="2"/>
      <scheme val="minor"/>
    </font>
    <font>
      <b/>
      <u/>
      <sz val="11"/>
      <color theme="1"/>
      <name val="Calibri"/>
      <family val="2"/>
      <scheme val="minor"/>
    </font>
    <font>
      <b/>
      <sz val="10"/>
      <color theme="5"/>
      <name val="Trebuchet MS"/>
      <family val="2"/>
    </font>
    <font>
      <sz val="12"/>
      <color theme="0"/>
      <name val="Calibri"/>
      <family val="2"/>
      <scheme val="minor"/>
    </font>
    <font>
      <sz val="16"/>
      <color theme="0"/>
      <name val="Trebuchet MS"/>
      <family val="2"/>
    </font>
    <font>
      <i/>
      <sz val="8"/>
      <color rgb="FFFF0000"/>
      <name val="Trebuchet MS"/>
      <family val="2"/>
    </font>
    <font>
      <sz val="8"/>
      <name val="Trebuchet MS"/>
      <family val="2"/>
    </font>
    <font>
      <i/>
      <sz val="8"/>
      <name val="Trebuchet MS"/>
      <family val="2"/>
    </font>
    <font>
      <sz val="14"/>
      <color theme="1"/>
      <name val="Wingdings 2"/>
      <family val="1"/>
      <charset val="2"/>
    </font>
    <font>
      <i/>
      <sz val="8"/>
      <color theme="5"/>
      <name val="Trebuchet MS"/>
      <family val="2"/>
    </font>
    <font>
      <b/>
      <i/>
      <sz val="10"/>
      <name val="Trebuchet MS"/>
      <family val="2"/>
    </font>
    <font>
      <b/>
      <u/>
      <sz val="8"/>
      <color theme="1"/>
      <name val="Trebuchet MS"/>
      <family val="2"/>
    </font>
    <font>
      <u/>
      <sz val="8"/>
      <color theme="10"/>
      <name val="Trebuchet MS"/>
      <family val="2"/>
    </font>
    <font>
      <sz val="8"/>
      <color rgb="FF003399"/>
      <name val="Trebuchet MS"/>
      <family val="2"/>
    </font>
    <font>
      <u/>
      <sz val="8"/>
      <name val="Trebuchet MS"/>
      <family val="2"/>
    </font>
    <font>
      <sz val="10"/>
      <color theme="1"/>
      <name val="Arial"/>
      <family val="2"/>
    </font>
    <font>
      <sz val="8"/>
      <color theme="1"/>
      <name val="Arial"/>
      <family val="2"/>
    </font>
    <font>
      <sz val="11"/>
      <color theme="9" tint="-0.249977111117893"/>
      <name val="Calibri"/>
      <family val="2"/>
      <scheme val="minor"/>
    </font>
  </fonts>
  <fills count="21">
    <fill>
      <patternFill patternType="none"/>
    </fill>
    <fill>
      <patternFill patternType="gray125"/>
    </fill>
    <fill>
      <patternFill patternType="solid">
        <fgColor theme="4"/>
      </patternFill>
    </fill>
    <fill>
      <patternFill patternType="solid">
        <fgColor theme="5"/>
      </patternFill>
    </fill>
    <fill>
      <patternFill patternType="solid">
        <fgColor theme="5" tint="0.79998168889431442"/>
        <bgColor indexed="65"/>
      </patternFill>
    </fill>
    <fill>
      <patternFill patternType="solid">
        <fgColor theme="7"/>
      </patternFill>
    </fill>
    <fill>
      <patternFill patternType="solid">
        <fgColor theme="0"/>
        <bgColor indexed="64"/>
      </patternFill>
    </fill>
    <fill>
      <patternFill patternType="solid">
        <fgColor theme="5"/>
        <bgColor indexed="64"/>
      </patternFill>
    </fill>
    <fill>
      <patternFill patternType="darkUp">
        <fgColor theme="5"/>
        <bgColor theme="0"/>
      </patternFill>
    </fill>
    <fill>
      <patternFill patternType="solid">
        <fgColor rgb="FFFFEB9C"/>
      </patternFill>
    </fill>
    <fill>
      <patternFill patternType="solid">
        <fgColor theme="6" tint="0.3999755851924192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tint="-4.9989318521683403E-2"/>
        <bgColor indexed="64"/>
      </patternFill>
    </fill>
    <fill>
      <patternFill patternType="lightDown">
        <bgColor theme="0"/>
      </patternFill>
    </fill>
    <fill>
      <patternFill patternType="solid">
        <fgColor theme="2"/>
        <bgColor indexed="64"/>
      </patternFill>
    </fill>
    <fill>
      <patternFill patternType="solid">
        <fgColor theme="7" tint="0.79998168889431442"/>
        <bgColor indexed="64"/>
      </patternFill>
    </fill>
    <fill>
      <patternFill patternType="solid">
        <fgColor theme="5" tint="0.59999389629810485"/>
        <bgColor indexed="65"/>
      </patternFill>
    </fill>
    <fill>
      <patternFill patternType="solid">
        <fgColor theme="9" tint="-0.249977111117893"/>
        <bgColor indexed="64"/>
      </patternFill>
    </fill>
    <fill>
      <patternFill patternType="solid">
        <fgColor theme="6" tint="-0.249977111117893"/>
        <bgColor indexed="64"/>
      </patternFill>
    </fill>
  </fills>
  <borders count="10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diagonal/>
    </border>
    <border>
      <left style="thin">
        <color theme="0"/>
      </left>
      <right style="thin">
        <color theme="0"/>
      </right>
      <top/>
      <bottom/>
      <diagonal/>
    </border>
    <border>
      <left style="medium">
        <color theme="5"/>
      </left>
      <right/>
      <top style="medium">
        <color theme="5"/>
      </top>
      <bottom/>
      <diagonal/>
    </border>
    <border>
      <left/>
      <right style="medium">
        <color theme="5"/>
      </right>
      <top style="medium">
        <color theme="5"/>
      </top>
      <bottom/>
      <diagonal/>
    </border>
    <border>
      <left/>
      <right style="medium">
        <color theme="5"/>
      </right>
      <top/>
      <bottom style="medium">
        <color theme="5"/>
      </bottom>
      <diagonal/>
    </border>
    <border>
      <left/>
      <right/>
      <top style="medium">
        <color theme="5"/>
      </top>
      <bottom/>
      <diagonal/>
    </border>
    <border>
      <left style="thin">
        <color theme="0"/>
      </left>
      <right style="thin">
        <color theme="0"/>
      </right>
      <top style="thin">
        <color theme="0"/>
      </top>
      <bottom style="medium">
        <color theme="5"/>
      </bottom>
      <diagonal/>
    </border>
    <border>
      <left/>
      <right style="medium">
        <color theme="5"/>
      </right>
      <top/>
      <bottom/>
      <diagonal/>
    </border>
    <border>
      <left style="medium">
        <color theme="5"/>
      </left>
      <right/>
      <top/>
      <bottom style="thin">
        <color theme="0"/>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5"/>
      </left>
      <right/>
      <top/>
      <bottom/>
      <diagonal/>
    </border>
    <border>
      <left style="medium">
        <color theme="5"/>
      </left>
      <right/>
      <top/>
      <bottom style="medium">
        <color theme="5"/>
      </bottom>
      <diagonal/>
    </border>
    <border>
      <left style="medium">
        <color theme="5"/>
      </left>
      <right style="thin">
        <color theme="0"/>
      </right>
      <top style="thin">
        <color theme="0"/>
      </top>
      <bottom/>
      <diagonal/>
    </border>
    <border>
      <left/>
      <right/>
      <top/>
      <bottom style="medium">
        <color theme="5"/>
      </bottom>
      <diagonal/>
    </border>
    <border>
      <left style="dashDot">
        <color theme="5"/>
      </left>
      <right style="dashDot">
        <color theme="5"/>
      </right>
      <top style="dashDot">
        <color theme="5"/>
      </top>
      <bottom style="dashDot">
        <color theme="5"/>
      </bottom>
      <diagonal/>
    </border>
    <border>
      <left style="thin">
        <color theme="0"/>
      </left>
      <right style="medium">
        <color theme="5"/>
      </right>
      <top style="medium">
        <color theme="5"/>
      </top>
      <bottom style="medium">
        <color theme="5"/>
      </bottom>
      <diagonal/>
    </border>
    <border>
      <left style="dashDot">
        <color theme="5"/>
      </left>
      <right style="dashDot">
        <color theme="5"/>
      </right>
      <top/>
      <bottom style="dashDot">
        <color theme="5"/>
      </bottom>
      <diagonal/>
    </border>
    <border>
      <left style="dashDot">
        <color theme="5"/>
      </left>
      <right style="dashDot">
        <color theme="5"/>
      </right>
      <top style="dashDot">
        <color theme="5"/>
      </top>
      <bottom/>
      <diagonal/>
    </border>
    <border>
      <left style="medium">
        <color theme="5"/>
      </left>
      <right style="thin">
        <color theme="0"/>
      </right>
      <top/>
      <bottom style="thin">
        <color theme="0"/>
      </bottom>
      <diagonal/>
    </border>
    <border>
      <left style="thin">
        <color theme="0"/>
      </left>
      <right style="thin">
        <color theme="0"/>
      </right>
      <top style="medium">
        <color theme="5"/>
      </top>
      <bottom style="thin">
        <color theme="0"/>
      </bottom>
      <diagonal/>
    </border>
    <border>
      <left/>
      <right/>
      <top style="dashDot">
        <color theme="5"/>
      </top>
      <bottom style="dashDot">
        <color theme="5"/>
      </bottom>
      <diagonal/>
    </border>
    <border>
      <left/>
      <right/>
      <top/>
      <bottom style="dashDot">
        <color theme="5"/>
      </bottom>
      <diagonal/>
    </border>
    <border>
      <left style="thin">
        <color theme="0"/>
      </left>
      <right/>
      <top style="medium">
        <color theme="5"/>
      </top>
      <bottom style="thin">
        <color theme="0"/>
      </bottom>
      <diagonal/>
    </border>
    <border>
      <left/>
      <right/>
      <top style="thin">
        <color theme="5"/>
      </top>
      <bottom style="medium">
        <color theme="5"/>
      </bottom>
      <diagonal/>
    </border>
    <border>
      <left style="medium">
        <color theme="5"/>
      </left>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theme="5"/>
      </left>
      <right style="thin">
        <color theme="0"/>
      </right>
      <top style="medium">
        <color theme="5"/>
      </top>
      <bottom/>
      <diagonal/>
    </border>
    <border>
      <left style="thin">
        <color theme="5"/>
      </left>
      <right style="thin">
        <color theme="5"/>
      </right>
      <top style="thin">
        <color theme="5"/>
      </top>
      <bottom style="thin">
        <color theme="5"/>
      </bottom>
      <diagonal/>
    </border>
    <border>
      <left style="thin">
        <color theme="0"/>
      </left>
      <right/>
      <top style="medium">
        <color theme="5"/>
      </top>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style="thin">
        <color theme="0"/>
      </left>
      <right/>
      <top style="medium">
        <color theme="5"/>
      </top>
      <bottom style="medium">
        <color theme="5"/>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theme="0"/>
      </right>
      <top/>
      <bottom/>
      <diagonal/>
    </border>
    <border>
      <left style="thin">
        <color theme="0"/>
      </left>
      <right style="medium">
        <color indexed="64"/>
      </right>
      <top/>
      <bottom/>
      <diagonal/>
    </border>
    <border>
      <left/>
      <right style="medium">
        <color indexed="64"/>
      </right>
      <top style="medium">
        <color indexed="64"/>
      </top>
      <bottom/>
      <diagonal/>
    </border>
    <border>
      <left style="medium">
        <color theme="5"/>
      </left>
      <right style="medium">
        <color theme="5"/>
      </right>
      <top style="medium">
        <color theme="5"/>
      </top>
      <bottom style="medium">
        <color theme="5"/>
      </bottom>
      <diagonal/>
    </border>
    <border>
      <left style="medium">
        <color theme="5"/>
      </left>
      <right style="medium">
        <color theme="5"/>
      </right>
      <top/>
      <bottom style="medium">
        <color theme="5"/>
      </bottom>
      <diagonal/>
    </border>
    <border>
      <left style="medium">
        <color theme="5"/>
      </left>
      <right style="medium">
        <color theme="5"/>
      </right>
      <top style="medium">
        <color theme="5"/>
      </top>
      <bottom/>
      <diagonal/>
    </border>
    <border>
      <left style="medium">
        <color theme="5"/>
      </left>
      <right style="medium">
        <color theme="5"/>
      </right>
      <top/>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medium">
        <color theme="5"/>
      </left>
      <right/>
      <top style="medium">
        <color theme="5"/>
      </top>
      <bottom style="dashDot">
        <color theme="5"/>
      </bottom>
      <diagonal/>
    </border>
    <border>
      <left/>
      <right/>
      <top style="medium">
        <color theme="5"/>
      </top>
      <bottom style="dashDot">
        <color theme="5"/>
      </bottom>
      <diagonal/>
    </border>
    <border>
      <left/>
      <right/>
      <top/>
      <bottom style="thin">
        <color theme="0"/>
      </bottom>
      <diagonal/>
    </border>
    <border>
      <left/>
      <right style="medium">
        <color theme="5"/>
      </right>
      <top style="medium">
        <color theme="5"/>
      </top>
      <bottom style="dashDot">
        <color theme="5"/>
      </bottom>
      <diagonal/>
    </border>
    <border>
      <left style="medium">
        <color theme="0"/>
      </left>
      <right style="thin">
        <color theme="0"/>
      </right>
      <top style="medium">
        <color theme="0"/>
      </top>
      <bottom/>
      <diagonal/>
    </border>
    <border>
      <left style="medium">
        <color theme="0"/>
      </left>
      <right style="thin">
        <color theme="0"/>
      </right>
      <top/>
      <bottom style="thin">
        <color theme="0"/>
      </bottom>
      <diagonal/>
    </border>
    <border>
      <left style="thin">
        <color theme="0"/>
      </left>
      <right style="medium">
        <color theme="0"/>
      </right>
      <top/>
      <bottom style="thin">
        <color theme="0"/>
      </bottom>
      <diagonal/>
    </border>
    <border>
      <left style="medium">
        <color theme="0"/>
      </left>
      <right/>
      <top/>
      <bottom/>
      <diagonal/>
    </border>
    <border>
      <left/>
      <right style="medium">
        <color theme="0"/>
      </right>
      <top/>
      <bottom/>
      <diagonal/>
    </border>
    <border>
      <left style="medium">
        <color theme="5"/>
      </left>
      <right/>
      <top style="dashDot">
        <color theme="5"/>
      </top>
      <bottom style="dashDot">
        <color theme="5"/>
      </bottom>
      <diagonal/>
    </border>
    <border>
      <left/>
      <right style="dashDot">
        <color theme="5"/>
      </right>
      <top style="dashDot">
        <color theme="5"/>
      </top>
      <bottom style="dashDot">
        <color theme="5"/>
      </bottom>
      <diagonal/>
    </border>
    <border>
      <left style="thin">
        <color theme="0"/>
      </left>
      <right/>
      <top style="medium">
        <color theme="0"/>
      </top>
      <bottom style="thin">
        <color theme="0"/>
      </bottom>
      <diagonal/>
    </border>
    <border>
      <left/>
      <right style="thin">
        <color theme="0"/>
      </right>
      <top style="medium">
        <color theme="0"/>
      </top>
      <bottom style="thin">
        <color theme="0"/>
      </bottom>
      <diagonal/>
    </border>
    <border>
      <left/>
      <right style="medium">
        <color theme="0"/>
      </right>
      <top style="medium">
        <color theme="0"/>
      </top>
      <bottom style="thin">
        <color theme="0"/>
      </bottom>
      <diagonal/>
    </border>
    <border>
      <left style="medium">
        <color theme="0"/>
      </left>
      <right style="thin">
        <color theme="0"/>
      </right>
      <top/>
      <bottom/>
      <diagonal/>
    </border>
    <border>
      <left style="thin">
        <color theme="0"/>
      </left>
      <right style="thin">
        <color theme="0"/>
      </right>
      <top/>
      <bottom style="medium">
        <color theme="0"/>
      </bottom>
      <diagonal/>
    </border>
    <border>
      <left style="dashDot">
        <color theme="5"/>
      </left>
      <right/>
      <top style="dashDot">
        <color theme="5"/>
      </top>
      <bottom style="dashDot">
        <color theme="5"/>
      </bottom>
      <diagonal/>
    </border>
    <border>
      <left style="medium">
        <color theme="5"/>
      </left>
      <right/>
      <top style="thin">
        <color theme="0"/>
      </top>
      <bottom/>
      <diagonal/>
    </border>
    <border>
      <left style="dashDot">
        <color theme="5"/>
      </left>
      <right style="dashDot">
        <color theme="5"/>
      </right>
      <top style="dashDot">
        <color theme="5"/>
      </top>
      <bottom style="thin">
        <color theme="0"/>
      </bottom>
      <diagonal/>
    </border>
    <border>
      <left style="dashDot">
        <color theme="5"/>
      </left>
      <right/>
      <top style="thin">
        <color theme="0"/>
      </top>
      <bottom style="dashDot">
        <color theme="5"/>
      </bottom>
      <diagonal/>
    </border>
    <border>
      <left/>
      <right style="dashDot">
        <color theme="5"/>
      </right>
      <top style="thin">
        <color theme="0"/>
      </top>
      <bottom style="dashDot">
        <color theme="5"/>
      </bottom>
      <diagonal/>
    </border>
    <border>
      <left style="dashDot">
        <color theme="5"/>
      </left>
      <right/>
      <top style="dashDot">
        <color theme="5"/>
      </top>
      <bottom style="thin">
        <color theme="0"/>
      </bottom>
      <diagonal/>
    </border>
    <border>
      <left/>
      <right style="dashDot">
        <color theme="5"/>
      </right>
      <top style="dashDot">
        <color theme="5"/>
      </top>
      <bottom style="thin">
        <color theme="0"/>
      </bottom>
      <diagonal/>
    </border>
    <border>
      <left style="dashDot">
        <color theme="5"/>
      </left>
      <right style="dashDot">
        <color theme="5"/>
      </right>
      <top style="thin">
        <color theme="0"/>
      </top>
      <bottom style="dashDot">
        <color theme="5"/>
      </bottom>
      <diagonal/>
    </border>
    <border>
      <left style="thin">
        <color theme="0"/>
      </left>
      <right/>
      <top/>
      <bottom style="medium">
        <color theme="0"/>
      </bottom>
      <diagonal/>
    </border>
    <border>
      <left/>
      <right/>
      <top style="thin">
        <color theme="4"/>
      </top>
      <bottom style="thin">
        <color theme="4"/>
      </bottom>
      <diagonal/>
    </border>
    <border>
      <left style="dashDot">
        <color theme="5"/>
      </left>
      <right/>
      <top style="thin">
        <color theme="0"/>
      </top>
      <bottom/>
      <diagonal/>
    </border>
    <border>
      <left style="thin">
        <color theme="5"/>
      </left>
      <right style="thin">
        <color theme="5"/>
      </right>
      <top/>
      <bottom/>
      <diagonal/>
    </border>
    <border>
      <left/>
      <right style="thin">
        <color theme="0"/>
      </right>
      <top/>
      <bottom style="medium">
        <color theme="5"/>
      </bottom>
      <diagonal/>
    </border>
    <border>
      <left style="thin">
        <color theme="0"/>
      </left>
      <right/>
      <top style="thin">
        <color theme="0"/>
      </top>
      <bottom style="medium">
        <color theme="5"/>
      </bottom>
      <diagonal/>
    </border>
    <border>
      <left style="thin">
        <color theme="0"/>
      </left>
      <right style="dashDot">
        <color theme="0"/>
      </right>
      <top style="thin">
        <color theme="0"/>
      </top>
      <bottom style="thin">
        <color theme="0"/>
      </bottom>
      <diagonal/>
    </border>
    <border>
      <left/>
      <right style="dashDot">
        <color theme="0"/>
      </right>
      <top/>
      <bottom/>
      <diagonal/>
    </border>
    <border>
      <left/>
      <right style="dashDot">
        <color theme="0"/>
      </right>
      <top/>
      <bottom style="thin">
        <color theme="0"/>
      </bottom>
      <diagonal/>
    </border>
    <border>
      <left style="dashDot">
        <color theme="5"/>
      </left>
      <right style="medium">
        <color indexed="64"/>
      </right>
      <top style="dashDot">
        <color theme="5"/>
      </top>
      <bottom style="dashDot">
        <color theme="5"/>
      </bottom>
      <diagonal/>
    </border>
    <border>
      <left style="thin">
        <color theme="0"/>
      </left>
      <right style="dashDot">
        <color theme="0"/>
      </right>
      <top style="thin">
        <color theme="0"/>
      </top>
      <bottom/>
      <diagonal/>
    </border>
    <border>
      <left style="thin">
        <color theme="0"/>
      </left>
      <right style="dashDot">
        <color theme="0"/>
      </right>
      <top/>
      <bottom/>
      <diagonal/>
    </border>
    <border>
      <left style="thin">
        <color theme="0"/>
      </left>
      <right style="dashDot">
        <color theme="0"/>
      </right>
      <top/>
      <bottom style="thin">
        <color theme="0"/>
      </bottom>
      <diagonal/>
    </border>
  </borders>
  <cellStyleXfs count="22">
    <xf numFmtId="0" fontId="0" fillId="0" borderId="0"/>
    <xf numFmtId="9" fontId="3" fillId="0" borderId="0" applyFon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5" fillId="5" borderId="0" applyNumberFormat="0" applyBorder="0" applyAlignment="0" applyProtection="0"/>
    <xf numFmtId="0" fontId="11" fillId="0" borderId="0" applyNumberFormat="0" applyFill="0" applyBorder="0" applyAlignment="0" applyProtection="0"/>
    <xf numFmtId="0" fontId="17" fillId="9" borderId="0" applyNumberFormat="0" applyBorder="0" applyAlignment="0" applyProtection="0"/>
    <xf numFmtId="0" fontId="18" fillId="0" borderId="0"/>
    <xf numFmtId="0" fontId="18" fillId="0" borderId="0"/>
    <xf numFmtId="0" fontId="18" fillId="0" borderId="0"/>
    <xf numFmtId="0" fontId="21" fillId="0" borderId="0"/>
    <xf numFmtId="0" fontId="7" fillId="0" borderId="0"/>
    <xf numFmtId="0" fontId="5" fillId="2" borderId="0" applyNumberFormat="0" applyBorder="0" applyAlignment="0" applyProtection="0"/>
    <xf numFmtId="0" fontId="7" fillId="4" borderId="0" applyNumberFormat="0" applyBorder="0" applyAlignment="0" applyProtection="0"/>
    <xf numFmtId="0" fontId="6" fillId="3" borderId="0" applyNumberFormat="0" applyBorder="0" applyAlignment="0" applyProtection="0"/>
    <xf numFmtId="3" fontId="7" fillId="6" borderId="22" applyAlignment="0">
      <alignment horizontal="left"/>
      <protection locked="0"/>
    </xf>
    <xf numFmtId="3" fontId="7" fillId="8" borderId="0">
      <alignment horizontal="right"/>
      <protection hidden="1"/>
    </xf>
    <xf numFmtId="9" fontId="2" fillId="0" borderId="0" applyFont="0" applyFill="0" applyBorder="0" applyAlignment="0" applyProtection="0"/>
    <xf numFmtId="3" fontId="7" fillId="6" borderId="22" applyAlignment="0">
      <alignment horizontal="left"/>
      <protection locked="0"/>
    </xf>
    <xf numFmtId="0" fontId="7" fillId="4" borderId="0" applyNumberFormat="0" applyBorder="0" applyAlignment="0" applyProtection="0"/>
    <xf numFmtId="0" fontId="1" fillId="18" borderId="0" applyNumberFormat="0" applyBorder="0" applyAlignment="0" applyProtection="0"/>
  </cellStyleXfs>
  <cellXfs count="763">
    <xf numFmtId="0" fontId="0" fillId="0" borderId="0" xfId="0"/>
    <xf numFmtId="3" fontId="0" fillId="6" borderId="0" xfId="0" applyNumberFormat="1" applyFill="1"/>
    <xf numFmtId="3" fontId="7" fillId="8" borderId="0" xfId="17">
      <alignment horizontal="right"/>
      <protection hidden="1"/>
    </xf>
    <xf numFmtId="0" fontId="6" fillId="13" borderId="1" xfId="0" applyFont="1" applyFill="1" applyBorder="1" applyAlignment="1" applyProtection="1">
      <alignment vertical="center" wrapText="1"/>
      <protection locked="0"/>
    </xf>
    <xf numFmtId="0" fontId="6" fillId="6" borderId="1" xfId="0" applyFont="1" applyFill="1" applyBorder="1" applyAlignment="1" applyProtection="1">
      <alignment vertical="center" wrapText="1"/>
      <protection locked="0"/>
    </xf>
    <xf numFmtId="0" fontId="11" fillId="6" borderId="0" xfId="6" applyFill="1" applyProtection="1"/>
    <xf numFmtId="0" fontId="0" fillId="6" borderId="0" xfId="0" applyFill="1" applyProtection="1"/>
    <xf numFmtId="0" fontId="5" fillId="2" borderId="0" xfId="2" applyAlignment="1" applyProtection="1">
      <alignment wrapText="1"/>
    </xf>
    <xf numFmtId="0" fontId="5" fillId="2" borderId="0" xfId="2" applyProtection="1"/>
    <xf numFmtId="0" fontId="32" fillId="6" borderId="0" xfId="0" applyFont="1" applyFill="1" applyAlignment="1" applyProtection="1">
      <alignment horizontal="center"/>
    </xf>
    <xf numFmtId="0" fontId="0" fillId="6" borderId="0" xfId="0" applyFill="1" applyAlignment="1" applyProtection="1">
      <alignment wrapText="1"/>
    </xf>
    <xf numFmtId="0" fontId="7" fillId="6" borderId="0" xfId="0" applyFont="1" applyFill="1" applyProtection="1"/>
    <xf numFmtId="0" fontId="7" fillId="6" borderId="0" xfId="4" applyFont="1" applyFill="1" applyAlignment="1" applyProtection="1">
      <alignment horizontal="left"/>
    </xf>
    <xf numFmtId="0" fontId="7" fillId="6" borderId="0" xfId="0" applyFont="1" applyFill="1" applyAlignment="1" applyProtection="1">
      <alignment wrapText="1"/>
    </xf>
    <xf numFmtId="3" fontId="7" fillId="6" borderId="0" xfId="0" applyNumberFormat="1" applyFont="1" applyFill="1" applyProtection="1"/>
    <xf numFmtId="3" fontId="7" fillId="6" borderId="22" xfId="16" applyAlignment="1" applyProtection="1">
      <alignment wrapText="1"/>
      <protection locked="0"/>
    </xf>
    <xf numFmtId="3" fontId="6" fillId="3" borderId="1" xfId="3" applyNumberFormat="1" applyFont="1" applyBorder="1" applyAlignment="1" applyProtection="1">
      <alignment horizontal="right"/>
    </xf>
    <xf numFmtId="0" fontId="11" fillId="6" borderId="0" xfId="6" applyFill="1" applyAlignment="1" applyProtection="1"/>
    <xf numFmtId="3" fontId="0" fillId="6" borderId="0" xfId="0" applyNumberFormat="1" applyFill="1" applyProtection="1"/>
    <xf numFmtId="0" fontId="11" fillId="6" borderId="0" xfId="6" applyFill="1" applyAlignment="1" applyProtection="1">
      <alignment wrapText="1"/>
    </xf>
    <xf numFmtId="0" fontId="6" fillId="3" borderId="27" xfId="3" applyBorder="1" applyAlignment="1" applyProtection="1">
      <alignment horizontal="center" vertical="center" wrapText="1"/>
    </xf>
    <xf numFmtId="0" fontId="0" fillId="6" borderId="18" xfId="0" applyFill="1" applyBorder="1" applyAlignment="1" applyProtection="1">
      <alignment wrapText="1"/>
    </xf>
    <xf numFmtId="0" fontId="0" fillId="6" borderId="0" xfId="0" applyFill="1" applyBorder="1" applyProtection="1"/>
    <xf numFmtId="3" fontId="7" fillId="6" borderId="22" xfId="16" applyAlignment="1" applyProtection="1">
      <alignment vertical="center" wrapText="1"/>
      <protection locked="0"/>
    </xf>
    <xf numFmtId="0" fontId="6" fillId="3" borderId="60" xfId="3" applyBorder="1" applyAlignment="1" applyProtection="1">
      <alignment wrapText="1"/>
    </xf>
    <xf numFmtId="0" fontId="6" fillId="3" borderId="1" xfId="3" applyBorder="1" applyAlignment="1" applyProtection="1">
      <alignment wrapText="1"/>
    </xf>
    <xf numFmtId="3" fontId="6" fillId="3" borderId="1" xfId="3" applyNumberFormat="1" applyBorder="1" applyProtection="1"/>
    <xf numFmtId="3" fontId="6" fillId="3" borderId="33" xfId="3" applyNumberFormat="1" applyBorder="1" applyProtection="1"/>
    <xf numFmtId="0" fontId="6" fillId="3" borderId="61" xfId="3" applyBorder="1" applyAlignment="1" applyProtection="1">
      <alignment wrapText="1"/>
    </xf>
    <xf numFmtId="3" fontId="6" fillId="3" borderId="2" xfId="3" applyNumberFormat="1" applyBorder="1" applyProtection="1"/>
    <xf numFmtId="3" fontId="6" fillId="3" borderId="6" xfId="3" applyNumberFormat="1" applyBorder="1" applyProtection="1"/>
    <xf numFmtId="3" fontId="0" fillId="6" borderId="0" xfId="0" applyNumberFormat="1" applyFill="1" applyBorder="1" applyProtection="1"/>
    <xf numFmtId="0" fontId="0" fillId="6" borderId="0" xfId="0" applyFill="1" applyBorder="1" applyAlignment="1" applyProtection="1">
      <alignment wrapText="1"/>
    </xf>
    <xf numFmtId="3" fontId="6" fillId="3" borderId="62" xfId="3" applyNumberFormat="1" applyBorder="1" applyAlignment="1" applyProtection="1">
      <alignment wrapText="1"/>
    </xf>
    <xf numFmtId="3" fontId="6" fillId="3" borderId="3" xfId="3" applyNumberFormat="1" applyBorder="1" applyAlignment="1" applyProtection="1">
      <alignment wrapText="1"/>
    </xf>
    <xf numFmtId="3" fontId="6" fillId="3" borderId="5" xfId="3" applyNumberFormat="1" applyBorder="1" applyAlignment="1" applyProtection="1">
      <alignment wrapText="1"/>
    </xf>
    <xf numFmtId="0" fontId="6" fillId="3" borderId="8" xfId="3" applyBorder="1" applyAlignment="1" applyProtection="1">
      <alignment horizontal="center" vertical="center" wrapText="1"/>
    </xf>
    <xf numFmtId="0" fontId="6" fillId="3" borderId="11" xfId="3" applyBorder="1" applyAlignment="1" applyProtection="1">
      <alignment horizontal="center" vertical="center" wrapText="1"/>
    </xf>
    <xf numFmtId="0" fontId="6" fillId="3" borderId="9" xfId="3" applyBorder="1" applyAlignment="1" applyProtection="1">
      <alignment horizontal="center" vertical="center" wrapText="1"/>
    </xf>
    <xf numFmtId="3" fontId="7" fillId="6" borderId="22" xfId="16" applyAlignment="1" applyProtection="1">
      <alignment horizontal="right"/>
      <protection locked="0"/>
    </xf>
    <xf numFmtId="3" fontId="0" fillId="6" borderId="0" xfId="0" applyNumberFormat="1" applyFill="1" applyBorder="1" applyAlignment="1" applyProtection="1">
      <alignment horizontal="right"/>
    </xf>
    <xf numFmtId="3" fontId="0" fillId="6" borderId="36" xfId="0" applyNumberFormat="1" applyFill="1" applyBorder="1" applyProtection="1"/>
    <xf numFmtId="0" fontId="6" fillId="3" borderId="27" xfId="3" applyBorder="1" applyAlignment="1" applyProtection="1">
      <alignment horizontal="center" vertical="center"/>
    </xf>
    <xf numFmtId="9" fontId="7" fillId="6" borderId="0" xfId="4" applyNumberFormat="1" applyFont="1" applyFill="1" applyBorder="1" applyAlignment="1" applyProtection="1">
      <alignment horizontal="right" vertical="center" wrapText="1"/>
    </xf>
    <xf numFmtId="0" fontId="7" fillId="4" borderId="18" xfId="4" applyBorder="1" applyAlignment="1" applyProtection="1">
      <alignment wrapText="1"/>
    </xf>
    <xf numFmtId="3" fontId="7" fillId="6" borderId="0" xfId="4" applyNumberFormat="1" applyFill="1" applyBorder="1" applyAlignment="1" applyProtection="1">
      <alignment wrapText="1"/>
    </xf>
    <xf numFmtId="9" fontId="7" fillId="6" borderId="0" xfId="4" applyNumberFormat="1" applyFill="1" applyBorder="1" applyAlignment="1" applyProtection="1">
      <alignment horizontal="right" vertical="center" wrapText="1"/>
    </xf>
    <xf numFmtId="0" fontId="0" fillId="4" borderId="18" xfId="4" applyFont="1" applyBorder="1" applyAlignment="1" applyProtection="1">
      <alignment wrapText="1"/>
    </xf>
    <xf numFmtId="0" fontId="6" fillId="3" borderId="26" xfId="3" applyBorder="1" applyAlignment="1" applyProtection="1">
      <alignment wrapText="1"/>
    </xf>
    <xf numFmtId="3" fontId="6" fillId="3" borderId="3" xfId="3" applyNumberFormat="1" applyBorder="1" applyProtection="1"/>
    <xf numFmtId="9" fontId="6" fillId="3" borderId="3" xfId="1" applyFont="1" applyFill="1" applyBorder="1" applyProtection="1"/>
    <xf numFmtId="3" fontId="0" fillId="6" borderId="0" xfId="0" applyNumberFormat="1" applyFill="1" applyAlignment="1" applyProtection="1">
      <alignment wrapText="1"/>
    </xf>
    <xf numFmtId="3" fontId="0" fillId="6" borderId="22" xfId="0" applyNumberFormat="1" applyFill="1" applyBorder="1" applyProtection="1"/>
    <xf numFmtId="3" fontId="7" fillId="6" borderId="0" xfId="4" applyNumberFormat="1" applyFill="1" applyBorder="1" applyProtection="1"/>
    <xf numFmtId="3" fontId="0" fillId="6" borderId="0" xfId="4" applyNumberFormat="1" applyFont="1" applyFill="1" applyBorder="1" applyProtection="1"/>
    <xf numFmtId="3" fontId="6" fillId="3" borderId="12" xfId="3" applyNumberFormat="1" applyBorder="1" applyProtection="1"/>
    <xf numFmtId="0" fontId="7" fillId="4" borderId="0" xfId="4" applyBorder="1" applyProtection="1"/>
    <xf numFmtId="9" fontId="7" fillId="6" borderId="0" xfId="1" applyFont="1" applyFill="1" applyBorder="1" applyProtection="1"/>
    <xf numFmtId="3" fontId="7" fillId="4" borderId="36" xfId="4" applyNumberFormat="1" applyBorder="1" applyProtection="1"/>
    <xf numFmtId="3" fontId="11" fillId="6" borderId="36" xfId="6" applyNumberFormat="1" applyFill="1" applyBorder="1" applyAlignment="1" applyProtection="1">
      <alignment horizontal="center"/>
    </xf>
    <xf numFmtId="3" fontId="11" fillId="6" borderId="36" xfId="6" applyNumberFormat="1" applyFill="1" applyBorder="1" applyAlignment="1" applyProtection="1">
      <alignment horizontal="center" vertical="center"/>
    </xf>
    <xf numFmtId="3" fontId="6" fillId="3" borderId="21" xfId="3" applyNumberFormat="1" applyBorder="1" applyProtection="1"/>
    <xf numFmtId="9" fontId="6" fillId="3" borderId="21" xfId="1" applyFont="1" applyFill="1" applyBorder="1" applyProtection="1"/>
    <xf numFmtId="3" fontId="6" fillId="3" borderId="36" xfId="3" applyNumberFormat="1" applyBorder="1" applyProtection="1"/>
    <xf numFmtId="3" fontId="6" fillId="3" borderId="36" xfId="3" applyNumberFormat="1" applyBorder="1" applyAlignment="1" applyProtection="1">
      <alignment horizontal="center" vertical="center" wrapText="1"/>
    </xf>
    <xf numFmtId="3" fontId="11" fillId="4" borderId="36" xfId="6" applyNumberFormat="1" applyFill="1" applyBorder="1" applyAlignment="1" applyProtection="1">
      <alignment horizontal="center"/>
    </xf>
    <xf numFmtId="10" fontId="0" fillId="6" borderId="0" xfId="0" applyNumberFormat="1" applyFill="1" applyProtection="1"/>
    <xf numFmtId="0" fontId="0" fillId="6" borderId="0" xfId="0" applyFont="1" applyFill="1" applyProtection="1"/>
    <xf numFmtId="0" fontId="12" fillId="2" borderId="0" xfId="2" applyFont="1" applyAlignment="1" applyProtection="1">
      <alignment horizontal="center" wrapText="1"/>
    </xf>
    <xf numFmtId="0" fontId="19" fillId="6" borderId="0" xfId="0" applyFont="1" applyFill="1" applyAlignment="1" applyProtection="1">
      <alignment horizontal="left" vertical="top" wrapText="1"/>
    </xf>
    <xf numFmtId="0" fontId="20" fillId="6" borderId="0" xfId="0" applyFont="1" applyFill="1" applyAlignment="1" applyProtection="1">
      <alignment horizontal="left" vertical="top" wrapText="1"/>
    </xf>
    <xf numFmtId="3" fontId="20" fillId="6" borderId="0" xfId="0" applyNumberFormat="1" applyFont="1" applyFill="1" applyAlignment="1" applyProtection="1">
      <alignment horizontal="right" vertical="top" wrapText="1"/>
    </xf>
    <xf numFmtId="10" fontId="20" fillId="6" borderId="0" xfId="1" applyNumberFormat="1" applyFont="1" applyFill="1" applyAlignment="1" applyProtection="1">
      <alignment horizontal="right" vertical="top" wrapText="1"/>
    </xf>
    <xf numFmtId="0" fontId="0" fillId="6" borderId="0" xfId="0" applyFill="1" applyBorder="1" applyAlignment="1" applyProtection="1">
      <alignment horizontal="left" vertical="center" wrapText="1"/>
    </xf>
    <xf numFmtId="0" fontId="16" fillId="6" borderId="0" xfId="0" applyFont="1" applyFill="1" applyBorder="1" applyAlignment="1" applyProtection="1">
      <alignment horizontal="center" vertical="center"/>
    </xf>
    <xf numFmtId="0" fontId="0" fillId="6" borderId="0" xfId="0" applyFill="1" applyBorder="1" applyAlignment="1" applyProtection="1">
      <alignment horizontal="left" vertical="center"/>
    </xf>
    <xf numFmtId="0" fontId="19" fillId="6" borderId="0" xfId="0" applyFont="1" applyFill="1" applyAlignment="1" applyProtection="1">
      <alignment horizontal="left" vertical="center" wrapText="1"/>
    </xf>
    <xf numFmtId="3" fontId="0" fillId="6" borderId="0" xfId="0" applyNumberFormat="1" applyFill="1" applyBorder="1" applyAlignment="1" applyProtection="1">
      <alignment vertical="center"/>
    </xf>
    <xf numFmtId="10" fontId="0" fillId="6" borderId="0" xfId="0" applyNumberFormat="1" applyFill="1" applyAlignment="1" applyProtection="1">
      <alignment vertical="center"/>
    </xf>
    <xf numFmtId="3" fontId="0" fillId="6" borderId="0" xfId="0" applyNumberFormat="1" applyFill="1" applyAlignment="1" applyProtection="1">
      <alignment vertical="center"/>
    </xf>
    <xf numFmtId="0" fontId="0" fillId="6" borderId="0" xfId="0" applyFill="1" applyAlignment="1" applyProtection="1">
      <alignment vertical="center"/>
    </xf>
    <xf numFmtId="0" fontId="7" fillId="6" borderId="0" xfId="0" applyFont="1" applyFill="1" applyAlignment="1" applyProtection="1">
      <alignment vertical="center"/>
    </xf>
    <xf numFmtId="3" fontId="6" fillId="7" borderId="1" xfId="3" applyNumberFormat="1" applyFont="1" applyFill="1" applyBorder="1" applyProtection="1"/>
    <xf numFmtId="9" fontId="6" fillId="7" borderId="1" xfId="1" applyFont="1" applyFill="1" applyBorder="1" applyProtection="1"/>
    <xf numFmtId="0" fontId="8" fillId="6" borderId="0" xfId="0" applyFont="1" applyFill="1" applyProtection="1"/>
    <xf numFmtId="0" fontId="7" fillId="6" borderId="0" xfId="12" applyFill="1" applyProtection="1"/>
    <xf numFmtId="0" fontId="6" fillId="3" borderId="7" xfId="3" applyBorder="1" applyAlignment="1" applyProtection="1">
      <alignment horizontal="center"/>
    </xf>
    <xf numFmtId="0" fontId="7" fillId="4" borderId="0" xfId="4" applyProtection="1"/>
    <xf numFmtId="0" fontId="6" fillId="3" borderId="0" xfId="3" applyBorder="1" applyProtection="1"/>
    <xf numFmtId="0" fontId="0" fillId="6" borderId="0" xfId="0" applyFill="1" applyAlignment="1" applyProtection="1">
      <alignment horizontal="center" vertical="center" wrapText="1"/>
    </xf>
    <xf numFmtId="3" fontId="0" fillId="6" borderId="0" xfId="0" applyNumberFormat="1" applyFill="1" applyAlignment="1" applyProtection="1">
      <alignment horizontal="center" vertical="center" wrapText="1"/>
    </xf>
    <xf numFmtId="3" fontId="6" fillId="3" borderId="1" xfId="3" applyNumberFormat="1" applyBorder="1" applyAlignment="1" applyProtection="1">
      <alignment horizontal="center" vertical="center" wrapText="1"/>
    </xf>
    <xf numFmtId="0" fontId="0" fillId="6" borderId="0" xfId="0" applyFill="1" applyAlignment="1" applyProtection="1">
      <alignment horizontal="center" wrapText="1"/>
    </xf>
    <xf numFmtId="3" fontId="0" fillId="6" borderId="0" xfId="0" applyNumberFormat="1" applyFill="1" applyAlignment="1" applyProtection="1">
      <alignment horizontal="center" wrapText="1"/>
    </xf>
    <xf numFmtId="0" fontId="23" fillId="6" borderId="0" xfId="0" applyFont="1" applyFill="1" applyAlignment="1" applyProtection="1">
      <alignment vertical="center"/>
    </xf>
    <xf numFmtId="3" fontId="0" fillId="6" borderId="0" xfId="0" applyNumberFormat="1" applyFont="1" applyFill="1" applyProtection="1"/>
    <xf numFmtId="0" fontId="24" fillId="6" borderId="31" xfId="0" applyFont="1" applyFill="1" applyBorder="1" applyAlignment="1" applyProtection="1">
      <alignment vertical="center"/>
    </xf>
    <xf numFmtId="3" fontId="24" fillId="6" borderId="31" xfId="0" applyNumberFormat="1" applyFont="1" applyFill="1" applyBorder="1" applyAlignment="1" applyProtection="1">
      <alignment vertical="center"/>
    </xf>
    <xf numFmtId="0" fontId="25" fillId="6" borderId="0" xfId="0" applyFont="1" applyFill="1" applyProtection="1"/>
    <xf numFmtId="3" fontId="0" fillId="0" borderId="0" xfId="0" applyNumberFormat="1" applyFont="1" applyProtection="1"/>
    <xf numFmtId="3" fontId="0" fillId="6" borderId="0" xfId="0" applyNumberFormat="1" applyFill="1" applyAlignment="1" applyProtection="1"/>
    <xf numFmtId="0" fontId="0" fillId="6" borderId="0" xfId="0" applyFill="1" applyAlignment="1" applyProtection="1"/>
    <xf numFmtId="0" fontId="34" fillId="6" borderId="0" xfId="0" applyFont="1" applyFill="1" applyProtection="1"/>
    <xf numFmtId="0" fontId="15" fillId="6" borderId="0" xfId="0" applyFont="1" applyFill="1" applyProtection="1"/>
    <xf numFmtId="0" fontId="6" fillId="3" borderId="1" xfId="3" applyBorder="1" applyAlignment="1" applyProtection="1">
      <alignment horizontal="center" vertical="center" wrapText="1"/>
    </xf>
    <xf numFmtId="0" fontId="6" fillId="3" borderId="1" xfId="3" applyBorder="1" applyAlignment="1" applyProtection="1"/>
    <xf numFmtId="0" fontId="0" fillId="6" borderId="1" xfId="0" applyFill="1" applyBorder="1" applyProtection="1"/>
    <xf numFmtId="0" fontId="35" fillId="12" borderId="1" xfId="3" applyFont="1" applyFill="1" applyBorder="1" applyAlignment="1" applyProtection="1">
      <alignment horizontal="left" indent="2"/>
    </xf>
    <xf numFmtId="3" fontId="6" fillId="3" borderId="1" xfId="3" applyNumberFormat="1" applyBorder="1" applyAlignment="1" applyProtection="1">
      <alignment horizontal="right" vertical="center" wrapText="1"/>
    </xf>
    <xf numFmtId="9" fontId="6" fillId="3" borderId="1" xfId="1" applyFont="1" applyFill="1" applyBorder="1" applyAlignment="1" applyProtection="1">
      <alignment horizontal="right" vertical="center" wrapText="1"/>
    </xf>
    <xf numFmtId="0" fontId="0" fillId="4" borderId="0" xfId="4" applyFont="1" applyAlignment="1" applyProtection="1">
      <alignment horizontal="center"/>
    </xf>
    <xf numFmtId="0" fontId="6" fillId="3" borderId="40" xfId="3" applyBorder="1" applyAlignment="1" applyProtection="1">
      <alignment horizontal="center" vertical="center" wrapText="1"/>
    </xf>
    <xf numFmtId="3" fontId="7" fillId="4" borderId="0" xfId="4" applyNumberFormat="1" applyProtection="1"/>
    <xf numFmtId="3" fontId="7" fillId="6" borderId="0" xfId="4" applyNumberFormat="1" applyFill="1" applyProtection="1"/>
    <xf numFmtId="0" fontId="0" fillId="6" borderId="0" xfId="0" applyFill="1" applyAlignment="1" applyProtection="1">
      <alignment horizontal="left" indent="4"/>
    </xf>
    <xf numFmtId="3" fontId="0" fillId="4" borderId="0" xfId="4" applyNumberFormat="1" applyFont="1" applyProtection="1"/>
    <xf numFmtId="3" fontId="6" fillId="3" borderId="15" xfId="3" applyNumberFormat="1" applyBorder="1" applyAlignment="1" applyProtection="1">
      <alignment horizontal="center" vertical="center" wrapText="1"/>
    </xf>
    <xf numFmtId="3" fontId="6" fillId="3" borderId="40" xfId="3" applyNumberFormat="1" applyBorder="1" applyAlignment="1" applyProtection="1">
      <alignment horizontal="center" vertical="center" wrapText="1"/>
    </xf>
    <xf numFmtId="3" fontId="6" fillId="3" borderId="23" xfId="3" applyNumberFormat="1" applyBorder="1" applyAlignment="1" applyProtection="1">
      <alignment horizontal="center" vertical="center" wrapText="1"/>
    </xf>
    <xf numFmtId="0" fontId="6" fillId="3" borderId="70" xfId="3" applyBorder="1" applyAlignment="1" applyProtection="1">
      <alignment wrapText="1"/>
    </xf>
    <xf numFmtId="3" fontId="6" fillId="3" borderId="3" xfId="3" applyNumberFormat="1" applyBorder="1" applyAlignment="1" applyProtection="1">
      <alignment horizontal="right"/>
    </xf>
    <xf numFmtId="9" fontId="6" fillId="3" borderId="3" xfId="3" applyNumberFormat="1" applyBorder="1" applyAlignment="1" applyProtection="1">
      <alignment wrapText="1"/>
    </xf>
    <xf numFmtId="9" fontId="6" fillId="3" borderId="3" xfId="3" applyNumberFormat="1" applyBorder="1" applyProtection="1"/>
    <xf numFmtId="9" fontId="6" fillId="3" borderId="71" xfId="3" applyNumberFormat="1" applyBorder="1" applyProtection="1"/>
    <xf numFmtId="0" fontId="11" fillId="6" borderId="0" xfId="6" quotePrefix="1" applyFill="1" applyAlignment="1" applyProtection="1">
      <alignment wrapText="1"/>
    </xf>
    <xf numFmtId="0" fontId="13" fillId="6" borderId="0" xfId="0" applyFont="1" applyFill="1" applyAlignment="1" applyProtection="1">
      <alignment vertical="top" wrapText="1"/>
    </xf>
    <xf numFmtId="0" fontId="6" fillId="3" borderId="6" xfId="3" applyBorder="1" applyAlignment="1" applyProtection="1">
      <alignment horizontal="center" vertical="center"/>
    </xf>
    <xf numFmtId="0" fontId="6" fillId="3" borderId="2" xfId="3" applyBorder="1" applyAlignment="1" applyProtection="1">
      <alignment horizontal="center" vertical="center" wrapText="1"/>
    </xf>
    <xf numFmtId="0" fontId="7" fillId="6" borderId="36" xfId="0" applyFont="1" applyFill="1" applyBorder="1" applyAlignment="1" applyProtection="1">
      <alignment vertical="center"/>
    </xf>
    <xf numFmtId="3" fontId="5" fillId="6" borderId="0" xfId="7" applyNumberFormat="1" applyFont="1" applyFill="1" applyAlignment="1" applyProtection="1">
      <alignment vertical="center"/>
    </xf>
    <xf numFmtId="0" fontId="6" fillId="3" borderId="56" xfId="3" applyBorder="1" applyAlignment="1" applyProtection="1">
      <alignment horizontal="center" wrapText="1"/>
    </xf>
    <xf numFmtId="0" fontId="38" fillId="11" borderId="57" xfId="0" applyFont="1" applyFill="1" applyBorder="1" applyAlignment="1" applyProtection="1">
      <alignment horizontal="center" vertical="center" wrapText="1"/>
    </xf>
    <xf numFmtId="0" fontId="38" fillId="11" borderId="56" xfId="0" applyFont="1" applyFill="1" applyBorder="1" applyAlignment="1" applyProtection="1">
      <alignment horizontal="center" vertical="center" wrapText="1"/>
    </xf>
    <xf numFmtId="0" fontId="6" fillId="3" borderId="76" xfId="3" applyBorder="1" applyAlignment="1" applyProtection="1">
      <alignment horizontal="center" vertical="center"/>
    </xf>
    <xf numFmtId="9" fontId="7" fillId="6" borderId="11" xfId="4" applyNumberFormat="1" applyFont="1" applyFill="1" applyBorder="1" applyAlignment="1" applyProtection="1">
      <alignment horizontal="right" vertical="center" wrapText="1"/>
    </xf>
    <xf numFmtId="9" fontId="7" fillId="6" borderId="73" xfId="4" applyNumberFormat="1" applyFill="1" applyBorder="1" applyAlignment="1" applyProtection="1">
      <alignment horizontal="right" vertical="center" wrapText="1"/>
    </xf>
    <xf numFmtId="0" fontId="0" fillId="6" borderId="72" xfId="0" applyFill="1" applyBorder="1" applyProtection="1"/>
    <xf numFmtId="0" fontId="0" fillId="6" borderId="73" xfId="0" applyFill="1" applyBorder="1" applyProtection="1"/>
    <xf numFmtId="0" fontId="6" fillId="3" borderId="35" xfId="3" applyBorder="1" applyAlignment="1" applyProtection="1">
      <alignment horizontal="center" vertical="center" wrapText="1"/>
    </xf>
    <xf numFmtId="0" fontId="6" fillId="3" borderId="37" xfId="3" applyBorder="1" applyAlignment="1" applyProtection="1">
      <alignment horizontal="center" vertical="center" wrapText="1"/>
    </xf>
    <xf numFmtId="3" fontId="6" fillId="3" borderId="2" xfId="3" applyNumberFormat="1" applyBorder="1" applyAlignment="1" applyProtection="1">
      <alignment horizontal="right" vertical="center"/>
    </xf>
    <xf numFmtId="0" fontId="22" fillId="6" borderId="0" xfId="0" applyFont="1" applyFill="1" applyAlignment="1" applyProtection="1">
      <alignment horizontal="right"/>
    </xf>
    <xf numFmtId="10" fontId="22" fillId="6" borderId="0" xfId="0" applyNumberFormat="1" applyFont="1" applyFill="1" applyAlignment="1" applyProtection="1">
      <alignment horizontal="right"/>
    </xf>
    <xf numFmtId="0" fontId="0" fillId="6" borderId="0" xfId="0" applyFill="1" applyAlignment="1" applyProtection="1">
      <alignment vertical="center" wrapText="1"/>
    </xf>
    <xf numFmtId="0" fontId="26" fillId="6" borderId="0" xfId="0" applyFont="1" applyFill="1" applyAlignment="1" applyProtection="1">
      <alignment horizontal="right"/>
    </xf>
    <xf numFmtId="3" fontId="26" fillId="6" borderId="0" xfId="0" applyNumberFormat="1" applyFont="1" applyFill="1" applyAlignment="1" applyProtection="1">
      <alignment vertical="center"/>
    </xf>
    <xf numFmtId="0" fontId="27" fillId="6" borderId="0" xfId="0" applyFont="1" applyFill="1" applyProtection="1"/>
    <xf numFmtId="9" fontId="0" fillId="6" borderId="0" xfId="0" applyNumberFormat="1" applyFill="1" applyProtection="1"/>
    <xf numFmtId="3" fontId="22" fillId="6" borderId="0" xfId="0" applyNumberFormat="1" applyFont="1" applyFill="1" applyProtection="1"/>
    <xf numFmtId="0" fontId="30" fillId="6" borderId="0" xfId="0" applyFont="1" applyFill="1" applyProtection="1"/>
    <xf numFmtId="0" fontId="7" fillId="6" borderId="0" xfId="4" applyFill="1" applyAlignment="1" applyProtection="1">
      <alignment horizontal="left"/>
    </xf>
    <xf numFmtId="0" fontId="6" fillId="3" borderId="1" xfId="3" applyBorder="1" applyAlignment="1" applyProtection="1">
      <alignment vertical="center" wrapText="1"/>
    </xf>
    <xf numFmtId="4" fontId="6" fillId="3" borderId="1" xfId="3" applyNumberFormat="1" applyBorder="1" applyAlignment="1" applyProtection="1">
      <alignment horizontal="center" vertical="center" wrapText="1"/>
    </xf>
    <xf numFmtId="3" fontId="6" fillId="3" borderId="7" xfId="3" applyNumberFormat="1" applyBorder="1" applyAlignment="1" applyProtection="1">
      <alignment horizontal="left" vertical="center" wrapText="1"/>
    </xf>
    <xf numFmtId="3" fontId="6" fillId="3" borderId="7" xfId="3" applyNumberFormat="1" applyBorder="1" applyAlignment="1" applyProtection="1">
      <alignment horizontal="right" vertical="center" wrapText="1"/>
    </xf>
    <xf numFmtId="9" fontId="6" fillId="3" borderId="0" xfId="3" applyNumberFormat="1" applyBorder="1" applyAlignment="1" applyProtection="1">
      <alignment horizontal="right" vertical="center" wrapText="1"/>
    </xf>
    <xf numFmtId="0" fontId="0" fillId="6" borderId="0" xfId="0" applyFill="1" applyAlignment="1" applyProtection="1">
      <alignment horizontal="left" wrapText="1"/>
    </xf>
    <xf numFmtId="0" fontId="6" fillId="6" borderId="0" xfId="0" applyFont="1" applyFill="1" applyBorder="1" applyProtection="1"/>
    <xf numFmtId="0" fontId="6" fillId="6" borderId="0" xfId="0" applyFont="1" applyFill="1" applyProtection="1"/>
    <xf numFmtId="0" fontId="7" fillId="6" borderId="36" xfId="0" applyFont="1" applyFill="1" applyBorder="1" applyProtection="1"/>
    <xf numFmtId="3" fontId="6" fillId="6" borderId="0" xfId="0" applyNumberFormat="1" applyFont="1" applyFill="1" applyProtection="1"/>
    <xf numFmtId="3" fontId="7" fillId="6" borderId="0" xfId="0" applyNumberFormat="1" applyFont="1" applyFill="1" applyBorder="1" applyProtection="1"/>
    <xf numFmtId="4" fontId="0" fillId="6" borderId="0" xfId="0" applyNumberFormat="1" applyFill="1" applyProtection="1"/>
    <xf numFmtId="9" fontId="7" fillId="6" borderId="0" xfId="1" applyFont="1" applyFill="1" applyBorder="1" applyAlignment="1" applyProtection="1">
      <alignment horizontal="right" vertical="center" wrapText="1"/>
    </xf>
    <xf numFmtId="0" fontId="7" fillId="6" borderId="0" xfId="0" applyFont="1" applyFill="1" applyAlignment="1" applyProtection="1"/>
    <xf numFmtId="3" fontId="6" fillId="3" borderId="2" xfId="3" applyNumberFormat="1" applyBorder="1" applyAlignment="1" applyProtection="1">
      <alignment horizontal="center" vertical="center"/>
    </xf>
    <xf numFmtId="0" fontId="6" fillId="3" borderId="6" xfId="3" applyBorder="1" applyAlignment="1" applyProtection="1">
      <alignment horizontal="center" vertical="center" wrapText="1"/>
    </xf>
    <xf numFmtId="3" fontId="0" fillId="6" borderId="0" xfId="0" applyNumberFormat="1" applyFont="1" applyFill="1" applyBorder="1" applyAlignment="1" applyProtection="1">
      <alignment wrapText="1"/>
    </xf>
    <xf numFmtId="9" fontId="7" fillId="6" borderId="0" xfId="1" applyFont="1" applyFill="1" applyBorder="1" applyAlignment="1" applyProtection="1">
      <alignment horizontal="right" wrapText="1"/>
    </xf>
    <xf numFmtId="0" fontId="0" fillId="6" borderId="0" xfId="0" applyFont="1" applyFill="1" applyAlignment="1" applyProtection="1"/>
    <xf numFmtId="3" fontId="0" fillId="6" borderId="4" xfId="0" applyNumberFormat="1" applyFill="1" applyBorder="1" applyProtection="1"/>
    <xf numFmtId="3" fontId="7" fillId="6" borderId="29" xfId="4" applyNumberFormat="1" applyFill="1" applyBorder="1" applyProtection="1"/>
    <xf numFmtId="3" fontId="11" fillId="6" borderId="0" xfId="6" applyNumberFormat="1" applyFill="1" applyBorder="1" applyAlignment="1" applyProtection="1">
      <alignment horizontal="center"/>
    </xf>
    <xf numFmtId="0" fontId="6" fillId="6" borderId="0" xfId="5" applyFont="1" applyFill="1" applyProtection="1"/>
    <xf numFmtId="0" fontId="6" fillId="3" borderId="1" xfId="3" applyFont="1" applyBorder="1" applyAlignment="1" applyProtection="1">
      <alignment horizontal="center"/>
    </xf>
    <xf numFmtId="0" fontId="12" fillId="2" borderId="0" xfId="2" applyFont="1" applyAlignment="1" applyProtection="1">
      <alignment horizontal="left"/>
    </xf>
    <xf numFmtId="0" fontId="5" fillId="2" borderId="0" xfId="2" applyAlignment="1" applyProtection="1">
      <alignment horizontal="center" wrapText="1"/>
    </xf>
    <xf numFmtId="0" fontId="6" fillId="3" borderId="1" xfId="3" applyBorder="1" applyAlignment="1" applyProtection="1">
      <alignment horizontal="center" vertical="center" wrapText="1"/>
    </xf>
    <xf numFmtId="0" fontId="6" fillId="3" borderId="1" xfId="3" applyBorder="1" applyAlignment="1" applyProtection="1">
      <alignment horizontal="center"/>
    </xf>
    <xf numFmtId="0" fontId="6" fillId="3" borderId="1" xfId="3" applyBorder="1" applyAlignment="1" applyProtection="1">
      <alignment horizontal="center" wrapText="1"/>
    </xf>
    <xf numFmtId="0" fontId="7" fillId="4" borderId="14" xfId="4" applyBorder="1" applyAlignment="1" applyProtection="1">
      <alignment wrapText="1"/>
    </xf>
    <xf numFmtId="9" fontId="7" fillId="6" borderId="0" xfId="4" applyNumberFormat="1" applyFill="1" applyBorder="1" applyProtection="1"/>
    <xf numFmtId="0" fontId="31" fillId="11" borderId="56" xfId="0" applyFont="1" applyFill="1" applyBorder="1" applyAlignment="1" applyProtection="1">
      <alignment horizontal="center"/>
    </xf>
    <xf numFmtId="0" fontId="7" fillId="4" borderId="32" xfId="4" applyBorder="1" applyAlignment="1" applyProtection="1">
      <alignment wrapText="1"/>
    </xf>
    <xf numFmtId="3" fontId="7" fillId="6" borderId="28" xfId="4" applyNumberFormat="1" applyFill="1" applyBorder="1" applyProtection="1"/>
    <xf numFmtId="9" fontId="7" fillId="6" borderId="0" xfId="4" applyNumberFormat="1" applyFill="1" applyBorder="1" applyAlignment="1" applyProtection="1">
      <alignment horizontal="right" wrapText="1"/>
    </xf>
    <xf numFmtId="0" fontId="0" fillId="6" borderId="32" xfId="0" applyFill="1" applyBorder="1" applyAlignment="1" applyProtection="1">
      <alignment horizontal="left" wrapText="1" indent="2"/>
    </xf>
    <xf numFmtId="0" fontId="11" fillId="6" borderId="56" xfId="6" applyFill="1" applyBorder="1" applyAlignment="1" applyProtection="1">
      <alignment horizontal="center" vertical="center"/>
    </xf>
    <xf numFmtId="0" fontId="31" fillId="11" borderId="57" xfId="0" applyFont="1" applyFill="1" applyBorder="1" applyAlignment="1" applyProtection="1">
      <alignment horizontal="center"/>
    </xf>
    <xf numFmtId="3" fontId="0" fillId="6" borderId="32" xfId="0" applyNumberFormat="1" applyFill="1" applyBorder="1" applyAlignment="1" applyProtection="1">
      <alignment horizontal="left" wrapText="1" indent="2"/>
    </xf>
    <xf numFmtId="0" fontId="0" fillId="4" borderId="82" xfId="4" applyFont="1" applyBorder="1" applyAlignment="1" applyProtection="1">
      <alignment wrapText="1"/>
    </xf>
    <xf numFmtId="3" fontId="6" fillId="7" borderId="1" xfId="3" applyNumberFormat="1" applyFont="1" applyFill="1" applyBorder="1" applyAlignment="1" applyProtection="1">
      <alignment wrapText="1"/>
    </xf>
    <xf numFmtId="0" fontId="0" fillId="4" borderId="32" xfId="4" applyFont="1" applyBorder="1" applyAlignment="1" applyProtection="1">
      <alignment wrapText="1"/>
    </xf>
    <xf numFmtId="0" fontId="6" fillId="3" borderId="57" xfId="3" applyBorder="1" applyAlignment="1" applyProtection="1">
      <alignment horizontal="center" wrapText="1"/>
    </xf>
    <xf numFmtId="0" fontId="31" fillId="11" borderId="56" xfId="0" applyFont="1" applyFill="1" applyBorder="1" applyAlignment="1" applyProtection="1">
      <alignment horizontal="center" vertical="center"/>
    </xf>
    <xf numFmtId="0" fontId="31" fillId="11" borderId="56" xfId="0" applyFont="1" applyFill="1" applyBorder="1" applyAlignment="1" applyProtection="1">
      <alignment horizontal="center" vertical="center" wrapText="1"/>
    </xf>
    <xf numFmtId="0" fontId="4" fillId="6" borderId="0" xfId="0" applyFont="1" applyFill="1" applyProtection="1"/>
    <xf numFmtId="0" fontId="6" fillId="3" borderId="2" xfId="3" applyBorder="1" applyAlignment="1" applyProtection="1">
      <alignment horizontal="center" vertical="center" wrapText="1"/>
    </xf>
    <xf numFmtId="0" fontId="7" fillId="4" borderId="34" xfId="4" applyBorder="1" applyAlignment="1" applyProtection="1">
      <alignment wrapText="1"/>
    </xf>
    <xf numFmtId="3" fontId="7" fillId="6" borderId="0" xfId="4" applyNumberFormat="1" applyFill="1" applyBorder="1" applyAlignment="1" applyProtection="1">
      <alignment horizontal="right"/>
    </xf>
    <xf numFmtId="0" fontId="7" fillId="4" borderId="4" xfId="4" applyBorder="1" applyAlignment="1" applyProtection="1">
      <alignment wrapText="1"/>
    </xf>
    <xf numFmtId="0" fontId="0" fillId="6" borderId="0" xfId="0" applyFill="1" applyBorder="1" applyAlignment="1" applyProtection="1">
      <alignment horizontal="left" wrapText="1" indent="3"/>
    </xf>
    <xf numFmtId="0" fontId="0" fillId="6" borderId="0" xfId="0" applyFill="1" applyBorder="1" applyAlignment="1" applyProtection="1">
      <alignment horizontal="left" indent="3"/>
    </xf>
    <xf numFmtId="3" fontId="7" fillId="6" borderId="22" xfId="16" applyAlignment="1" applyProtection="1">
      <alignment horizontal="left" indent="3"/>
      <protection locked="0"/>
    </xf>
    <xf numFmtId="0" fontId="7" fillId="4" borderId="0" xfId="4" applyBorder="1" applyAlignment="1" applyProtection="1">
      <alignment wrapText="1"/>
    </xf>
    <xf numFmtId="0" fontId="0" fillId="6" borderId="34" xfId="0" applyFill="1" applyBorder="1" applyAlignment="1" applyProtection="1">
      <alignment horizontal="left" wrapText="1" indent="3"/>
    </xf>
    <xf numFmtId="0" fontId="0" fillId="4" borderId="4" xfId="4" applyFont="1" applyBorder="1" applyAlignment="1" applyProtection="1">
      <alignment wrapText="1"/>
    </xf>
    <xf numFmtId="4" fontId="6" fillId="7" borderId="62" xfId="3" applyNumberFormat="1" applyFont="1" applyFill="1" applyBorder="1" applyAlignment="1" applyProtection="1">
      <alignment wrapText="1"/>
    </xf>
    <xf numFmtId="3" fontId="6" fillId="7" borderId="27" xfId="3" applyNumberFormat="1" applyFont="1" applyFill="1" applyBorder="1" applyAlignment="1" applyProtection="1">
      <alignment horizontal="right"/>
    </xf>
    <xf numFmtId="3" fontId="6" fillId="7" borderId="30" xfId="3" applyNumberFormat="1" applyFont="1" applyFill="1" applyBorder="1" applyAlignment="1" applyProtection="1">
      <alignment horizontal="right"/>
    </xf>
    <xf numFmtId="4" fontId="6" fillId="7" borderId="60" xfId="3" applyNumberFormat="1" applyFont="1" applyFill="1" applyBorder="1" applyAlignment="1" applyProtection="1">
      <alignment wrapText="1"/>
    </xf>
    <xf numFmtId="3" fontId="6" fillId="7" borderId="1" xfId="3" applyNumberFormat="1" applyFont="1" applyFill="1" applyBorder="1" applyAlignment="1" applyProtection="1">
      <alignment horizontal="right"/>
    </xf>
    <xf numFmtId="3" fontId="6" fillId="7" borderId="33" xfId="3" applyNumberFormat="1" applyFont="1" applyFill="1" applyBorder="1" applyAlignment="1" applyProtection="1">
      <alignment horizontal="right"/>
    </xf>
    <xf numFmtId="4" fontId="6" fillId="7" borderId="61" xfId="3" applyNumberFormat="1" applyFont="1" applyFill="1" applyBorder="1" applyAlignment="1" applyProtection="1">
      <alignment wrapText="1"/>
    </xf>
    <xf numFmtId="3" fontId="6" fillId="7" borderId="2" xfId="3" applyNumberFormat="1" applyFont="1" applyFill="1" applyBorder="1" applyAlignment="1" applyProtection="1">
      <alignment horizontal="right"/>
    </xf>
    <xf numFmtId="3" fontId="6" fillId="7" borderId="6" xfId="3" applyNumberFormat="1" applyFont="1" applyFill="1" applyBorder="1" applyAlignment="1" applyProtection="1">
      <alignment horizontal="right"/>
    </xf>
    <xf numFmtId="3" fontId="14" fillId="3" borderId="1" xfId="3" applyNumberFormat="1" applyFont="1" applyBorder="1" applyAlignment="1" applyProtection="1">
      <alignment wrapText="1"/>
    </xf>
    <xf numFmtId="0" fontId="0" fillId="6" borderId="0" xfId="0" applyFill="1" applyAlignment="1" applyProtection="1">
      <alignment horizontal="center"/>
    </xf>
    <xf numFmtId="4" fontId="36" fillId="6" borderId="0" xfId="3" applyNumberFormat="1" applyFont="1" applyFill="1" applyBorder="1" applyAlignment="1" applyProtection="1">
      <alignment vertical="center" wrapText="1"/>
    </xf>
    <xf numFmtId="0" fontId="37" fillId="6" borderId="0" xfId="0" applyFont="1" applyFill="1" applyAlignment="1" applyProtection="1">
      <alignment horizontal="center" vertical="center"/>
    </xf>
    <xf numFmtId="0" fontId="0" fillId="6" borderId="0" xfId="0" applyFill="1" applyAlignment="1" applyProtection="1">
      <alignment horizontal="center" vertical="center"/>
    </xf>
    <xf numFmtId="0" fontId="6" fillId="3" borderId="1" xfId="3" applyBorder="1" applyAlignment="1" applyProtection="1">
      <alignment horizontal="center" vertical="center"/>
    </xf>
    <xf numFmtId="4" fontId="6" fillId="3" borderId="1" xfId="3" applyNumberFormat="1" applyBorder="1" applyAlignment="1" applyProtection="1">
      <alignment vertical="center" wrapText="1"/>
    </xf>
    <xf numFmtId="0" fontId="37" fillId="6" borderId="1" xfId="0" applyFont="1" applyFill="1" applyBorder="1" applyAlignment="1" applyProtection="1">
      <alignment horizontal="center" vertical="center"/>
    </xf>
    <xf numFmtId="0" fontId="11" fillId="6" borderId="0" xfId="6" quotePrefix="1" applyFill="1" applyAlignment="1" applyProtection="1">
      <alignment horizontal="center" vertical="center"/>
    </xf>
    <xf numFmtId="0" fontId="11" fillId="6" borderId="0" xfId="6" applyFill="1" applyAlignment="1" applyProtection="1">
      <alignment horizontal="center" vertical="center"/>
    </xf>
    <xf numFmtId="0" fontId="11" fillId="6" borderId="0" xfId="6" applyFill="1" applyAlignment="1" applyProtection="1">
      <alignment horizontal="center"/>
    </xf>
    <xf numFmtId="0" fontId="8" fillId="6" borderId="18" xfId="0" applyFont="1" applyFill="1" applyBorder="1" applyAlignment="1" applyProtection="1">
      <alignment horizontal="right"/>
    </xf>
    <xf numFmtId="0" fontId="7" fillId="4" borderId="13" xfId="4" applyBorder="1" applyProtection="1"/>
    <xf numFmtId="0" fontId="8" fillId="6" borderId="19" xfId="0" applyFont="1" applyFill="1" applyBorder="1" applyAlignment="1" applyProtection="1">
      <alignment horizontal="right"/>
    </xf>
    <xf numFmtId="0" fontId="6" fillId="2" borderId="1" xfId="2" applyFont="1" applyBorder="1" applyProtection="1"/>
    <xf numFmtId="3" fontId="35" fillId="6" borderId="67" xfId="3" applyNumberFormat="1" applyFont="1" applyFill="1" applyBorder="1" applyAlignment="1" applyProtection="1">
      <alignment horizontal="right"/>
    </xf>
    <xf numFmtId="3" fontId="7" fillId="6" borderId="83" xfId="16" applyBorder="1" applyAlignment="1" applyProtection="1">
      <alignment wrapText="1"/>
      <protection locked="0"/>
    </xf>
    <xf numFmtId="3" fontId="7" fillId="6" borderId="24" xfId="16" applyBorder="1" applyAlignment="1" applyProtection="1">
      <alignment wrapText="1"/>
      <protection locked="0"/>
    </xf>
    <xf numFmtId="0" fontId="6" fillId="3" borderId="1" xfId="3" applyFont="1" applyBorder="1" applyAlignment="1" applyProtection="1">
      <alignment horizontal="center" vertical="center" wrapText="1"/>
    </xf>
    <xf numFmtId="0" fontId="6" fillId="3" borderId="1" xfId="3" applyFont="1" applyBorder="1" applyAlignment="1" applyProtection="1">
      <alignment horizontal="center" vertical="center"/>
    </xf>
    <xf numFmtId="0" fontId="6" fillId="3" borderId="33" xfId="3" applyFont="1" applyBorder="1" applyAlignment="1" applyProtection="1">
      <alignment horizontal="left"/>
    </xf>
    <xf numFmtId="3" fontId="7" fillId="6" borderId="88" xfId="16" applyBorder="1" applyAlignment="1" applyProtection="1">
      <alignment wrapText="1"/>
      <protection locked="0"/>
    </xf>
    <xf numFmtId="3" fontId="7" fillId="6" borderId="22" xfId="16" applyBorder="1" applyAlignment="1" applyProtection="1">
      <alignment wrapText="1"/>
      <protection locked="0"/>
    </xf>
    <xf numFmtId="3" fontId="7" fillId="6" borderId="22" xfId="16" applyAlignment="1" applyProtection="1">
      <alignment horizontal="right" vertical="center"/>
      <protection locked="0"/>
    </xf>
    <xf numFmtId="9" fontId="7" fillId="6" borderId="0" xfId="4" applyNumberFormat="1" applyFill="1" applyBorder="1" applyAlignment="1" applyProtection="1">
      <alignment vertical="center"/>
    </xf>
    <xf numFmtId="0" fontId="7" fillId="6" borderId="63" xfId="0" applyFont="1" applyFill="1" applyBorder="1" applyProtection="1"/>
    <xf numFmtId="3" fontId="7" fillId="6" borderId="64" xfId="0" applyNumberFormat="1" applyFont="1" applyFill="1" applyBorder="1" applyProtection="1"/>
    <xf numFmtId="0" fontId="7" fillId="4" borderId="63" xfId="4" applyFont="1" applyBorder="1" applyProtection="1"/>
    <xf numFmtId="3" fontId="7" fillId="6" borderId="64" xfId="4" applyNumberFormat="1" applyFont="1" applyFill="1" applyBorder="1" applyProtection="1"/>
    <xf numFmtId="0" fontId="0" fillId="6" borderId="63" xfId="0" applyFont="1" applyFill="1" applyBorder="1" applyProtection="1"/>
    <xf numFmtId="3" fontId="0" fillId="6" borderId="64" xfId="0" applyNumberFormat="1" applyFont="1" applyFill="1" applyBorder="1" applyProtection="1"/>
    <xf numFmtId="0" fontId="7" fillId="4" borderId="63" xfId="4" applyFont="1" applyBorder="1" applyAlignment="1" applyProtection="1">
      <alignment wrapText="1"/>
    </xf>
    <xf numFmtId="0" fontId="6" fillId="3" borderId="63" xfId="3" applyBorder="1" applyProtection="1"/>
    <xf numFmtId="3" fontId="6" fillId="3" borderId="7" xfId="3" applyNumberFormat="1" applyBorder="1" applyProtection="1"/>
    <xf numFmtId="0" fontId="6" fillId="3" borderId="89" xfId="3" applyFont="1" applyBorder="1" applyProtection="1"/>
    <xf numFmtId="3" fontId="6" fillId="3" borderId="80" xfId="3" applyNumberFormat="1" applyFont="1" applyBorder="1" applyProtection="1"/>
    <xf numFmtId="0" fontId="6" fillId="3" borderId="5" xfId="3" applyFont="1" applyBorder="1" applyProtection="1"/>
    <xf numFmtId="3" fontId="6" fillId="3" borderId="3" xfId="3" applyNumberFormat="1" applyFont="1" applyBorder="1" applyProtection="1"/>
    <xf numFmtId="3" fontId="7" fillId="6" borderId="22" xfId="16" applyBorder="1" applyAlignment="1" applyProtection="1">
      <protection locked="0"/>
    </xf>
    <xf numFmtId="3" fontId="0" fillId="6" borderId="61" xfId="0" applyNumberFormat="1" applyFill="1" applyBorder="1" applyProtection="1"/>
    <xf numFmtId="0" fontId="7" fillId="4" borderId="63" xfId="4" applyBorder="1" applyProtection="1"/>
    <xf numFmtId="0" fontId="0" fillId="6" borderId="63" xfId="0" applyFont="1" applyFill="1" applyBorder="1" applyAlignment="1" applyProtection="1">
      <alignment wrapText="1"/>
    </xf>
    <xf numFmtId="3" fontId="0" fillId="6" borderId="64" xfId="0" applyNumberFormat="1" applyFill="1" applyBorder="1" applyProtection="1"/>
    <xf numFmtId="0" fontId="7" fillId="6" borderId="63" xfId="4" applyFill="1" applyBorder="1" applyProtection="1"/>
    <xf numFmtId="3" fontId="6" fillId="3" borderId="60" xfId="3" applyNumberFormat="1" applyBorder="1" applyProtection="1"/>
    <xf numFmtId="3" fontId="6" fillId="3" borderId="34" xfId="3" applyNumberFormat="1" applyBorder="1" applyProtection="1"/>
    <xf numFmtId="0" fontId="6" fillId="3" borderId="33" xfId="3" applyBorder="1" applyAlignment="1" applyProtection="1">
      <alignment horizontal="left"/>
    </xf>
    <xf numFmtId="4" fontId="6" fillId="7" borderId="33" xfId="3" applyNumberFormat="1" applyFont="1" applyFill="1" applyBorder="1" applyAlignment="1" applyProtection="1">
      <alignment horizontal="left" wrapText="1"/>
    </xf>
    <xf numFmtId="0" fontId="12" fillId="2" borderId="0" xfId="2" applyFont="1" applyAlignment="1" applyProtection="1"/>
    <xf numFmtId="0" fontId="0" fillId="6" borderId="0" xfId="0" applyFont="1" applyFill="1" applyBorder="1" applyAlignment="1" applyProtection="1">
      <alignment wrapText="1"/>
      <protection hidden="1"/>
    </xf>
    <xf numFmtId="3" fontId="7" fillId="6" borderId="0" xfId="16" applyBorder="1" applyAlignment="1" applyProtection="1">
      <alignment horizontal="right"/>
      <protection locked="0"/>
    </xf>
    <xf numFmtId="0" fontId="7" fillId="4" borderId="33" xfId="4" applyBorder="1" applyProtection="1">
      <protection hidden="1"/>
    </xf>
    <xf numFmtId="3" fontId="7" fillId="6" borderId="0" xfId="4" applyNumberFormat="1" applyFont="1" applyFill="1" applyBorder="1" applyProtection="1">
      <protection hidden="1"/>
    </xf>
    <xf numFmtId="0" fontId="0" fillId="11" borderId="33" xfId="0" applyFont="1" applyFill="1" applyBorder="1" applyProtection="1">
      <protection hidden="1"/>
    </xf>
    <xf numFmtId="0" fontId="7" fillId="11" borderId="33" xfId="4" applyFont="1" applyFill="1" applyBorder="1" applyProtection="1">
      <protection hidden="1"/>
    </xf>
    <xf numFmtId="0" fontId="7" fillId="6" borderId="33" xfId="4" applyFont="1" applyFill="1" applyBorder="1" applyAlignment="1" applyProtection="1">
      <alignment horizontal="left" indent="2"/>
      <protection hidden="1"/>
    </xf>
    <xf numFmtId="0" fontId="0" fillId="6" borderId="33" xfId="0" applyFont="1" applyFill="1" applyBorder="1" applyAlignment="1" applyProtection="1">
      <alignment horizontal="left" indent="4"/>
      <protection hidden="1"/>
    </xf>
    <xf numFmtId="0" fontId="0" fillId="6" borderId="33" xfId="0" applyFont="1" applyFill="1" applyBorder="1" applyProtection="1">
      <protection hidden="1"/>
    </xf>
    <xf numFmtId="0" fontId="7" fillId="4" borderId="0" xfId="4" applyFont="1" applyAlignment="1" applyProtection="1">
      <alignment wrapText="1"/>
      <protection hidden="1"/>
    </xf>
    <xf numFmtId="0" fontId="7" fillId="6" borderId="0" xfId="12" applyFont="1" applyFill="1" applyAlignment="1" applyProtection="1">
      <alignment wrapText="1"/>
      <protection hidden="1"/>
    </xf>
    <xf numFmtId="0" fontId="7" fillId="6" borderId="0" xfId="12" applyFill="1" applyAlignment="1" applyProtection="1">
      <alignment wrapText="1"/>
      <protection hidden="1"/>
    </xf>
    <xf numFmtId="0" fontId="7" fillId="6" borderId="0" xfId="12" applyFill="1"/>
    <xf numFmtId="3" fontId="7" fillId="6" borderId="22" xfId="16" applyAlignment="1">
      <alignment wrapText="1"/>
      <protection locked="0"/>
    </xf>
    <xf numFmtId="4" fontId="7" fillId="6" borderId="0" xfId="0" applyNumberFormat="1" applyFont="1" applyFill="1" applyAlignment="1" applyProtection="1"/>
    <xf numFmtId="0" fontId="6" fillId="7" borderId="1" xfId="0" applyFont="1" applyFill="1" applyBorder="1" applyProtection="1"/>
    <xf numFmtId="3" fontId="6" fillId="7" borderId="1" xfId="0" applyNumberFormat="1" applyFont="1" applyFill="1" applyBorder="1" applyAlignment="1" applyProtection="1"/>
    <xf numFmtId="9" fontId="6" fillId="7" borderId="1" xfId="1" applyFont="1" applyFill="1" applyBorder="1" applyAlignment="1" applyProtection="1">
      <alignment horizontal="right" wrapText="1"/>
    </xf>
    <xf numFmtId="0" fontId="33" fillId="2" borderId="0" xfId="2" applyFont="1" applyAlignment="1" applyProtection="1">
      <alignment vertical="center"/>
    </xf>
    <xf numFmtId="0" fontId="7" fillId="6" borderId="0" xfId="12" applyFont="1" applyFill="1" applyAlignment="1" applyProtection="1">
      <alignment horizontal="left"/>
      <protection hidden="1"/>
    </xf>
    <xf numFmtId="0" fontId="7" fillId="6" borderId="18" xfId="0" applyFont="1" applyFill="1" applyBorder="1" applyAlignment="1" applyProtection="1">
      <alignment horizontal="left" wrapText="1"/>
      <protection hidden="1"/>
    </xf>
    <xf numFmtId="0" fontId="0" fillId="6" borderId="0" xfId="12" applyFont="1" applyFill="1" applyAlignment="1" applyProtection="1">
      <alignment wrapText="1"/>
      <protection hidden="1"/>
    </xf>
    <xf numFmtId="0" fontId="10" fillId="2" borderId="0" xfId="2" applyFont="1" applyAlignment="1" applyProtection="1"/>
    <xf numFmtId="0" fontId="7" fillId="6" borderId="0" xfId="0" applyFont="1" applyFill="1" applyAlignment="1" applyProtection="1">
      <alignment wrapText="1"/>
      <protection hidden="1"/>
    </xf>
    <xf numFmtId="0" fontId="7" fillId="6" borderId="0" xfId="0" applyFont="1" applyFill="1" applyAlignment="1" applyProtection="1">
      <protection hidden="1"/>
    </xf>
    <xf numFmtId="9" fontId="7" fillId="6" borderId="0" xfId="18" applyFont="1" applyFill="1" applyBorder="1" applyAlignment="1" applyProtection="1">
      <alignment horizontal="right" wrapText="1"/>
    </xf>
    <xf numFmtId="3" fontId="7" fillId="6" borderId="0" xfId="0" applyNumberFormat="1" applyFont="1" applyFill="1" applyAlignment="1" applyProtection="1">
      <alignment vertical="center"/>
    </xf>
    <xf numFmtId="9" fontId="6" fillId="7" borderId="1" xfId="1" applyFont="1" applyFill="1" applyBorder="1" applyAlignment="1" applyProtection="1">
      <alignment vertical="center"/>
    </xf>
    <xf numFmtId="0" fontId="6" fillId="7" borderId="1" xfId="0" applyFont="1" applyFill="1" applyBorder="1" applyAlignment="1" applyProtection="1">
      <alignment vertical="center" wrapText="1"/>
    </xf>
    <xf numFmtId="9" fontId="6" fillId="7" borderId="1" xfId="1" applyFont="1" applyFill="1" applyBorder="1" applyAlignment="1" applyProtection="1">
      <alignment horizontal="right" vertical="center" wrapText="1"/>
    </xf>
    <xf numFmtId="0" fontId="0" fillId="6" borderId="18" xfId="0" applyFont="1" applyFill="1" applyBorder="1" applyAlignment="1" applyProtection="1">
      <alignment vertical="center" wrapText="1"/>
      <protection hidden="1"/>
    </xf>
    <xf numFmtId="0" fontId="7" fillId="6" borderId="0" xfId="0" applyFont="1" applyFill="1"/>
    <xf numFmtId="0" fontId="0" fillId="6" borderId="0" xfId="0" applyFill="1" applyAlignment="1">
      <alignment horizontal="center" vertical="center"/>
    </xf>
    <xf numFmtId="0" fontId="0" fillId="6" borderId="90" xfId="0" applyFill="1" applyBorder="1" applyAlignment="1" applyProtection="1">
      <alignment vertical="center"/>
    </xf>
    <xf numFmtId="0" fontId="0" fillId="6" borderId="33" xfId="0" applyFont="1" applyFill="1" applyBorder="1" applyAlignment="1" applyProtection="1">
      <alignment horizontal="left"/>
      <protection hidden="1"/>
    </xf>
    <xf numFmtId="0" fontId="7" fillId="6" borderId="33" xfId="0" applyFont="1" applyFill="1" applyBorder="1" applyAlignment="1" applyProtection="1">
      <alignment horizontal="left"/>
      <protection hidden="1"/>
    </xf>
    <xf numFmtId="0" fontId="0" fillId="6" borderId="1" xfId="0" applyFont="1" applyFill="1" applyBorder="1" applyAlignment="1" applyProtection="1">
      <alignment vertical="center" wrapText="1"/>
    </xf>
    <xf numFmtId="9" fontId="7" fillId="6" borderId="1" xfId="4" applyNumberFormat="1" applyFont="1" applyFill="1" applyBorder="1" applyAlignment="1" applyProtection="1">
      <alignment horizontal="right" vertical="center" wrapText="1"/>
    </xf>
    <xf numFmtId="3" fontId="7" fillId="6" borderId="1" xfId="0" applyNumberFormat="1" applyFont="1" applyFill="1" applyBorder="1" applyAlignment="1" applyProtection="1">
      <alignment vertical="center"/>
      <protection locked="0"/>
    </xf>
    <xf numFmtId="9" fontId="7" fillId="6" borderId="1" xfId="4" applyNumberFormat="1" applyFill="1" applyBorder="1" applyAlignment="1" applyProtection="1">
      <alignment horizontal="right" vertical="center" wrapText="1"/>
    </xf>
    <xf numFmtId="9" fontId="7" fillId="6" borderId="34" xfId="4" applyNumberFormat="1" applyFont="1" applyFill="1" applyBorder="1" applyAlignment="1" applyProtection="1">
      <alignment horizontal="right" vertical="center" wrapText="1"/>
    </xf>
    <xf numFmtId="9" fontId="7" fillId="6" borderId="60" xfId="4" applyNumberFormat="1" applyFill="1" applyBorder="1" applyAlignment="1" applyProtection="1">
      <alignment horizontal="right" vertical="center" wrapText="1"/>
    </xf>
    <xf numFmtId="0" fontId="0" fillId="6" borderId="18" xfId="12" applyFont="1" applyFill="1" applyBorder="1" applyAlignment="1" applyProtection="1">
      <alignment vertical="center" wrapText="1"/>
      <protection hidden="1"/>
    </xf>
    <xf numFmtId="0" fontId="6" fillId="3" borderId="0" xfId="3" applyProtection="1"/>
    <xf numFmtId="9" fontId="6" fillId="3" borderId="1" xfId="1" applyFont="1" applyFill="1" applyBorder="1" applyProtection="1"/>
    <xf numFmtId="9" fontId="7" fillId="6" borderId="62" xfId="4" applyNumberFormat="1" applyFill="1" applyBorder="1" applyAlignment="1" applyProtection="1">
      <alignment horizontal="right" vertical="center" wrapText="1"/>
    </xf>
    <xf numFmtId="0" fontId="7" fillId="6" borderId="1" xfId="0" applyFont="1" applyFill="1" applyBorder="1" applyProtection="1"/>
    <xf numFmtId="9" fontId="7" fillId="6" borderId="91" xfId="4" applyNumberFormat="1" applyFill="1" applyBorder="1" applyAlignment="1" applyProtection="1">
      <alignment horizontal="right" vertical="center" wrapText="1"/>
    </xf>
    <xf numFmtId="0" fontId="0" fillId="6" borderId="4" xfId="0" applyFont="1" applyFill="1" applyBorder="1" applyAlignment="1" applyProtection="1">
      <alignment vertical="center" wrapText="1"/>
    </xf>
    <xf numFmtId="0" fontId="34" fillId="6" borderId="0" xfId="0" applyFont="1" applyFill="1" applyBorder="1" applyProtection="1"/>
    <xf numFmtId="3" fontId="0" fillId="6" borderId="1" xfId="0" applyNumberFormat="1" applyFill="1" applyBorder="1" applyAlignment="1">
      <alignment vertical="center"/>
    </xf>
    <xf numFmtId="0" fontId="7" fillId="6" borderId="1" xfId="0" applyFont="1" applyFill="1" applyBorder="1" applyAlignment="1" applyProtection="1">
      <alignment vertical="center"/>
    </xf>
    <xf numFmtId="3" fontId="6" fillId="6" borderId="1" xfId="0" applyNumberFormat="1" applyFont="1" applyFill="1" applyBorder="1" applyAlignment="1" applyProtection="1">
      <alignment vertical="center"/>
    </xf>
    <xf numFmtId="0" fontId="6" fillId="6" borderId="1" xfId="0" applyFont="1" applyFill="1" applyBorder="1" applyAlignment="1" applyProtection="1">
      <alignment vertical="center"/>
    </xf>
    <xf numFmtId="0" fontId="0" fillId="6" borderId="1" xfId="0" applyFill="1" applyBorder="1" applyAlignment="1" applyProtection="1">
      <alignment wrapText="1"/>
    </xf>
    <xf numFmtId="0" fontId="7" fillId="6" borderId="33" xfId="0" applyFont="1" applyFill="1" applyBorder="1" applyAlignment="1" applyProtection="1">
      <alignment vertical="center"/>
    </xf>
    <xf numFmtId="0" fontId="0" fillId="6" borderId="33" xfId="0" applyFill="1" applyBorder="1" applyProtection="1"/>
    <xf numFmtId="0" fontId="7" fillId="6" borderId="60" xfId="0" applyFont="1" applyFill="1" applyBorder="1" applyAlignment="1" applyProtection="1">
      <alignment vertical="center"/>
    </xf>
    <xf numFmtId="9" fontId="7" fillId="6" borderId="67" xfId="4" applyNumberFormat="1" applyFont="1" applyFill="1" applyBorder="1" applyAlignment="1" applyProtection="1">
      <alignment horizontal="right" vertical="center" wrapText="1"/>
    </xf>
    <xf numFmtId="0" fontId="12" fillId="2" borderId="0" xfId="2" applyFont="1" applyAlignment="1" applyProtection="1">
      <alignment wrapText="1"/>
    </xf>
    <xf numFmtId="0" fontId="6" fillId="3" borderId="1" xfId="3" applyBorder="1" applyAlignment="1" applyProtection="1">
      <alignment horizontal="center" vertical="center" wrapText="1"/>
    </xf>
    <xf numFmtId="0" fontId="6" fillId="3" borderId="60" xfId="3" applyBorder="1" applyAlignment="1" applyProtection="1">
      <alignment horizontal="center" vertical="center" wrapText="1"/>
    </xf>
    <xf numFmtId="0" fontId="6" fillId="3" borderId="1" xfId="3" applyFont="1" applyBorder="1" applyAlignment="1" applyProtection="1">
      <alignment horizontal="center" vertical="center" wrapText="1"/>
    </xf>
    <xf numFmtId="3" fontId="6" fillId="3" borderId="1" xfId="3" applyNumberFormat="1" applyBorder="1" applyAlignment="1" applyProtection="1">
      <alignment horizontal="center" vertical="center"/>
    </xf>
    <xf numFmtId="3" fontId="6" fillId="3" borderId="1" xfId="3" applyNumberFormat="1" applyBorder="1" applyAlignment="1" applyProtection="1">
      <alignment horizontal="center" vertical="center" wrapText="1"/>
    </xf>
    <xf numFmtId="0" fontId="34" fillId="6" borderId="0" xfId="0" applyFont="1" applyFill="1" applyAlignment="1" applyProtection="1">
      <alignment vertical="center" wrapText="1"/>
    </xf>
    <xf numFmtId="0" fontId="6" fillId="6" borderId="1" xfId="5" applyFont="1" applyFill="1" applyBorder="1" applyAlignment="1" applyProtection="1">
      <alignment horizontal="center" vertical="center" wrapText="1"/>
    </xf>
    <xf numFmtId="0" fontId="6" fillId="3" borderId="1" xfId="3" applyBorder="1" applyProtection="1"/>
    <xf numFmtId="0" fontId="6" fillId="3" borderId="30" xfId="3" applyBorder="1" applyAlignment="1" applyProtection="1">
      <alignment horizontal="center" vertical="center" wrapText="1"/>
    </xf>
    <xf numFmtId="0" fontId="19" fillId="6" borderId="0" xfId="0" applyFont="1" applyFill="1" applyAlignment="1" applyProtection="1">
      <alignment horizontal="left" vertical="top" wrapText="1"/>
    </xf>
    <xf numFmtId="0" fontId="20" fillId="6" borderId="0" xfId="0" applyFont="1" applyFill="1" applyAlignment="1" applyProtection="1">
      <alignment horizontal="left" vertical="top" wrapText="1"/>
    </xf>
    <xf numFmtId="0" fontId="33" fillId="2" borderId="0" xfId="2" applyFont="1" applyAlignment="1" applyProtection="1"/>
    <xf numFmtId="0" fontId="7" fillId="4" borderId="32" xfId="4" applyBorder="1" applyAlignment="1" applyProtection="1">
      <alignment vertical="center" wrapText="1"/>
    </xf>
    <xf numFmtId="3" fontId="7" fillId="6" borderId="0" xfId="4" applyNumberFormat="1" applyFill="1" applyBorder="1" applyAlignment="1" applyProtection="1">
      <alignment vertical="center"/>
    </xf>
    <xf numFmtId="0" fontId="0" fillId="6" borderId="0" xfId="0" applyFill="1"/>
    <xf numFmtId="0" fontId="7" fillId="6" borderId="39" xfId="0" applyFont="1" applyFill="1" applyBorder="1" applyProtection="1"/>
    <xf numFmtId="0" fontId="0" fillId="6" borderId="1" xfId="0" applyFont="1" applyFill="1" applyBorder="1" applyAlignment="1" applyProtection="1">
      <alignment vertical="center" wrapText="1"/>
      <protection hidden="1"/>
    </xf>
    <xf numFmtId="0" fontId="7" fillId="6" borderId="1" xfId="0" applyFont="1" applyFill="1" applyBorder="1" applyAlignment="1" applyProtection="1">
      <alignment vertical="center" wrapText="1"/>
    </xf>
    <xf numFmtId="3" fontId="7" fillId="6" borderId="1" xfId="0" applyNumberFormat="1" applyFont="1" applyFill="1" applyBorder="1" applyAlignment="1" applyProtection="1">
      <alignment vertical="center"/>
    </xf>
    <xf numFmtId="0" fontId="7" fillId="6" borderId="7" xfId="0" applyFont="1" applyFill="1" applyBorder="1" applyAlignment="1" applyProtection="1">
      <alignment vertical="center"/>
    </xf>
    <xf numFmtId="3" fontId="7" fillId="6" borderId="1" xfId="0" applyNumberFormat="1" applyFont="1" applyFill="1" applyBorder="1" applyAlignment="1" applyProtection="1">
      <alignment horizontal="center" vertical="center"/>
    </xf>
    <xf numFmtId="3" fontId="6" fillId="3" borderId="1" xfId="3" applyNumberFormat="1" applyBorder="1" applyAlignment="1" applyProtection="1">
      <alignment vertical="center" wrapText="1"/>
    </xf>
    <xf numFmtId="3" fontId="6" fillId="3" borderId="1" xfId="3" applyNumberFormat="1" applyBorder="1" applyAlignment="1" applyProtection="1">
      <alignment vertical="center"/>
    </xf>
    <xf numFmtId="9" fontId="6" fillId="3" borderId="1" xfId="3" applyNumberFormat="1" applyBorder="1" applyAlignment="1" applyProtection="1">
      <alignment horizontal="right" vertical="center" wrapText="1"/>
    </xf>
    <xf numFmtId="3" fontId="6" fillId="3" borderId="36" xfId="3" applyNumberFormat="1" applyBorder="1" applyAlignment="1" applyProtection="1">
      <alignment horizontal="center" vertical="center"/>
    </xf>
    <xf numFmtId="0" fontId="0" fillId="6" borderId="1" xfId="4" applyFont="1" applyFill="1" applyBorder="1" applyAlignment="1" applyProtection="1">
      <alignment vertical="center" wrapText="1"/>
    </xf>
    <xf numFmtId="3" fontId="0" fillId="6" borderId="1" xfId="0" applyNumberFormat="1" applyFill="1" applyBorder="1" applyAlignment="1" applyProtection="1">
      <alignment vertical="center" wrapText="1"/>
    </xf>
    <xf numFmtId="0" fontId="0" fillId="6" borderId="1" xfId="0" applyFill="1" applyBorder="1" applyAlignment="1" applyProtection="1">
      <alignment vertical="center" wrapText="1"/>
    </xf>
    <xf numFmtId="3" fontId="0" fillId="6" borderId="1" xfId="0" applyNumberFormat="1" applyFill="1" applyBorder="1" applyAlignment="1" applyProtection="1">
      <alignment vertical="center"/>
    </xf>
    <xf numFmtId="0" fontId="0" fillId="6" borderId="1" xfId="0" applyFill="1" applyBorder="1" applyAlignment="1" applyProtection="1">
      <alignment vertical="center"/>
    </xf>
    <xf numFmtId="0" fontId="0" fillId="6" borderId="7" xfId="0" applyFill="1" applyBorder="1" applyAlignment="1" applyProtection="1">
      <alignment vertical="center"/>
    </xf>
    <xf numFmtId="0" fontId="0" fillId="6" borderId="1" xfId="0" applyFill="1" applyBorder="1" applyAlignment="1" applyProtection="1">
      <alignment horizontal="center" vertical="center"/>
    </xf>
    <xf numFmtId="0" fontId="0" fillId="6" borderId="33" xfId="0" applyFill="1" applyBorder="1" applyAlignment="1" applyProtection="1">
      <alignment vertical="center"/>
    </xf>
    <xf numFmtId="0" fontId="0" fillId="6" borderId="60" xfId="0" applyFill="1" applyBorder="1" applyAlignment="1" applyProtection="1">
      <alignment vertical="center"/>
    </xf>
    <xf numFmtId="0" fontId="6" fillId="6" borderId="0" xfId="0" applyFont="1" applyFill="1" applyBorder="1" applyAlignment="1" applyProtection="1">
      <alignment vertical="center"/>
    </xf>
    <xf numFmtId="0" fontId="6" fillId="6" borderId="0" xfId="0" applyFont="1" applyFill="1" applyAlignment="1" applyProtection="1">
      <alignment vertical="center"/>
    </xf>
    <xf numFmtId="3" fontId="6" fillId="6" borderId="1" xfId="3" applyNumberFormat="1" applyFill="1" applyBorder="1" applyAlignment="1" applyProtection="1">
      <alignment vertical="center" wrapText="1"/>
    </xf>
    <xf numFmtId="3" fontId="6" fillId="6" borderId="1" xfId="3" applyNumberFormat="1" applyFill="1" applyBorder="1" applyAlignment="1" applyProtection="1">
      <alignment vertical="center"/>
    </xf>
    <xf numFmtId="9" fontId="6" fillId="6" borderId="1" xfId="3" applyNumberFormat="1" applyFill="1" applyBorder="1" applyAlignment="1" applyProtection="1">
      <alignment horizontal="right" vertical="center" wrapText="1"/>
    </xf>
    <xf numFmtId="3" fontId="6" fillId="6" borderId="1" xfId="3" applyNumberFormat="1" applyFill="1" applyBorder="1" applyAlignment="1" applyProtection="1">
      <alignment horizontal="center" vertical="center"/>
    </xf>
    <xf numFmtId="0" fontId="0" fillId="12" borderId="33" xfId="0" applyFont="1" applyFill="1" applyBorder="1" applyAlignment="1" applyProtection="1">
      <alignment vertical="center" wrapText="1"/>
    </xf>
    <xf numFmtId="4" fontId="0" fillId="6" borderId="63" xfId="0" applyNumberFormat="1" applyFont="1" applyFill="1" applyBorder="1" applyAlignment="1" applyProtection="1">
      <alignment vertical="center" wrapText="1"/>
    </xf>
    <xf numFmtId="0" fontId="7" fillId="6" borderId="34" xfId="0" applyFont="1" applyFill="1" applyBorder="1" applyAlignment="1" applyProtection="1">
      <alignment vertical="center"/>
    </xf>
    <xf numFmtId="3" fontId="6" fillId="6" borderId="2" xfId="3" applyNumberFormat="1" applyFill="1" applyBorder="1" applyAlignment="1" applyProtection="1">
      <alignment horizontal="center" vertical="center"/>
    </xf>
    <xf numFmtId="0" fontId="0" fillId="6" borderId="0" xfId="0" applyFill="1" applyAlignment="1" applyProtection="1">
      <alignment wrapText="1"/>
      <protection hidden="1"/>
    </xf>
    <xf numFmtId="10" fontId="0" fillId="6" borderId="0" xfId="18" applyNumberFormat="1" applyFont="1" applyFill="1" applyProtection="1">
      <protection hidden="1"/>
    </xf>
    <xf numFmtId="0" fontId="15" fillId="6" borderId="0" xfId="0" applyFont="1" applyFill="1" applyAlignment="1" applyProtection="1">
      <alignment wrapText="1"/>
      <protection hidden="1"/>
    </xf>
    <xf numFmtId="3" fontId="0" fillId="6" borderId="0" xfId="0" applyNumberFormat="1" applyFill="1" applyProtection="1">
      <protection hidden="1"/>
    </xf>
    <xf numFmtId="0" fontId="0" fillId="6" borderId="0" xfId="0" applyFill="1" applyProtection="1">
      <protection hidden="1"/>
    </xf>
    <xf numFmtId="0" fontId="7" fillId="4" borderId="0" xfId="20" applyAlignment="1" applyProtection="1">
      <alignment wrapText="1"/>
      <protection hidden="1"/>
    </xf>
    <xf numFmtId="3" fontId="7" fillId="6" borderId="0" xfId="20" applyNumberFormat="1" applyFill="1" applyProtection="1">
      <protection hidden="1"/>
    </xf>
    <xf numFmtId="10" fontId="0" fillId="6" borderId="0" xfId="18" applyNumberFormat="1" applyFont="1" applyFill="1" applyAlignment="1" applyProtection="1">
      <alignment wrapText="1"/>
      <protection hidden="1"/>
    </xf>
    <xf numFmtId="0" fontId="7" fillId="6" borderId="0" xfId="20" applyFill="1" applyProtection="1">
      <protection hidden="1"/>
    </xf>
    <xf numFmtId="0" fontId="9" fillId="6" borderId="0" xfId="0" applyFont="1" applyFill="1" applyAlignment="1" applyProtection="1">
      <alignment horizontal="left" wrapText="1" indent="2"/>
      <protection hidden="1"/>
    </xf>
    <xf numFmtId="10" fontId="0" fillId="6" borderId="0" xfId="0" applyNumberFormat="1" applyFill="1" applyProtection="1">
      <protection hidden="1"/>
    </xf>
    <xf numFmtId="0" fontId="0" fillId="6" borderId="0" xfId="0" applyFill="1" applyBorder="1" applyAlignment="1" applyProtection="1">
      <alignment wrapText="1"/>
      <protection hidden="1"/>
    </xf>
    <xf numFmtId="3" fontId="0" fillId="6" borderId="0" xfId="0" applyNumberFormat="1" applyFill="1" applyBorder="1" applyProtection="1">
      <protection hidden="1"/>
    </xf>
    <xf numFmtId="10" fontId="0" fillId="6" borderId="0" xfId="0" applyNumberFormat="1" applyFill="1" applyBorder="1" applyProtection="1">
      <protection hidden="1"/>
    </xf>
    <xf numFmtId="10" fontId="0" fillId="6" borderId="0" xfId="18" applyNumberFormat="1" applyFont="1" applyFill="1" applyBorder="1" applyProtection="1">
      <protection hidden="1"/>
    </xf>
    <xf numFmtId="10" fontId="0" fillId="6" borderId="0" xfId="18" applyNumberFormat="1" applyFont="1" applyFill="1" applyBorder="1" applyAlignment="1" applyProtection="1">
      <alignment wrapText="1"/>
      <protection hidden="1"/>
    </xf>
    <xf numFmtId="10" fontId="7" fillId="6" borderId="22" xfId="1" applyNumberFormat="1" applyFont="1" applyFill="1" applyBorder="1" applyAlignment="1" applyProtection="1">
      <alignment wrapText="1"/>
      <protection locked="0"/>
    </xf>
    <xf numFmtId="0" fontId="7" fillId="6" borderId="63" xfId="0" applyFont="1" applyFill="1" applyBorder="1" applyAlignment="1" applyProtection="1">
      <alignment vertical="center"/>
    </xf>
    <xf numFmtId="3" fontId="7" fillId="6" borderId="25" xfId="16" applyBorder="1" applyAlignment="1" applyProtection="1">
      <alignment wrapText="1"/>
      <protection locked="0"/>
    </xf>
    <xf numFmtId="0" fontId="0" fillId="6" borderId="18" xfId="12" applyFont="1" applyFill="1" applyBorder="1" applyAlignment="1" applyProtection="1">
      <alignment wrapText="1"/>
      <protection hidden="1"/>
    </xf>
    <xf numFmtId="0" fontId="11" fillId="6" borderId="0" xfId="6" applyFill="1" applyAlignment="1" applyProtection="1">
      <protection hidden="1"/>
    </xf>
    <xf numFmtId="0" fontId="7" fillId="6" borderId="0" xfId="12" applyFill="1" applyAlignment="1" applyProtection="1">
      <protection hidden="1"/>
    </xf>
    <xf numFmtId="0" fontId="7" fillId="6" borderId="0" xfId="12" applyFill="1" applyProtection="1">
      <protection hidden="1"/>
    </xf>
    <xf numFmtId="0" fontId="13" fillId="6" borderId="0" xfId="12" applyFont="1" applyFill="1" applyAlignment="1" applyProtection="1">
      <alignment vertical="top" wrapText="1"/>
      <protection hidden="1"/>
    </xf>
    <xf numFmtId="3" fontId="13" fillId="6" borderId="0" xfId="12" applyNumberFormat="1" applyFont="1" applyFill="1" applyAlignment="1" applyProtection="1">
      <alignment vertical="top" wrapText="1"/>
      <protection hidden="1"/>
    </xf>
    <xf numFmtId="3" fontId="7" fillId="6" borderId="0" xfId="12" applyNumberFormat="1" applyFont="1" applyFill="1" applyProtection="1">
      <protection hidden="1"/>
    </xf>
    <xf numFmtId="0" fontId="7" fillId="6" borderId="0" xfId="12" applyFont="1" applyFill="1" applyProtection="1">
      <protection hidden="1"/>
    </xf>
    <xf numFmtId="0" fontId="7" fillId="6" borderId="0" xfId="12" applyFont="1" applyFill="1" applyAlignment="1" applyProtection="1">
      <alignment vertical="center"/>
      <protection hidden="1"/>
    </xf>
    <xf numFmtId="3" fontId="7" fillId="6" borderId="0" xfId="12" applyNumberFormat="1" applyFont="1" applyFill="1" applyBorder="1" applyAlignment="1" applyProtection="1">
      <alignment vertical="center" wrapText="1"/>
      <protection hidden="1"/>
    </xf>
    <xf numFmtId="0" fontId="0" fillId="6" borderId="0" xfId="12" applyFont="1" applyFill="1" applyAlignment="1" applyProtection="1">
      <alignment vertical="center" wrapText="1"/>
      <protection hidden="1"/>
    </xf>
    <xf numFmtId="0" fontId="7" fillId="6" borderId="0" xfId="12" applyFill="1" applyAlignment="1" applyProtection="1">
      <alignment vertical="center" wrapText="1"/>
      <protection hidden="1"/>
    </xf>
    <xf numFmtId="0" fontId="0" fillId="6" borderId="0" xfId="0" applyFill="1" applyAlignment="1">
      <alignment vertical="center"/>
    </xf>
    <xf numFmtId="3" fontId="6" fillId="3" borderId="1" xfId="3" applyNumberFormat="1" applyBorder="1" applyAlignment="1" applyProtection="1">
      <alignment horizontal="left" vertical="center" wrapText="1"/>
    </xf>
    <xf numFmtId="0" fontId="12" fillId="2" borderId="0" xfId="13" applyFont="1" applyAlignment="1" applyProtection="1"/>
    <xf numFmtId="3" fontId="0" fillId="6" borderId="0" xfId="0" applyNumberFormat="1" applyFill="1" applyAlignment="1" applyProtection="1">
      <alignment horizontal="left" indent="4"/>
    </xf>
    <xf numFmtId="0" fontId="0" fillId="6" borderId="63" xfId="0" applyFill="1" applyBorder="1" applyAlignment="1" applyProtection="1">
      <alignment wrapText="1"/>
    </xf>
    <xf numFmtId="9" fontId="7" fillId="6" borderId="64" xfId="1" applyFont="1" applyFill="1" applyBorder="1" applyProtection="1"/>
    <xf numFmtId="9" fontId="6" fillId="3" borderId="93" xfId="1" applyFont="1" applyFill="1" applyBorder="1" applyProtection="1"/>
    <xf numFmtId="0" fontId="7" fillId="4" borderId="1" xfId="4" applyBorder="1" applyAlignment="1" applyProtection="1">
      <alignment wrapText="1"/>
    </xf>
    <xf numFmtId="0" fontId="7" fillId="4" borderId="1" xfId="4" applyBorder="1" applyProtection="1"/>
    <xf numFmtId="9" fontId="6" fillId="3" borderId="5" xfId="1" applyFont="1" applyFill="1" applyBorder="1" applyProtection="1"/>
    <xf numFmtId="3" fontId="6" fillId="3" borderId="94" xfId="3" applyNumberFormat="1" applyBorder="1" applyProtection="1"/>
    <xf numFmtId="0" fontId="0" fillId="4" borderId="1" xfId="4" applyFont="1" applyBorder="1" applyAlignment="1" applyProtection="1">
      <alignment wrapText="1"/>
    </xf>
    <xf numFmtId="0" fontId="6" fillId="3" borderId="3" xfId="3" applyBorder="1" applyAlignment="1" applyProtection="1">
      <alignment wrapText="1"/>
    </xf>
    <xf numFmtId="0" fontId="6" fillId="3" borderId="12" xfId="3" applyBorder="1" applyAlignment="1" applyProtection="1">
      <alignment wrapText="1"/>
    </xf>
    <xf numFmtId="3" fontId="6" fillId="7" borderId="18" xfId="3" applyNumberFormat="1" applyFont="1" applyFill="1" applyBorder="1" applyAlignment="1" applyProtection="1">
      <alignment wrapText="1"/>
      <protection hidden="1"/>
    </xf>
    <xf numFmtId="0" fontId="7" fillId="6" borderId="18" xfId="0" applyFont="1" applyFill="1" applyBorder="1" applyAlignment="1" applyProtection="1">
      <alignment horizontal="left" wrapText="1" indent="2"/>
      <protection hidden="1"/>
    </xf>
    <xf numFmtId="0" fontId="7" fillId="6" borderId="33" xfId="0" applyFont="1" applyFill="1" applyBorder="1" applyAlignment="1" applyProtection="1">
      <alignment horizontal="left" wrapText="1" indent="2"/>
      <protection hidden="1"/>
    </xf>
    <xf numFmtId="3" fontId="7" fillId="6" borderId="22" xfId="16" applyBorder="1" applyAlignment="1" applyProtection="1">
      <alignment vertical="center" wrapText="1"/>
      <protection locked="0"/>
    </xf>
    <xf numFmtId="0" fontId="6" fillId="3" borderId="1" xfId="3" applyFont="1" applyBorder="1" applyAlignment="1" applyProtection="1">
      <alignment vertical="center" wrapText="1"/>
    </xf>
    <xf numFmtId="0" fontId="0" fillId="4" borderId="82" xfId="4" applyFont="1" applyBorder="1" applyAlignment="1" applyProtection="1">
      <alignment wrapText="1"/>
      <protection hidden="1"/>
    </xf>
    <xf numFmtId="0" fontId="11" fillId="6" borderId="0" xfId="6" quotePrefix="1" applyFill="1" applyBorder="1" applyAlignment="1" applyProtection="1">
      <alignment horizontal="center" vertical="center"/>
    </xf>
    <xf numFmtId="3" fontId="6" fillId="6" borderId="0" xfId="0" applyNumberFormat="1" applyFont="1" applyFill="1" applyAlignment="1" applyProtection="1">
      <alignment horizontal="center" vertical="center" wrapText="1"/>
    </xf>
    <xf numFmtId="3" fontId="6" fillId="6" borderId="0" xfId="0" applyNumberFormat="1" applyFont="1" applyFill="1" applyAlignment="1" applyProtection="1">
      <alignment horizontal="center" wrapText="1"/>
    </xf>
    <xf numFmtId="0" fontId="6" fillId="6" borderId="0" xfId="0" applyFont="1" applyFill="1" applyAlignment="1" applyProtection="1">
      <alignment horizontal="center" wrapText="1"/>
    </xf>
    <xf numFmtId="3" fontId="6" fillId="7" borderId="1" xfId="3" applyNumberFormat="1" applyFont="1" applyFill="1" applyBorder="1" applyAlignment="1" applyProtection="1">
      <alignment vertical="center" wrapText="1"/>
    </xf>
    <xf numFmtId="3" fontId="6" fillId="7" borderId="1" xfId="3" applyNumberFormat="1" applyFont="1" applyFill="1" applyBorder="1" applyAlignment="1" applyProtection="1">
      <alignment vertical="center"/>
    </xf>
    <xf numFmtId="0" fontId="0" fillId="6" borderId="1" xfId="0" applyFont="1" applyFill="1" applyBorder="1" applyAlignment="1" applyProtection="1">
      <alignment vertical="center"/>
    </xf>
    <xf numFmtId="0" fontId="0" fillId="6" borderId="0" xfId="0" applyFont="1" applyFill="1" applyAlignment="1" applyProtection="1">
      <alignment vertical="center"/>
    </xf>
    <xf numFmtId="0" fontId="33" fillId="2" borderId="0" xfId="2" applyFont="1"/>
    <xf numFmtId="0" fontId="0" fillId="4" borderId="32" xfId="4" applyFont="1" applyBorder="1" applyAlignment="1" applyProtection="1">
      <alignment vertical="center" wrapText="1"/>
    </xf>
    <xf numFmtId="3" fontId="6" fillId="6" borderId="22" xfId="0" applyNumberFormat="1" applyFont="1" applyFill="1" applyBorder="1" applyProtection="1"/>
    <xf numFmtId="0" fontId="9" fillId="6" borderId="0" xfId="0" applyFont="1" applyFill="1" applyProtection="1"/>
    <xf numFmtId="3" fontId="0" fillId="6" borderId="18" xfId="0" applyNumberFormat="1" applyFont="1" applyFill="1" applyBorder="1" applyAlignment="1" applyProtection="1">
      <alignment horizontal="left" wrapText="1" indent="2"/>
      <protection hidden="1"/>
    </xf>
    <xf numFmtId="0" fontId="32" fillId="6" borderId="0" xfId="0" applyFont="1" applyFill="1" applyAlignment="1" applyProtection="1">
      <alignment horizontal="center" wrapText="1"/>
    </xf>
    <xf numFmtId="0" fontId="32" fillId="6" borderId="0" xfId="0" applyFont="1" applyFill="1" applyAlignment="1" applyProtection="1">
      <alignment horizontal="center" vertical="center"/>
    </xf>
    <xf numFmtId="0" fontId="6" fillId="3" borderId="1" xfId="3" applyFont="1" applyBorder="1" applyAlignment="1" applyProtection="1">
      <alignment horizontal="left" vertical="center" wrapText="1"/>
    </xf>
    <xf numFmtId="3" fontId="6" fillId="3" borderId="1" xfId="3" applyNumberFormat="1" applyFont="1" applyBorder="1" applyAlignment="1" applyProtection="1">
      <alignment horizontal="left"/>
    </xf>
    <xf numFmtId="0" fontId="0" fillId="12" borderId="0" xfId="0" applyFill="1" applyProtection="1"/>
    <xf numFmtId="4" fontId="6" fillId="7" borderId="33" xfId="3" applyNumberFormat="1" applyFont="1" applyFill="1" applyBorder="1" applyAlignment="1" applyProtection="1">
      <alignment horizontal="left" vertical="center" wrapText="1"/>
    </xf>
    <xf numFmtId="3" fontId="6" fillId="3" borderId="1" xfId="3" applyNumberFormat="1" applyFont="1" applyBorder="1" applyAlignment="1" applyProtection="1">
      <alignment horizontal="right" vertical="center"/>
    </xf>
    <xf numFmtId="0" fontId="7" fillId="6" borderId="0" xfId="12" applyFont="1" applyFill="1" applyProtection="1"/>
    <xf numFmtId="0" fontId="7" fillId="6" borderId="0" xfId="12" applyFont="1" applyFill="1" applyBorder="1" applyProtection="1"/>
    <xf numFmtId="0" fontId="6" fillId="3" borderId="0" xfId="15" applyFont="1" applyBorder="1" applyAlignment="1" applyProtection="1">
      <alignment horizontal="center"/>
    </xf>
    <xf numFmtId="0" fontId="35" fillId="6" borderId="0" xfId="12" applyFont="1" applyFill="1" applyBorder="1" applyAlignment="1" applyProtection="1">
      <alignment horizontal="left" wrapText="1"/>
    </xf>
    <xf numFmtId="3" fontId="7" fillId="6" borderId="22" xfId="16" applyFont="1" applyBorder="1" applyAlignment="1" applyProtection="1">
      <alignment wrapText="1"/>
      <protection locked="0"/>
    </xf>
    <xf numFmtId="0" fontId="6" fillId="3" borderId="0" xfId="15" applyFont="1" applyBorder="1" applyAlignment="1" applyProtection="1">
      <alignment horizontal="left" vertical="center" wrapText="1"/>
    </xf>
    <xf numFmtId="3" fontId="6" fillId="3" borderId="0" xfId="15" applyNumberFormat="1" applyFont="1" applyBorder="1" applyAlignment="1" applyProtection="1">
      <alignment horizontal="right" vertical="center" wrapText="1"/>
    </xf>
    <xf numFmtId="0" fontId="7" fillId="6" borderId="51" xfId="12" applyFont="1" applyFill="1" applyBorder="1" applyProtection="1"/>
    <xf numFmtId="0" fontId="6" fillId="3" borderId="53" xfId="15" applyFont="1" applyBorder="1" applyAlignment="1" applyProtection="1">
      <alignment horizontal="center"/>
    </xf>
    <xf numFmtId="0" fontId="6" fillId="3" borderId="7" xfId="15" applyFont="1" applyBorder="1" applyAlignment="1" applyProtection="1">
      <alignment horizontal="center"/>
    </xf>
    <xf numFmtId="0" fontId="6" fillId="3" borderId="54" xfId="15" applyFont="1" applyBorder="1" applyAlignment="1" applyProtection="1">
      <alignment horizontal="center"/>
    </xf>
    <xf numFmtId="0" fontId="7" fillId="6" borderId="47" xfId="12" applyFont="1" applyFill="1" applyBorder="1" applyProtection="1"/>
    <xf numFmtId="4" fontId="7" fillId="6" borderId="47" xfId="12" applyNumberFormat="1" applyFont="1" applyFill="1" applyBorder="1" applyProtection="1"/>
    <xf numFmtId="3" fontId="7" fillId="8" borderId="46" xfId="12" applyNumberFormat="1" applyFont="1" applyFill="1" applyBorder="1" applyProtection="1"/>
    <xf numFmtId="3" fontId="7" fillId="8" borderId="0" xfId="12" applyNumberFormat="1" applyFont="1" applyFill="1" applyBorder="1" applyProtection="1"/>
    <xf numFmtId="3" fontId="7" fillId="8" borderId="48" xfId="12" applyNumberFormat="1" applyFont="1" applyFill="1" applyBorder="1" applyProtection="1"/>
    <xf numFmtId="3" fontId="7" fillId="8" borderId="49" xfId="12" applyNumberFormat="1" applyFont="1" applyFill="1" applyBorder="1" applyProtection="1"/>
    <xf numFmtId="0" fontId="7" fillId="6" borderId="50" xfId="12" applyFont="1" applyFill="1" applyBorder="1" applyProtection="1"/>
    <xf numFmtId="4" fontId="7" fillId="6" borderId="50" xfId="12" applyNumberFormat="1" applyFont="1" applyFill="1" applyBorder="1" applyProtection="1"/>
    <xf numFmtId="0" fontId="6" fillId="3" borderId="34" xfId="15" applyFont="1" applyBorder="1" applyAlignment="1" applyProtection="1">
      <alignment horizontal="center"/>
    </xf>
    <xf numFmtId="0" fontId="7" fillId="6" borderId="0" xfId="12" applyFont="1" applyFill="1" applyAlignment="1" applyProtection="1">
      <alignment horizontal="center"/>
    </xf>
    <xf numFmtId="0" fontId="6" fillId="3" borderId="34" xfId="15" applyFont="1" applyBorder="1" applyProtection="1"/>
    <xf numFmtId="3" fontId="7" fillId="8" borderId="0" xfId="12" applyNumberFormat="1" applyFont="1" applyFill="1" applyProtection="1"/>
    <xf numFmtId="3" fontId="7" fillId="4" borderId="0" xfId="14" applyNumberFormat="1" applyFont="1" applyProtection="1"/>
    <xf numFmtId="3" fontId="7" fillId="6" borderId="0" xfId="12" applyNumberFormat="1" applyFont="1" applyFill="1" applyProtection="1"/>
    <xf numFmtId="0" fontId="41" fillId="6" borderId="0" xfId="6" applyFont="1" applyFill="1" applyAlignment="1" applyProtection="1"/>
    <xf numFmtId="0" fontId="42" fillId="6" borderId="0" xfId="12" applyFont="1" applyFill="1" applyBorder="1" applyAlignment="1" applyProtection="1">
      <alignment horizontal="center" vertical="center" wrapText="1"/>
    </xf>
    <xf numFmtId="0" fontId="35" fillId="6" borderId="0" xfId="12" applyFont="1" applyFill="1" applyProtection="1"/>
    <xf numFmtId="0" fontId="43" fillId="6" borderId="0" xfId="12" applyFont="1" applyFill="1" applyBorder="1" applyProtection="1"/>
    <xf numFmtId="0" fontId="35" fillId="6" borderId="45" xfId="12" applyFont="1" applyFill="1" applyBorder="1" applyProtection="1"/>
    <xf numFmtId="0" fontId="35" fillId="6" borderId="46" xfId="12" applyFont="1" applyFill="1" applyBorder="1" applyProtection="1"/>
    <xf numFmtId="0" fontId="35" fillId="6" borderId="48" xfId="12" applyFont="1" applyFill="1" applyBorder="1" applyProtection="1"/>
    <xf numFmtId="0" fontId="43" fillId="6" borderId="45" xfId="12" applyFont="1" applyFill="1" applyBorder="1" applyProtection="1"/>
    <xf numFmtId="0" fontId="43" fillId="6" borderId="46" xfId="12" applyFont="1" applyFill="1" applyBorder="1" applyProtection="1"/>
    <xf numFmtId="0" fontId="35" fillId="6" borderId="47" xfId="12" applyFont="1" applyFill="1" applyBorder="1" applyProtection="1"/>
    <xf numFmtId="0" fontId="35" fillId="6" borderId="0" xfId="12" applyFont="1" applyFill="1" applyBorder="1" applyProtection="1"/>
    <xf numFmtId="0" fontId="35" fillId="6" borderId="49" xfId="12" applyFont="1" applyFill="1" applyBorder="1" applyProtection="1"/>
    <xf numFmtId="0" fontId="6" fillId="7" borderId="0" xfId="12" applyFont="1" applyFill="1" applyBorder="1" applyProtection="1"/>
    <xf numFmtId="4" fontId="43" fillId="6" borderId="0" xfId="12" applyNumberFormat="1" applyFont="1" applyFill="1" applyBorder="1" applyProtection="1"/>
    <xf numFmtId="3" fontId="43" fillId="6" borderId="0" xfId="12" applyNumberFormat="1" applyFont="1" applyFill="1" applyBorder="1" applyProtection="1"/>
    <xf numFmtId="0" fontId="36" fillId="6" borderId="0" xfId="12" quotePrefix="1" applyFont="1" applyFill="1" applyProtection="1"/>
    <xf numFmtId="4" fontId="35" fillId="6" borderId="0" xfId="12" applyNumberFormat="1" applyFont="1" applyFill="1" applyProtection="1"/>
    <xf numFmtId="0" fontId="6" fillId="2" borderId="0" xfId="13" applyFont="1" applyAlignment="1" applyProtection="1"/>
    <xf numFmtId="4" fontId="35" fillId="6" borderId="0" xfId="12" applyNumberFormat="1" applyFont="1" applyFill="1" applyBorder="1" applyAlignment="1" applyProtection="1">
      <alignment horizontal="center"/>
    </xf>
    <xf numFmtId="4" fontId="35" fillId="6" borderId="0" xfId="12" applyNumberFormat="1" applyFont="1" applyFill="1" applyBorder="1" applyProtection="1"/>
    <xf numFmtId="4" fontId="35" fillId="6" borderId="55" xfId="12" applyNumberFormat="1" applyFont="1" applyFill="1" applyBorder="1" applyProtection="1"/>
    <xf numFmtId="4" fontId="35" fillId="6" borderId="47" xfId="12" applyNumberFormat="1" applyFont="1" applyFill="1" applyBorder="1" applyProtection="1"/>
    <xf numFmtId="4" fontId="35" fillId="6" borderId="50" xfId="12" applyNumberFormat="1" applyFont="1" applyFill="1" applyBorder="1" applyProtection="1"/>
    <xf numFmtId="0" fontId="7" fillId="10" borderId="41" xfId="12" applyFont="1" applyFill="1" applyBorder="1" applyAlignment="1" applyProtection="1">
      <alignment horizontal="center"/>
    </xf>
    <xf numFmtId="0" fontId="7" fillId="10" borderId="44" xfId="12" applyFont="1" applyFill="1" applyBorder="1" applyAlignment="1" applyProtection="1">
      <alignment horizontal="center"/>
    </xf>
    <xf numFmtId="4" fontId="35" fillId="6" borderId="51" xfId="12" applyNumberFormat="1" applyFont="1" applyFill="1" applyBorder="1" applyProtection="1"/>
    <xf numFmtId="4" fontId="35" fillId="6" borderId="46" xfId="12" applyNumberFormat="1" applyFont="1" applyFill="1" applyBorder="1" applyProtection="1"/>
    <xf numFmtId="4" fontId="35" fillId="6" borderId="52" xfId="12" applyNumberFormat="1" applyFont="1" applyFill="1" applyBorder="1" applyProtection="1"/>
    <xf numFmtId="4" fontId="35" fillId="6" borderId="49" xfId="12" applyNumberFormat="1" applyFont="1" applyFill="1" applyBorder="1" applyAlignment="1" applyProtection="1">
      <alignment horizontal="center"/>
    </xf>
    <xf numFmtId="4" fontId="35" fillId="6" borderId="49" xfId="12" applyNumberFormat="1" applyFont="1" applyFill="1" applyBorder="1" applyProtection="1"/>
    <xf numFmtId="4" fontId="6" fillId="7" borderId="0" xfId="12" applyNumberFormat="1" applyFont="1" applyFill="1" applyBorder="1" applyProtection="1"/>
    <xf numFmtId="0" fontId="35" fillId="6" borderId="0" xfId="12" applyFont="1" applyFill="1" applyBorder="1" applyAlignment="1" applyProtection="1">
      <alignment horizontal="center" vertical="center" wrapText="1"/>
    </xf>
    <xf numFmtId="4" fontId="35" fillId="6" borderId="0" xfId="12" applyNumberFormat="1" applyFont="1" applyFill="1" applyBorder="1" applyAlignment="1" applyProtection="1">
      <alignment horizontal="center" vertical="center" wrapText="1"/>
    </xf>
    <xf numFmtId="0" fontId="43" fillId="6" borderId="0" xfId="12" applyFont="1" applyFill="1" applyAlignment="1" applyProtection="1">
      <alignment horizontal="center"/>
    </xf>
    <xf numFmtId="3" fontId="6" fillId="3" borderId="1" xfId="3" applyNumberFormat="1" applyFont="1" applyBorder="1" applyAlignment="1" applyProtection="1">
      <alignment horizontal="left" wrapText="1"/>
    </xf>
    <xf numFmtId="3" fontId="6" fillId="3" borderId="1" xfId="3" applyNumberFormat="1" applyFont="1" applyBorder="1" applyAlignment="1" applyProtection="1">
      <alignment horizontal="right" wrapText="1"/>
    </xf>
    <xf numFmtId="3" fontId="7" fillId="6" borderId="0" xfId="12" applyNumberFormat="1" applyFill="1" applyAlignment="1" applyProtection="1">
      <alignment vertical="center" wrapText="1"/>
      <protection hidden="1"/>
    </xf>
    <xf numFmtId="0" fontId="0" fillId="6" borderId="0" xfId="0" applyFill="1"/>
    <xf numFmtId="0" fontId="6" fillId="3" borderId="1" xfId="3" applyBorder="1" applyAlignment="1" applyProtection="1">
      <alignment horizontal="center" vertical="center" wrapText="1"/>
    </xf>
    <xf numFmtId="0" fontId="6" fillId="3" borderId="60" xfId="3" applyBorder="1" applyAlignment="1" applyProtection="1">
      <alignment horizontal="center" vertical="center" wrapText="1"/>
    </xf>
    <xf numFmtId="0" fontId="6" fillId="3" borderId="1" xfId="3" applyBorder="1" applyAlignment="1" applyProtection="1">
      <alignment horizontal="left" vertical="center"/>
    </xf>
    <xf numFmtId="3" fontId="6" fillId="3" borderId="1" xfId="3" applyNumberFormat="1" applyBorder="1" applyAlignment="1" applyProtection="1">
      <alignment horizontal="center" vertical="center" wrapText="1"/>
    </xf>
    <xf numFmtId="0" fontId="0" fillId="6" borderId="0" xfId="0" applyFill="1"/>
    <xf numFmtId="0" fontId="6" fillId="3" borderId="1" xfId="3" applyBorder="1" applyAlignment="1" applyProtection="1">
      <alignment horizontal="left" vertical="center"/>
    </xf>
    <xf numFmtId="3" fontId="7" fillId="15" borderId="22" xfId="19" applyFill="1" applyBorder="1" applyAlignment="1" applyProtection="1">
      <alignment wrapText="1"/>
      <protection locked="0"/>
    </xf>
    <xf numFmtId="3" fontId="7" fillId="6" borderId="22" xfId="19" applyBorder="1" applyAlignment="1" applyProtection="1">
      <alignment wrapText="1"/>
      <protection locked="0"/>
    </xf>
    <xf numFmtId="0" fontId="0" fillId="6" borderId="90" xfId="0" applyFill="1" applyBorder="1" applyAlignment="1" applyProtection="1">
      <alignment horizontal="left" vertical="center" wrapText="1"/>
    </xf>
    <xf numFmtId="3" fontId="7" fillId="16" borderId="22" xfId="16" applyFill="1" applyAlignment="1" applyProtection="1">
      <alignment wrapText="1"/>
      <protection locked="0"/>
    </xf>
    <xf numFmtId="3" fontId="35" fillId="12" borderId="3" xfId="3" applyNumberFormat="1" applyFont="1" applyFill="1" applyBorder="1" applyAlignment="1" applyProtection="1">
      <alignment horizontal="right"/>
    </xf>
    <xf numFmtId="3" fontId="35" fillId="12" borderId="7" xfId="3" applyNumberFormat="1" applyFont="1" applyFill="1" applyBorder="1" applyAlignment="1" applyProtection="1">
      <alignment horizontal="right"/>
    </xf>
    <xf numFmtId="3" fontId="35" fillId="15" borderId="5" xfId="3" applyNumberFormat="1" applyFont="1" applyFill="1" applyBorder="1" applyAlignment="1" applyProtection="1">
      <alignment horizontal="right"/>
    </xf>
    <xf numFmtId="3" fontId="35" fillId="15" borderId="67" xfId="3" applyNumberFormat="1" applyFont="1" applyFill="1" applyBorder="1" applyAlignment="1" applyProtection="1">
      <alignment horizontal="right"/>
    </xf>
    <xf numFmtId="0" fontId="0" fillId="6" borderId="90" xfId="0" applyFont="1" applyFill="1" applyBorder="1" applyAlignment="1" applyProtection="1">
      <alignment horizontal="left" vertical="center" wrapText="1"/>
    </xf>
    <xf numFmtId="0" fontId="6" fillId="3" borderId="5" xfId="3" applyBorder="1" applyAlignment="1" applyProtection="1">
      <alignment horizontal="left"/>
    </xf>
    <xf numFmtId="9" fontId="7" fillId="12" borderId="0" xfId="1" applyFont="1" applyFill="1" applyBorder="1" applyAlignment="1" applyProtection="1">
      <alignment horizontal="right" wrapText="1"/>
    </xf>
    <xf numFmtId="3" fontId="0" fillId="12" borderId="0" xfId="0" applyNumberFormat="1" applyFont="1" applyFill="1" applyBorder="1" applyAlignment="1" applyProtection="1">
      <alignment wrapText="1"/>
    </xf>
    <xf numFmtId="3" fontId="7" fillId="12" borderId="0" xfId="0" applyNumberFormat="1" applyFont="1" applyFill="1" applyProtection="1"/>
    <xf numFmtId="0" fontId="7" fillId="12" borderId="0" xfId="4" applyFont="1" applyFill="1" applyAlignment="1" applyProtection="1">
      <alignment wrapText="1"/>
      <protection hidden="1"/>
    </xf>
    <xf numFmtId="0" fontId="7" fillId="17" borderId="0" xfId="4" applyFont="1" applyFill="1" applyAlignment="1" applyProtection="1">
      <alignment wrapText="1"/>
      <protection hidden="1"/>
    </xf>
    <xf numFmtId="4" fontId="7" fillId="17" borderId="0" xfId="0" applyNumberFormat="1" applyFont="1" applyFill="1" applyProtection="1"/>
    <xf numFmtId="9" fontId="7" fillId="17" borderId="0" xfId="1" applyFont="1" applyFill="1" applyBorder="1" applyAlignment="1" applyProtection="1">
      <alignment horizontal="right" wrapText="1"/>
    </xf>
    <xf numFmtId="0" fontId="35" fillId="17" borderId="0" xfId="4" applyFont="1" applyFill="1" applyAlignment="1" applyProtection="1">
      <alignment wrapText="1"/>
      <protection hidden="1"/>
    </xf>
    <xf numFmtId="4" fontId="35" fillId="17" borderId="0" xfId="0" applyNumberFormat="1" applyFont="1" applyFill="1" applyProtection="1"/>
    <xf numFmtId="9" fontId="35" fillId="17" borderId="0" xfId="1" applyFont="1" applyFill="1" applyBorder="1" applyAlignment="1" applyProtection="1">
      <alignment horizontal="right" wrapText="1"/>
    </xf>
    <xf numFmtId="3" fontId="7" fillId="6" borderId="22" xfId="16" applyNumberFormat="1" applyBorder="1" applyAlignment="1" applyProtection="1">
      <alignment wrapText="1"/>
      <protection locked="0"/>
    </xf>
    <xf numFmtId="0" fontId="0" fillId="4" borderId="0" xfId="4" applyFont="1" applyProtection="1"/>
    <xf numFmtId="0" fontId="0" fillId="17" borderId="0" xfId="4" applyFont="1" applyFill="1" applyAlignment="1" applyProtection="1">
      <alignment wrapText="1"/>
    </xf>
    <xf numFmtId="0" fontId="7" fillId="17" borderId="0" xfId="4" applyFill="1" applyProtection="1"/>
    <xf numFmtId="0" fontId="7" fillId="17" borderId="0" xfId="4" applyFill="1" applyAlignment="1" applyProtection="1">
      <alignment wrapText="1"/>
    </xf>
    <xf numFmtId="0" fontId="6" fillId="6" borderId="0" xfId="3" applyFill="1" applyBorder="1" applyAlignment="1" applyProtection="1">
      <alignment wrapText="1"/>
    </xf>
    <xf numFmtId="0" fontId="6" fillId="6" borderId="0" xfId="3" applyFill="1" applyBorder="1" applyProtection="1"/>
    <xf numFmtId="3" fontId="6" fillId="6" borderId="0" xfId="3" applyNumberFormat="1" applyFill="1" applyBorder="1" applyProtection="1"/>
    <xf numFmtId="9" fontId="6" fillId="6" borderId="0" xfId="1" applyFont="1" applyFill="1" applyBorder="1" applyProtection="1"/>
    <xf numFmtId="0" fontId="11" fillId="6" borderId="0" xfId="6" applyFill="1" applyAlignment="1" applyProtection="1">
      <alignment horizontal="center"/>
      <protection hidden="1"/>
    </xf>
    <xf numFmtId="0" fontId="11" fillId="6" borderId="0" xfId="6" applyFill="1" applyAlignment="1" applyProtection="1">
      <alignment horizontal="left"/>
      <protection hidden="1"/>
    </xf>
    <xf numFmtId="0" fontId="0" fillId="6" borderId="0" xfId="0" applyFill="1" applyAlignment="1" applyProtection="1">
      <alignment horizontal="center" wrapText="1"/>
      <protection hidden="1"/>
    </xf>
    <xf numFmtId="0" fontId="0" fillId="6" borderId="0" xfId="0" applyFill="1" applyAlignment="1" applyProtection="1">
      <alignment horizontal="left" wrapText="1"/>
      <protection hidden="1"/>
    </xf>
    <xf numFmtId="0" fontId="12" fillId="6" borderId="0" xfId="2" applyFont="1" applyFill="1" applyAlignment="1" applyProtection="1">
      <alignment horizontal="center" wrapText="1"/>
      <protection hidden="1"/>
    </xf>
    <xf numFmtId="0" fontId="12" fillId="6" borderId="0" xfId="2" applyFont="1" applyFill="1" applyAlignment="1" applyProtection="1">
      <alignment horizontal="left" wrapText="1"/>
      <protection hidden="1"/>
    </xf>
    <xf numFmtId="0" fontId="0" fillId="6" borderId="18" xfId="0" applyFill="1" applyBorder="1" applyProtection="1">
      <protection hidden="1"/>
    </xf>
    <xf numFmtId="0" fontId="12" fillId="6" borderId="0" xfId="2" applyFont="1" applyFill="1" applyBorder="1" applyAlignment="1" applyProtection="1">
      <alignment horizontal="left" wrapText="1"/>
      <protection hidden="1"/>
    </xf>
    <xf numFmtId="0" fontId="0" fillId="6" borderId="0" xfId="0" applyFill="1" applyAlignment="1">
      <alignment horizontal="center"/>
    </xf>
    <xf numFmtId="0" fontId="0" fillId="6" borderId="0" xfId="0" applyFill="1" applyAlignment="1">
      <alignment horizontal="left"/>
    </xf>
    <xf numFmtId="4" fontId="36" fillId="6" borderId="0" xfId="3" applyNumberFormat="1" applyFont="1" applyFill="1" applyBorder="1" applyAlignment="1" applyProtection="1">
      <alignment vertical="center" wrapText="1"/>
      <protection hidden="1"/>
    </xf>
    <xf numFmtId="0" fontId="35" fillId="6" borderId="90" xfId="0" applyFont="1" applyFill="1" applyBorder="1" applyAlignment="1" applyProtection="1">
      <alignment horizontal="center" vertical="center" wrapText="1"/>
    </xf>
    <xf numFmtId="0" fontId="35" fillId="6" borderId="90" xfId="0" applyFont="1" applyFill="1" applyBorder="1" applyAlignment="1" applyProtection="1">
      <alignment horizontal="left" vertical="center" wrapText="1"/>
    </xf>
    <xf numFmtId="0" fontId="35" fillId="6" borderId="0" xfId="0" applyFont="1" applyFill="1" applyAlignment="1">
      <alignment wrapText="1"/>
    </xf>
    <xf numFmtId="0" fontId="35" fillId="6" borderId="90" xfId="0" applyFont="1" applyFill="1" applyBorder="1" applyAlignment="1" applyProtection="1">
      <alignment vertical="center" wrapText="1"/>
    </xf>
    <xf numFmtId="0" fontId="35" fillId="0" borderId="90" xfId="0" applyFont="1" applyFill="1" applyBorder="1" applyAlignment="1" applyProtection="1">
      <alignment horizontal="left" vertical="center" wrapText="1"/>
    </xf>
    <xf numFmtId="0" fontId="0" fillId="0" borderId="90" xfId="0" applyFont="1" applyFill="1" applyBorder="1" applyAlignment="1" applyProtection="1">
      <alignment vertical="center" wrapText="1"/>
    </xf>
    <xf numFmtId="0" fontId="8" fillId="6" borderId="0" xfId="0" applyFont="1" applyFill="1" applyBorder="1" applyAlignment="1" applyProtection="1">
      <alignment horizontal="right"/>
    </xf>
    <xf numFmtId="0" fontId="7" fillId="6" borderId="0" xfId="4" applyFill="1" applyBorder="1" applyAlignment="1" applyProtection="1">
      <alignment horizontal="center"/>
    </xf>
    <xf numFmtId="0" fontId="6" fillId="3" borderId="1" xfId="3" applyFont="1" applyBorder="1" applyAlignment="1" applyProtection="1">
      <alignment horizontal="center" vertical="center" wrapText="1"/>
    </xf>
    <xf numFmtId="0" fontId="0" fillId="0" borderId="0" xfId="0" applyFill="1" applyProtection="1">
      <protection hidden="1"/>
    </xf>
    <xf numFmtId="0" fontId="11" fillId="6" borderId="90" xfId="6" quotePrefix="1" applyFill="1" applyBorder="1" applyAlignment="1" applyProtection="1">
      <alignment horizontal="center" vertical="center"/>
    </xf>
    <xf numFmtId="9" fontId="0" fillId="6" borderId="0" xfId="1" applyFont="1" applyFill="1" applyProtection="1"/>
    <xf numFmtId="0" fontId="12" fillId="2" borderId="21" xfId="2" applyFont="1" applyBorder="1" applyAlignment="1" applyProtection="1">
      <alignment horizontal="left"/>
    </xf>
    <xf numFmtId="0" fontId="6" fillId="3" borderId="1" xfId="3" applyFont="1" applyBorder="1" applyAlignment="1" applyProtection="1">
      <alignment horizontal="center" vertical="center" wrapText="1"/>
    </xf>
    <xf numFmtId="0" fontId="7" fillId="4" borderId="4" xfId="4" applyFont="1" applyBorder="1" applyAlignment="1" applyProtection="1">
      <alignment wrapText="1"/>
      <protection hidden="1"/>
    </xf>
    <xf numFmtId="3" fontId="0" fillId="6" borderId="0" xfId="0" applyNumberFormat="1" applyFont="1" applyFill="1" applyBorder="1" applyAlignment="1" applyProtection="1">
      <alignment horizontal="left" wrapText="1" indent="2"/>
      <protection hidden="1"/>
    </xf>
    <xf numFmtId="0" fontId="7" fillId="6" borderId="0" xfId="0" applyFont="1" applyFill="1" applyBorder="1" applyAlignment="1" applyProtection="1">
      <alignment horizontal="left" wrapText="1" indent="2"/>
      <protection hidden="1"/>
    </xf>
    <xf numFmtId="3" fontId="6" fillId="7" borderId="0" xfId="3" applyNumberFormat="1" applyFont="1" applyFill="1" applyBorder="1" applyAlignment="1" applyProtection="1">
      <alignment wrapText="1"/>
      <protection hidden="1"/>
    </xf>
    <xf numFmtId="0" fontId="7" fillId="4" borderId="34" xfId="4" applyFont="1" applyBorder="1" applyAlignment="1" applyProtection="1">
      <alignment wrapText="1"/>
      <protection hidden="1"/>
    </xf>
    <xf numFmtId="3" fontId="6" fillId="7" borderId="34" xfId="3" applyNumberFormat="1" applyFont="1" applyFill="1" applyBorder="1" applyAlignment="1" applyProtection="1">
      <alignment wrapText="1"/>
      <protection hidden="1"/>
    </xf>
    <xf numFmtId="0" fontId="7" fillId="6" borderId="34" xfId="0" applyFont="1" applyFill="1" applyBorder="1" applyAlignment="1" applyProtection="1">
      <alignment horizontal="left" wrapText="1" indent="2"/>
      <protection hidden="1"/>
    </xf>
    <xf numFmtId="4" fontId="6" fillId="3" borderId="34" xfId="3" applyNumberFormat="1" applyFont="1" applyBorder="1" applyAlignment="1" applyProtection="1">
      <alignment wrapText="1"/>
      <protection hidden="1"/>
    </xf>
    <xf numFmtId="0" fontId="0" fillId="4" borderId="4" xfId="4" applyFont="1" applyBorder="1" applyAlignment="1" applyProtection="1">
      <alignment wrapText="1"/>
      <protection hidden="1"/>
    </xf>
    <xf numFmtId="0" fontId="7" fillId="6" borderId="95" xfId="12" applyFont="1" applyFill="1" applyBorder="1" applyAlignment="1">
      <alignment vertical="center"/>
    </xf>
    <xf numFmtId="0" fontId="7" fillId="6" borderId="95" xfId="12" applyFont="1" applyFill="1" applyBorder="1" applyAlignment="1"/>
    <xf numFmtId="0" fontId="7" fillId="6" borderId="96" xfId="12" applyFont="1" applyFill="1" applyBorder="1"/>
    <xf numFmtId="0" fontId="0" fillId="6" borderId="96" xfId="0" applyFill="1" applyBorder="1" applyProtection="1"/>
    <xf numFmtId="0" fontId="7" fillId="6" borderId="97" xfId="0" applyFont="1" applyFill="1" applyBorder="1" applyProtection="1"/>
    <xf numFmtId="0" fontId="0" fillId="6" borderId="90" xfId="0" applyFont="1" applyFill="1" applyBorder="1" applyAlignment="1" applyProtection="1">
      <alignment vertical="center" wrapText="1"/>
    </xf>
    <xf numFmtId="10" fontId="7" fillId="15" borderId="22" xfId="1" applyNumberFormat="1" applyFont="1" applyFill="1" applyBorder="1" applyAlignment="1" applyProtection="1">
      <alignment wrapText="1"/>
      <protection locked="0"/>
    </xf>
    <xf numFmtId="14" fontId="7" fillId="6" borderId="22" xfId="16" applyNumberFormat="1" applyBorder="1" applyAlignment="1" applyProtection="1">
      <alignment wrapText="1"/>
      <protection locked="0"/>
    </xf>
    <xf numFmtId="0" fontId="8" fillId="4" borderId="20" xfId="4" applyFont="1" applyBorder="1" applyAlignment="1" applyProtection="1">
      <alignment wrapText="1"/>
      <protection hidden="1"/>
    </xf>
    <xf numFmtId="3" fontId="8" fillId="6" borderId="0" xfId="0" applyNumberFormat="1" applyFont="1" applyFill="1" applyBorder="1" applyAlignment="1" applyProtection="1">
      <alignment wrapText="1"/>
    </xf>
    <xf numFmtId="9" fontId="8" fillId="6" borderId="0" xfId="18" applyFont="1" applyFill="1" applyBorder="1" applyAlignment="1" applyProtection="1">
      <alignment horizontal="right" wrapText="1"/>
    </xf>
    <xf numFmtId="4" fontId="6" fillId="7" borderId="1" xfId="0" applyNumberFormat="1" applyFont="1" applyFill="1" applyBorder="1" applyAlignment="1" applyProtection="1">
      <alignment wrapText="1"/>
    </xf>
    <xf numFmtId="4" fontId="6" fillId="7" borderId="1" xfId="18" applyNumberFormat="1" applyFont="1" applyFill="1" applyBorder="1" applyAlignment="1" applyProtection="1">
      <alignment horizontal="right" wrapText="1"/>
    </xf>
    <xf numFmtId="164" fontId="7" fillId="6" borderId="22" xfId="1" applyNumberFormat="1" applyFont="1" applyFill="1" applyBorder="1" applyAlignment="1" applyProtection="1">
      <alignment wrapText="1"/>
      <protection locked="0"/>
    </xf>
    <xf numFmtId="3" fontId="0" fillId="6" borderId="0" xfId="0" applyNumberFormat="1" applyFill="1" applyAlignment="1" applyProtection="1">
      <alignment wrapText="1"/>
      <protection hidden="1"/>
    </xf>
    <xf numFmtId="3" fontId="0" fillId="6" borderId="0" xfId="0" applyNumberFormat="1" applyFill="1" applyBorder="1" applyAlignment="1" applyProtection="1">
      <alignment wrapText="1"/>
      <protection hidden="1"/>
    </xf>
    <xf numFmtId="3" fontId="6" fillId="3" borderId="1" xfId="3" applyNumberFormat="1" applyBorder="1" applyAlignment="1" applyProtection="1"/>
    <xf numFmtId="3" fontId="0" fillId="6" borderId="0" xfId="0" applyNumberFormat="1" applyFont="1" applyFill="1" applyProtection="1">
      <protection hidden="1"/>
    </xf>
    <xf numFmtId="3" fontId="7" fillId="6" borderId="98" xfId="16" applyFont="1" applyBorder="1" applyAlignment="1" applyProtection="1">
      <alignment wrapText="1"/>
      <protection locked="0"/>
    </xf>
    <xf numFmtId="0" fontId="0" fillId="12" borderId="1" xfId="0" applyFill="1" applyBorder="1" applyProtection="1"/>
    <xf numFmtId="0" fontId="0" fillId="12" borderId="33" xfId="0" applyFill="1" applyBorder="1" applyProtection="1"/>
    <xf numFmtId="3" fontId="0" fillId="6" borderId="63" xfId="0" applyNumberFormat="1" applyFill="1" applyBorder="1" applyProtection="1"/>
    <xf numFmtId="0" fontId="0" fillId="6" borderId="63" xfId="0" applyFill="1" applyBorder="1" applyProtection="1"/>
    <xf numFmtId="3" fontId="14" fillId="7" borderId="18" xfId="3" applyNumberFormat="1" applyFont="1" applyFill="1" applyBorder="1" applyAlignment="1" applyProtection="1">
      <alignment wrapText="1"/>
      <protection hidden="1"/>
    </xf>
    <xf numFmtId="3" fontId="8" fillId="6" borderId="0" xfId="0" applyNumberFormat="1" applyFont="1" applyFill="1" applyProtection="1"/>
    <xf numFmtId="0" fontId="8" fillId="4" borderId="82" xfId="4" applyFont="1" applyBorder="1" applyAlignment="1" applyProtection="1">
      <alignment wrapText="1"/>
      <protection hidden="1"/>
    </xf>
    <xf numFmtId="0" fontId="8" fillId="4" borderId="32" xfId="4" applyFont="1" applyBorder="1" applyAlignment="1" applyProtection="1">
      <alignment wrapText="1"/>
      <protection hidden="1"/>
    </xf>
    <xf numFmtId="0" fontId="8" fillId="4" borderId="33" xfId="4" applyFont="1" applyBorder="1" applyAlignment="1" applyProtection="1">
      <alignment wrapText="1"/>
      <protection hidden="1"/>
    </xf>
    <xf numFmtId="3" fontId="14" fillId="7" borderId="33" xfId="3" applyNumberFormat="1" applyFont="1" applyFill="1" applyBorder="1" applyAlignment="1" applyProtection="1">
      <alignment wrapText="1"/>
      <protection hidden="1"/>
    </xf>
    <xf numFmtId="4" fontId="14" fillId="3" borderId="33" xfId="3" applyNumberFormat="1" applyFont="1" applyBorder="1" applyAlignment="1" applyProtection="1">
      <alignment wrapText="1"/>
      <protection hidden="1"/>
    </xf>
    <xf numFmtId="0" fontId="12" fillId="2" borderId="0" xfId="2" applyFont="1" applyAlignment="1" applyProtection="1">
      <protection hidden="1"/>
    </xf>
    <xf numFmtId="0" fontId="0" fillId="6" borderId="90" xfId="0" applyFont="1" applyFill="1" applyBorder="1" applyAlignment="1" applyProtection="1">
      <alignment vertical="center" wrapText="1"/>
    </xf>
    <xf numFmtId="0" fontId="7" fillId="4" borderId="0" xfId="4" applyBorder="1" applyAlignment="1" applyProtection="1">
      <alignment horizontal="center"/>
    </xf>
    <xf numFmtId="0" fontId="7" fillId="4" borderId="13" xfId="4" applyBorder="1" applyAlignment="1" applyProtection="1">
      <alignment horizontal="center"/>
    </xf>
    <xf numFmtId="0" fontId="7" fillId="4" borderId="21" xfId="4" applyBorder="1" applyAlignment="1" applyProtection="1">
      <alignment horizontal="center"/>
    </xf>
    <xf numFmtId="0" fontId="7" fillId="4" borderId="10" xfId="4" applyBorder="1" applyAlignment="1" applyProtection="1">
      <alignment horizontal="center"/>
    </xf>
    <xf numFmtId="0" fontId="5" fillId="2" borderId="0" xfId="2" applyAlignment="1" applyProtection="1">
      <alignment horizontal="center" wrapText="1"/>
    </xf>
    <xf numFmtId="0" fontId="5" fillId="2" borderId="0" xfId="2" applyAlignment="1" applyProtection="1">
      <alignment horizontal="center" wrapText="1"/>
      <protection hidden="1"/>
    </xf>
    <xf numFmtId="0" fontId="5" fillId="2" borderId="8" xfId="2" applyBorder="1" applyAlignment="1" applyProtection="1">
      <alignment horizontal="left" wrapText="1"/>
    </xf>
    <xf numFmtId="0" fontId="5" fillId="2" borderId="11" xfId="2" applyBorder="1" applyAlignment="1" applyProtection="1">
      <alignment horizontal="left" wrapText="1"/>
    </xf>
    <xf numFmtId="0" fontId="5" fillId="2" borderId="9" xfId="2" applyBorder="1" applyAlignment="1" applyProtection="1">
      <alignment horizontal="left" wrapText="1"/>
    </xf>
    <xf numFmtId="0" fontId="0" fillId="6" borderId="0" xfId="0" applyFill="1"/>
    <xf numFmtId="0" fontId="0" fillId="6" borderId="90" xfId="0" applyFont="1" applyFill="1" applyBorder="1" applyAlignment="1" applyProtection="1">
      <alignment wrapText="1"/>
    </xf>
    <xf numFmtId="0" fontId="0" fillId="6" borderId="15" xfId="2" applyFont="1" applyFill="1" applyBorder="1" applyAlignment="1" applyProtection="1">
      <alignment horizontal="left" wrapText="1"/>
      <protection hidden="1"/>
    </xf>
    <xf numFmtId="0" fontId="0" fillId="6" borderId="16" xfId="2" applyFont="1" applyFill="1" applyBorder="1" applyAlignment="1" applyProtection="1">
      <alignment horizontal="left" wrapText="1"/>
      <protection hidden="1"/>
    </xf>
    <xf numFmtId="0" fontId="8" fillId="6" borderId="17" xfId="2" applyFont="1" applyFill="1" applyBorder="1" applyAlignment="1" applyProtection="1">
      <alignment horizontal="left" wrapText="1"/>
      <protection hidden="1"/>
    </xf>
    <xf numFmtId="4" fontId="39" fillId="6" borderId="15" xfId="3" applyNumberFormat="1" applyFont="1" applyFill="1" applyBorder="1" applyAlignment="1" applyProtection="1">
      <alignment horizontal="center" vertical="center" wrapText="1"/>
    </xf>
    <xf numFmtId="4" fontId="39" fillId="6" borderId="16" xfId="3" applyNumberFormat="1" applyFont="1" applyFill="1" applyBorder="1" applyAlignment="1" applyProtection="1">
      <alignment horizontal="center" vertical="center" wrapText="1"/>
    </xf>
    <xf numFmtId="4" fontId="39" fillId="6" borderId="17" xfId="3" applyNumberFormat="1" applyFont="1" applyFill="1" applyBorder="1" applyAlignment="1" applyProtection="1">
      <alignment horizontal="center" vertical="center" wrapText="1"/>
    </xf>
    <xf numFmtId="0" fontId="34" fillId="6" borderId="0" xfId="0" applyFont="1" applyFill="1" applyAlignment="1" applyProtection="1">
      <alignment horizontal="left" vertical="center" wrapText="1"/>
    </xf>
    <xf numFmtId="0" fontId="6" fillId="3" borderId="1" xfId="3" applyBorder="1" applyAlignment="1" applyProtection="1">
      <alignment horizontal="center"/>
    </xf>
    <xf numFmtId="0" fontId="6" fillId="3" borderId="33" xfId="3" applyBorder="1" applyAlignment="1" applyProtection="1">
      <alignment horizontal="center"/>
    </xf>
    <xf numFmtId="0" fontId="0" fillId="4" borderId="0" xfId="4" applyFont="1" applyBorder="1" applyAlignment="1" applyProtection="1">
      <alignment horizontal="center" vertical="center" wrapText="1"/>
    </xf>
    <xf numFmtId="0" fontId="7" fillId="4" borderId="0" xfId="4" applyBorder="1" applyAlignment="1" applyProtection="1">
      <alignment horizontal="center" vertical="center" wrapText="1"/>
    </xf>
    <xf numFmtId="0" fontId="6" fillId="3" borderId="33" xfId="3" applyBorder="1" applyAlignment="1" applyProtection="1">
      <alignment horizontal="center" wrapText="1"/>
    </xf>
    <xf numFmtId="0" fontId="6" fillId="3" borderId="6" xfId="3" applyBorder="1" applyAlignment="1" applyProtection="1">
      <alignment horizontal="center" wrapText="1"/>
    </xf>
    <xf numFmtId="0" fontId="34" fillId="6" borderId="0" xfId="0" applyFont="1" applyFill="1" applyAlignment="1" applyProtection="1">
      <alignment vertical="top" wrapText="1"/>
    </xf>
    <xf numFmtId="0" fontId="0" fillId="4" borderId="1" xfId="4" applyFont="1" applyBorder="1" applyAlignment="1" applyProtection="1">
      <alignment horizontal="center" vertical="center" wrapText="1"/>
    </xf>
    <xf numFmtId="0" fontId="7" fillId="4" borderId="1" xfId="4" applyBorder="1" applyAlignment="1" applyProtection="1">
      <alignment horizontal="center" vertical="center" wrapText="1"/>
    </xf>
    <xf numFmtId="0" fontId="6" fillId="3" borderId="1" xfId="3" applyBorder="1" applyAlignment="1" applyProtection="1">
      <alignment horizontal="center" vertical="center" wrapText="1"/>
    </xf>
    <xf numFmtId="0" fontId="6" fillId="3" borderId="60" xfId="3" applyBorder="1" applyAlignment="1" applyProtection="1">
      <alignment horizontal="center" vertical="center" wrapText="1"/>
    </xf>
    <xf numFmtId="0" fontId="6" fillId="3" borderId="2" xfId="3" applyBorder="1" applyAlignment="1" applyProtection="1">
      <alignment horizontal="center" vertical="center" wrapText="1"/>
    </xf>
    <xf numFmtId="0" fontId="6" fillId="3" borderId="7" xfId="3" applyBorder="1" applyAlignment="1" applyProtection="1">
      <alignment horizontal="center" vertical="center" wrapText="1"/>
    </xf>
    <xf numFmtId="0" fontId="6" fillId="3" borderId="3" xfId="3" applyBorder="1" applyAlignment="1" applyProtection="1">
      <alignment horizontal="center" vertical="center" wrapText="1"/>
    </xf>
    <xf numFmtId="0" fontId="11" fillId="6" borderId="58" xfId="6" quotePrefix="1" applyFill="1" applyBorder="1" applyAlignment="1" applyProtection="1">
      <alignment horizontal="center" vertical="center"/>
    </xf>
    <xf numFmtId="0" fontId="11" fillId="6" borderId="59" xfId="6" quotePrefix="1" applyFill="1" applyBorder="1" applyAlignment="1" applyProtection="1">
      <alignment horizontal="center" vertical="center"/>
    </xf>
    <xf numFmtId="0" fontId="11" fillId="6" borderId="57" xfId="6" quotePrefix="1" applyFill="1" applyBorder="1" applyAlignment="1" applyProtection="1">
      <alignment horizontal="center" vertical="center"/>
    </xf>
    <xf numFmtId="3" fontId="0" fillId="6" borderId="74" xfId="16" applyFont="1" applyBorder="1" applyAlignment="1" applyProtection="1">
      <alignment horizontal="left" vertical="top" wrapText="1"/>
      <protection locked="0"/>
    </xf>
    <xf numFmtId="3" fontId="0" fillId="6" borderId="28" xfId="16" applyFont="1" applyBorder="1" applyAlignment="1" applyProtection="1">
      <alignment horizontal="left" vertical="top" wrapText="1"/>
      <protection locked="0"/>
    </xf>
    <xf numFmtId="3" fontId="0" fillId="6" borderId="75" xfId="16" applyFont="1" applyBorder="1" applyAlignment="1" applyProtection="1">
      <alignment horizontal="left" vertical="top" wrapText="1"/>
      <protection locked="0"/>
    </xf>
    <xf numFmtId="0" fontId="6" fillId="3" borderId="1" xfId="3" applyFont="1" applyBorder="1" applyAlignment="1" applyProtection="1">
      <alignment horizontal="center" vertical="center" wrapText="1"/>
    </xf>
    <xf numFmtId="0" fontId="6" fillId="3" borderId="2" xfId="3" applyFont="1" applyBorder="1" applyAlignment="1" applyProtection="1">
      <alignment horizontal="center" vertical="center" wrapText="1"/>
    </xf>
    <xf numFmtId="0" fontId="11" fillId="6" borderId="58" xfId="6" applyFill="1" applyBorder="1" applyAlignment="1" applyProtection="1">
      <alignment horizontal="center" vertical="center"/>
    </xf>
    <xf numFmtId="0" fontId="11" fillId="6" borderId="59" xfId="6" applyFill="1" applyBorder="1" applyAlignment="1" applyProtection="1">
      <alignment horizontal="center" vertical="center"/>
    </xf>
    <xf numFmtId="0" fontId="11" fillId="6" borderId="57" xfId="6" applyFill="1" applyBorder="1" applyAlignment="1" applyProtection="1">
      <alignment horizontal="center" vertical="center"/>
    </xf>
    <xf numFmtId="0" fontId="6" fillId="3" borderId="18" xfId="3" applyBorder="1" applyAlignment="1" applyProtection="1">
      <alignment horizontal="center" wrapText="1"/>
    </xf>
    <xf numFmtId="0" fontId="6" fillId="3" borderId="0" xfId="3" applyBorder="1" applyAlignment="1" applyProtection="1">
      <alignment horizontal="center" wrapText="1"/>
    </xf>
    <xf numFmtId="3" fontId="0" fillId="6" borderId="81" xfId="16" applyFont="1" applyBorder="1" applyAlignment="1" applyProtection="1">
      <alignment horizontal="left" wrapText="1"/>
      <protection locked="0"/>
    </xf>
    <xf numFmtId="3" fontId="7" fillId="6" borderId="75" xfId="16" applyBorder="1" applyAlignment="1" applyProtection="1">
      <alignment horizontal="left" wrapText="1"/>
      <protection locked="0"/>
    </xf>
    <xf numFmtId="3" fontId="0" fillId="6" borderId="86" xfId="16" applyFont="1" applyBorder="1" applyAlignment="1" applyProtection="1">
      <alignment horizontal="left" wrapText="1"/>
      <protection locked="0"/>
    </xf>
    <xf numFmtId="3" fontId="7" fillId="6" borderId="87" xfId="16" applyBorder="1" applyAlignment="1" applyProtection="1">
      <alignment horizontal="left" wrapText="1"/>
      <protection locked="0"/>
    </xf>
    <xf numFmtId="0" fontId="6" fillId="3" borderId="33" xfId="3" applyFont="1" applyBorder="1" applyAlignment="1" applyProtection="1">
      <alignment horizontal="left" wrapText="1"/>
    </xf>
    <xf numFmtId="0" fontId="6" fillId="3" borderId="60" xfId="3" applyFont="1" applyBorder="1" applyAlignment="1" applyProtection="1">
      <alignment horizontal="left" wrapText="1"/>
    </xf>
    <xf numFmtId="0" fontId="6" fillId="3" borderId="33" xfId="3" applyFont="1" applyBorder="1" applyAlignment="1" applyProtection="1">
      <alignment horizontal="left"/>
    </xf>
    <xf numFmtId="0" fontId="6" fillId="3" borderId="60" xfId="3" applyFont="1" applyBorder="1" applyAlignment="1" applyProtection="1">
      <alignment horizontal="left"/>
    </xf>
    <xf numFmtId="0" fontId="0" fillId="4" borderId="5" xfId="14" applyFont="1" applyBorder="1" applyAlignment="1" applyProtection="1">
      <alignment horizontal="left"/>
    </xf>
    <xf numFmtId="0" fontId="7" fillId="4" borderId="62" xfId="14" applyBorder="1" applyAlignment="1" applyProtection="1">
      <alignment horizontal="left"/>
    </xf>
    <xf numFmtId="0" fontId="0" fillId="4" borderId="63" xfId="14" applyFont="1" applyBorder="1" applyAlignment="1" applyProtection="1">
      <alignment horizontal="left"/>
    </xf>
    <xf numFmtId="0" fontId="7" fillId="4" borderId="64" xfId="14" applyBorder="1" applyAlignment="1" applyProtection="1">
      <alignment horizontal="left"/>
    </xf>
    <xf numFmtId="3" fontId="7" fillId="6" borderId="81" xfId="16" applyBorder="1" applyAlignment="1" applyProtection="1">
      <alignment horizontal="left" wrapText="1"/>
      <protection locked="0"/>
    </xf>
    <xf numFmtId="3" fontId="0" fillId="6" borderId="84" xfId="16" applyFont="1" applyBorder="1" applyAlignment="1" applyProtection="1">
      <alignment horizontal="left" wrapText="1"/>
      <protection locked="0"/>
    </xf>
    <xf numFmtId="3" fontId="7" fillId="6" borderId="85" xfId="16" applyBorder="1" applyAlignment="1" applyProtection="1">
      <alignment horizontal="left" wrapText="1"/>
      <protection locked="0"/>
    </xf>
    <xf numFmtId="0" fontId="6" fillId="3" borderId="1" xfId="3" applyFont="1" applyBorder="1" applyAlignment="1" applyProtection="1">
      <alignment horizontal="center" vertical="center"/>
    </xf>
    <xf numFmtId="0" fontId="7" fillId="4" borderId="0" xfId="4" applyFont="1" applyAlignment="1" applyProtection="1"/>
    <xf numFmtId="3" fontId="7" fillId="14" borderId="81" xfId="16" applyFill="1" applyBorder="1" applyAlignment="1" applyProtection="1">
      <alignment horizontal="left" wrapText="1"/>
      <protection locked="0"/>
    </xf>
    <xf numFmtId="3" fontId="7" fillId="14" borderId="75" xfId="16" applyFill="1" applyBorder="1" applyAlignment="1" applyProtection="1">
      <alignment horizontal="left" wrapText="1"/>
      <protection locked="0"/>
    </xf>
    <xf numFmtId="0" fontId="7" fillId="4" borderId="0" xfId="4" applyFont="1" applyAlignment="1" applyProtection="1">
      <alignment horizontal="left"/>
    </xf>
    <xf numFmtId="3" fontId="6" fillId="3" borderId="60" xfId="3" applyNumberFormat="1" applyFont="1" applyBorder="1" applyAlignment="1" applyProtection="1">
      <alignment horizontal="left"/>
    </xf>
    <xf numFmtId="0" fontId="0" fillId="6" borderId="0" xfId="0" applyFont="1" applyFill="1" applyBorder="1" applyAlignment="1" applyProtection="1">
      <alignment horizontal="left"/>
    </xf>
    <xf numFmtId="0" fontId="7" fillId="6" borderId="0" xfId="0" applyFont="1" applyFill="1" applyBorder="1" applyAlignment="1" applyProtection="1">
      <alignment horizontal="left"/>
    </xf>
    <xf numFmtId="0" fontId="7" fillId="6" borderId="0" xfId="0" applyFont="1" applyFill="1" applyBorder="1" applyAlignment="1">
      <alignment horizontal="left" wrapText="1"/>
    </xf>
    <xf numFmtId="0" fontId="7" fillId="6" borderId="0" xfId="0" applyFont="1" applyFill="1" applyAlignment="1">
      <alignment horizontal="left" wrapText="1"/>
    </xf>
    <xf numFmtId="0" fontId="0" fillId="6" borderId="0" xfId="0" applyFont="1" applyFill="1" applyBorder="1" applyAlignment="1">
      <alignment horizontal="left" vertical="center" wrapText="1"/>
    </xf>
    <xf numFmtId="0" fontId="7" fillId="6" borderId="0" xfId="0" applyFont="1" applyFill="1" applyBorder="1" applyAlignment="1">
      <alignment horizontal="left" vertical="center" wrapText="1"/>
    </xf>
    <xf numFmtId="0" fontId="33" fillId="2" borderId="0" xfId="2" applyFont="1" applyAlignment="1" applyProtection="1">
      <alignment horizontal="left" vertical="top" wrapText="1"/>
    </xf>
    <xf numFmtId="3" fontId="6" fillId="3" borderId="0" xfId="3" applyNumberFormat="1" applyBorder="1" applyAlignment="1" applyProtection="1">
      <alignment horizontal="center" vertical="center" wrapText="1"/>
      <protection hidden="1"/>
    </xf>
    <xf numFmtId="4" fontId="34" fillId="6" borderId="33" xfId="0" applyNumberFormat="1" applyFont="1" applyFill="1" applyBorder="1" applyAlignment="1" applyProtection="1">
      <alignment horizontal="left" vertical="center" wrapText="1"/>
    </xf>
    <xf numFmtId="4" fontId="34" fillId="6" borderId="60" xfId="0" applyNumberFormat="1" applyFont="1" applyFill="1" applyBorder="1" applyAlignment="1" applyProtection="1">
      <alignment horizontal="left" vertical="center" wrapText="1"/>
    </xf>
    <xf numFmtId="0" fontId="6" fillId="3" borderId="1" xfId="3" applyBorder="1" applyAlignment="1" applyProtection="1">
      <alignment horizontal="left" vertical="center"/>
    </xf>
    <xf numFmtId="3" fontId="6" fillId="3" borderId="1" xfId="3" applyNumberFormat="1" applyBorder="1" applyAlignment="1" applyProtection="1">
      <alignment horizontal="center" vertical="center"/>
    </xf>
    <xf numFmtId="0" fontId="7" fillId="4" borderId="2" xfId="4" applyBorder="1" applyAlignment="1" applyProtection="1">
      <alignment horizontal="center" vertical="center" wrapText="1"/>
    </xf>
    <xf numFmtId="4" fontId="34" fillId="6" borderId="34" xfId="0" applyNumberFormat="1" applyFont="1" applyFill="1" applyBorder="1" applyAlignment="1" applyProtection="1">
      <alignment horizontal="left" vertical="center" wrapText="1"/>
    </xf>
    <xf numFmtId="3" fontId="6" fillId="3" borderId="1" xfId="3" applyNumberFormat="1" applyBorder="1" applyAlignment="1" applyProtection="1">
      <alignment horizontal="center" vertical="center" wrapText="1"/>
    </xf>
    <xf numFmtId="0" fontId="7" fillId="4" borderId="33" xfId="4" applyBorder="1" applyAlignment="1" applyProtection="1">
      <alignment horizontal="center" vertical="center" wrapText="1"/>
    </xf>
    <xf numFmtId="0" fontId="7" fillId="4" borderId="34" xfId="4" applyBorder="1" applyAlignment="1" applyProtection="1">
      <alignment horizontal="center" vertical="center" wrapText="1"/>
    </xf>
    <xf numFmtId="0" fontId="7" fillId="4" borderId="60" xfId="4" applyBorder="1" applyAlignment="1" applyProtection="1">
      <alignment horizontal="center" vertical="center" wrapText="1"/>
    </xf>
    <xf numFmtId="3" fontId="6" fillId="3" borderId="33" xfId="3" applyNumberFormat="1" applyBorder="1" applyAlignment="1" applyProtection="1">
      <alignment horizontal="center" vertical="center" wrapText="1"/>
    </xf>
    <xf numFmtId="3" fontId="6" fillId="3" borderId="60" xfId="3" applyNumberFormat="1" applyBorder="1" applyAlignment="1" applyProtection="1">
      <alignment horizontal="center" vertical="center" wrapText="1"/>
    </xf>
    <xf numFmtId="3" fontId="6" fillId="3" borderId="2" xfId="3" applyNumberFormat="1" applyBorder="1" applyAlignment="1" applyProtection="1">
      <alignment horizontal="center" vertical="center" wrapText="1"/>
    </xf>
    <xf numFmtId="3" fontId="6" fillId="3" borderId="3" xfId="3" applyNumberFormat="1" applyBorder="1" applyAlignment="1" applyProtection="1">
      <alignment horizontal="center" vertical="center" wrapText="1"/>
    </xf>
    <xf numFmtId="0" fontId="11" fillId="6" borderId="38" xfId="6" applyFill="1" applyBorder="1" applyAlignment="1" applyProtection="1">
      <alignment horizontal="center" vertical="center"/>
    </xf>
    <xf numFmtId="0" fontId="11" fillId="6" borderId="39" xfId="6" applyFill="1" applyBorder="1" applyAlignment="1" applyProtection="1">
      <alignment horizontal="center" vertical="center"/>
    </xf>
    <xf numFmtId="0" fontId="11" fillId="6" borderId="92" xfId="6" applyFill="1" applyBorder="1" applyAlignment="1" applyProtection="1">
      <alignment horizontal="center" vertical="center"/>
    </xf>
    <xf numFmtId="0" fontId="6" fillId="3" borderId="3" xfId="3" applyBorder="1" applyAlignment="1" applyProtection="1">
      <alignment horizontal="center"/>
    </xf>
    <xf numFmtId="0" fontId="6" fillId="3" borderId="5" xfId="3" applyBorder="1" applyAlignment="1" applyProtection="1">
      <alignment horizontal="center"/>
    </xf>
    <xf numFmtId="0" fontId="6" fillId="3" borderId="38" xfId="3" applyBorder="1" applyAlignment="1" applyProtection="1">
      <alignment horizontal="center" vertical="center" wrapText="1"/>
    </xf>
    <xf numFmtId="0" fontId="6" fillId="3" borderId="39" xfId="3" applyBorder="1" applyAlignment="1" applyProtection="1">
      <alignment horizontal="center" vertical="center" wrapText="1"/>
    </xf>
    <xf numFmtId="3" fontId="6" fillId="3" borderId="7" xfId="3" applyNumberFormat="1" applyBorder="1" applyAlignment="1" applyProtection="1">
      <alignment horizontal="center" vertical="center"/>
    </xf>
    <xf numFmtId="3" fontId="0" fillId="6" borderId="22" xfId="16" applyFont="1" applyAlignment="1" applyProtection="1">
      <alignment horizontal="left" vertical="top" wrapText="1"/>
      <protection locked="0"/>
    </xf>
    <xf numFmtId="3" fontId="7" fillId="6" borderId="22" xfId="16" applyAlignment="1" applyProtection="1">
      <alignment horizontal="left" vertical="top" wrapText="1"/>
      <protection locked="0"/>
    </xf>
    <xf numFmtId="0" fontId="34" fillId="6" borderId="0" xfId="0" applyFont="1" applyFill="1" applyAlignment="1" applyProtection="1">
      <alignment vertical="center" wrapText="1"/>
    </xf>
    <xf numFmtId="0" fontId="6" fillId="3" borderId="65" xfId="3" applyBorder="1" applyAlignment="1" applyProtection="1">
      <alignment horizontal="center" wrapText="1"/>
    </xf>
    <xf numFmtId="0" fontId="6" fillId="3" borderId="66" xfId="3" applyBorder="1" applyAlignment="1" applyProtection="1">
      <alignment horizontal="center" wrapText="1"/>
    </xf>
    <xf numFmtId="0" fontId="6" fillId="3" borderId="68" xfId="3" applyBorder="1" applyAlignment="1" applyProtection="1">
      <alignment horizontal="center" wrapText="1"/>
    </xf>
    <xf numFmtId="0" fontId="6" fillId="3" borderId="36" xfId="3" applyBorder="1" applyAlignment="1" applyProtection="1">
      <alignment horizontal="center" vertical="center" wrapText="1"/>
    </xf>
    <xf numFmtId="0" fontId="6" fillId="6" borderId="1" xfId="5" applyFont="1" applyFill="1" applyBorder="1" applyAlignment="1" applyProtection="1">
      <alignment horizontal="center" vertical="center" wrapText="1"/>
    </xf>
    <xf numFmtId="0" fontId="7" fillId="17" borderId="67" xfId="4" applyFill="1" applyBorder="1" applyAlignment="1" applyProtection="1">
      <alignment horizontal="center" vertical="top" wrapText="1"/>
    </xf>
    <xf numFmtId="3" fontId="0" fillId="6" borderId="24" xfId="16" applyFont="1" applyBorder="1" applyAlignment="1" applyProtection="1">
      <alignment horizontal="left" vertical="top" wrapText="1"/>
      <protection locked="0"/>
    </xf>
    <xf numFmtId="3" fontId="7" fillId="6" borderId="24" xfId="16" applyBorder="1" applyAlignment="1" applyProtection="1">
      <alignment horizontal="left" vertical="top" wrapText="1"/>
      <protection locked="0"/>
    </xf>
    <xf numFmtId="0" fontId="6" fillId="3" borderId="15" xfId="3" applyBorder="1" applyAlignment="1" applyProtection="1">
      <alignment horizontal="center" wrapText="1"/>
    </xf>
    <xf numFmtId="0" fontId="6" fillId="3" borderId="16" xfId="3" applyBorder="1" applyAlignment="1" applyProtection="1">
      <alignment horizontal="center" wrapText="1"/>
    </xf>
    <xf numFmtId="3" fontId="0" fillId="6" borderId="24" xfId="19" applyFont="1" applyBorder="1" applyAlignment="1" applyProtection="1">
      <alignment horizontal="left" vertical="top" wrapText="1"/>
      <protection locked="0"/>
    </xf>
    <xf numFmtId="3" fontId="7" fillId="6" borderId="24" xfId="19" applyBorder="1" applyAlignment="1" applyProtection="1">
      <alignment horizontal="left" vertical="top" wrapText="1"/>
      <protection locked="0"/>
    </xf>
    <xf numFmtId="0" fontId="6" fillId="3" borderId="76" xfId="3" applyBorder="1" applyAlignment="1" applyProtection="1">
      <alignment horizontal="center" vertical="center" wrapText="1"/>
    </xf>
    <xf numFmtId="0" fontId="6" fillId="3" borderId="77" xfId="3" applyBorder="1" applyAlignment="1" applyProtection="1">
      <alignment horizontal="center" vertical="center" wrapText="1"/>
    </xf>
    <xf numFmtId="0" fontId="6" fillId="3" borderId="78" xfId="3" applyBorder="1" applyAlignment="1" applyProtection="1">
      <alignment horizontal="center" vertical="center" wrapText="1"/>
    </xf>
    <xf numFmtId="0" fontId="6" fillId="3" borderId="69" xfId="3" applyBorder="1" applyAlignment="1" applyProtection="1">
      <alignment horizontal="center" vertical="center" wrapText="1"/>
    </xf>
    <xf numFmtId="0" fontId="6" fillId="3" borderId="79" xfId="3" applyBorder="1" applyAlignment="1" applyProtection="1">
      <alignment horizontal="center" vertical="center" wrapText="1"/>
    </xf>
    <xf numFmtId="0" fontId="12" fillId="2" borderId="0" xfId="2" applyFont="1" applyAlignment="1" applyProtection="1">
      <alignment horizontal="left" vertical="center" wrapText="1"/>
    </xf>
    <xf numFmtId="0" fontId="7" fillId="4" borderId="0" xfId="4" applyAlignment="1" applyProtection="1">
      <alignment horizontal="left"/>
    </xf>
    <xf numFmtId="0" fontId="0" fillId="17" borderId="1" xfId="4" applyFont="1" applyFill="1" applyBorder="1" applyAlignment="1" applyProtection="1">
      <alignment horizontal="center" vertical="top" wrapText="1"/>
      <protection hidden="1"/>
    </xf>
    <xf numFmtId="0" fontId="34" fillId="6" borderId="0" xfId="0" applyFont="1" applyFill="1" applyAlignment="1" applyProtection="1">
      <alignment horizontal="left" vertical="top" wrapText="1"/>
    </xf>
    <xf numFmtId="0" fontId="12" fillId="2" borderId="0" xfId="2" applyFont="1" applyAlignment="1" applyProtection="1">
      <alignment horizontal="left" wrapText="1"/>
    </xf>
    <xf numFmtId="0" fontId="12" fillId="2" borderId="0" xfId="2" applyFont="1" applyAlignment="1" applyProtection="1">
      <alignment wrapText="1"/>
    </xf>
    <xf numFmtId="0" fontId="33" fillId="2" borderId="0" xfId="2" applyFont="1" applyAlignment="1" applyProtection="1">
      <alignment horizontal="left" wrapText="1"/>
    </xf>
    <xf numFmtId="0" fontId="0" fillId="4" borderId="0" xfId="4" applyFont="1" applyAlignment="1" applyProtection="1">
      <alignment horizontal="left"/>
    </xf>
    <xf numFmtId="0" fontId="6" fillId="5" borderId="0" xfId="5" applyFont="1" applyAlignment="1" applyProtection="1">
      <alignment horizontal="center" vertical="center" textRotation="90"/>
    </xf>
    <xf numFmtId="3" fontId="6" fillId="3" borderId="34" xfId="3" applyNumberFormat="1" applyBorder="1" applyAlignment="1" applyProtection="1">
      <alignment horizontal="center" vertical="center" wrapText="1"/>
    </xf>
    <xf numFmtId="0" fontId="5" fillId="5" borderId="0" xfId="5" applyAlignment="1" applyProtection="1">
      <alignment horizontal="center" vertical="center" textRotation="90"/>
    </xf>
    <xf numFmtId="0" fontId="7" fillId="17" borderId="0" xfId="4" applyFill="1" applyAlignment="1" applyProtection="1">
      <alignment horizontal="center"/>
    </xf>
    <xf numFmtId="0" fontId="0" fillId="17" borderId="0" xfId="4" applyFont="1" applyFill="1" applyAlignment="1" applyProtection="1">
      <alignment horizontal="center"/>
    </xf>
    <xf numFmtId="0" fontId="43" fillId="6" borderId="0" xfId="12" applyFont="1" applyFill="1" applyAlignment="1" applyProtection="1">
      <alignment horizontal="center"/>
    </xf>
    <xf numFmtId="0" fontId="7" fillId="4" borderId="0" xfId="14" applyFont="1" applyAlignment="1" applyProtection="1">
      <alignment horizontal="center" wrapText="1"/>
    </xf>
    <xf numFmtId="0" fontId="7" fillId="17" borderId="0" xfId="14" applyFont="1" applyFill="1" applyAlignment="1" applyProtection="1">
      <alignment horizontal="center" wrapText="1"/>
    </xf>
    <xf numFmtId="0" fontId="35" fillId="10" borderId="42" xfId="12" applyFont="1" applyFill="1" applyBorder="1" applyAlignment="1" applyProtection="1">
      <alignment horizontal="center"/>
    </xf>
    <xf numFmtId="0" fontId="35" fillId="10" borderId="44" xfId="12" applyFont="1" applyFill="1" applyBorder="1" applyAlignment="1" applyProtection="1">
      <alignment horizontal="center"/>
    </xf>
    <xf numFmtId="0" fontId="7" fillId="10" borderId="42" xfId="12" applyFont="1" applyFill="1" applyBorder="1" applyAlignment="1" applyProtection="1">
      <alignment horizontal="center"/>
    </xf>
    <xf numFmtId="0" fontId="7" fillId="10" borderId="43" xfId="12" applyFont="1" applyFill="1" applyBorder="1" applyAlignment="1" applyProtection="1">
      <alignment horizontal="center"/>
    </xf>
    <xf numFmtId="0" fontId="7" fillId="10" borderId="44" xfId="12" applyFont="1" applyFill="1" applyBorder="1" applyAlignment="1" applyProtection="1">
      <alignment horizontal="center"/>
    </xf>
    <xf numFmtId="0" fontId="36" fillId="6" borderId="0" xfId="12" applyFont="1" applyFill="1" applyBorder="1" applyAlignment="1" applyProtection="1">
      <alignment horizontal="center"/>
    </xf>
    <xf numFmtId="3" fontId="11" fillId="6" borderId="38" xfId="6" quotePrefix="1" applyNumberFormat="1" applyFill="1" applyBorder="1" applyAlignment="1" applyProtection="1">
      <alignment horizontal="center" vertical="center"/>
    </xf>
    <xf numFmtId="3" fontId="11" fillId="6" borderId="39" xfId="6" applyNumberFormat="1" applyFill="1" applyBorder="1" applyAlignment="1" applyProtection="1">
      <alignment horizontal="center" vertical="center"/>
    </xf>
    <xf numFmtId="0" fontId="0" fillId="4" borderId="1" xfId="4" applyFont="1" applyBorder="1" applyAlignment="1" applyProtection="1">
      <alignment horizontal="center" wrapText="1"/>
    </xf>
    <xf numFmtId="0" fontId="7" fillId="4" borderId="1" xfId="4" applyBorder="1" applyAlignment="1" applyProtection="1">
      <alignment horizontal="center" wrapText="1"/>
    </xf>
    <xf numFmtId="3" fontId="6" fillId="3" borderId="33" xfId="3" applyNumberFormat="1" applyBorder="1" applyAlignment="1" applyProtection="1">
      <alignment horizontal="right" wrapText="1"/>
    </xf>
    <xf numFmtId="0" fontId="6" fillId="3" borderId="60" xfId="3" applyBorder="1" applyAlignment="1" applyProtection="1">
      <alignment horizontal="right" wrapText="1"/>
    </xf>
    <xf numFmtId="3" fontId="6" fillId="3" borderId="6" xfId="3" applyNumberFormat="1" applyBorder="1" applyAlignment="1" applyProtection="1">
      <alignment horizontal="right" wrapText="1"/>
    </xf>
    <xf numFmtId="0" fontId="6" fillId="3" borderId="61" xfId="3" applyBorder="1" applyAlignment="1" applyProtection="1">
      <alignment horizontal="right" wrapText="1"/>
    </xf>
    <xf numFmtId="0" fontId="5" fillId="3" borderId="0" xfId="3" applyFont="1" applyAlignment="1" applyProtection="1">
      <alignment horizontal="left" vertical="top" wrapText="1"/>
    </xf>
    <xf numFmtId="0" fontId="0" fillId="17" borderId="0" xfId="4" applyFont="1" applyFill="1" applyAlignment="1" applyProtection="1">
      <alignment horizontal="center" wrapText="1"/>
    </xf>
    <xf numFmtId="0" fontId="7" fillId="4" borderId="0" xfId="4" applyAlignment="1" applyProtection="1">
      <alignment horizontal="center" wrapText="1"/>
    </xf>
    <xf numFmtId="0" fontId="0" fillId="17" borderId="67" xfId="4" applyFont="1" applyFill="1" applyBorder="1" applyAlignment="1" applyProtection="1">
      <alignment horizontal="center" vertical="center" wrapText="1"/>
    </xf>
    <xf numFmtId="4" fontId="6" fillId="3" borderId="33" xfId="3" applyNumberFormat="1" applyBorder="1" applyAlignment="1" applyProtection="1">
      <alignment horizontal="center" vertical="center" wrapText="1"/>
    </xf>
    <xf numFmtId="4" fontId="6" fillId="3" borderId="60" xfId="3" applyNumberFormat="1" applyBorder="1" applyAlignment="1" applyProtection="1">
      <alignment horizontal="center" vertical="center" wrapText="1"/>
    </xf>
    <xf numFmtId="0" fontId="5" fillId="19" borderId="99" xfId="21" applyFont="1" applyFill="1" applyBorder="1" applyAlignment="1" applyProtection="1">
      <alignment horizontal="center" vertical="center" wrapText="1"/>
      <protection hidden="1"/>
    </xf>
    <xf numFmtId="0" fontId="5" fillId="19" borderId="100" xfId="21" applyFont="1" applyFill="1" applyBorder="1" applyAlignment="1" applyProtection="1">
      <alignment horizontal="center" vertical="center" wrapText="1"/>
      <protection hidden="1"/>
    </xf>
    <xf numFmtId="0" fontId="5" fillId="19" borderId="101" xfId="21" applyFont="1" applyFill="1" applyBorder="1" applyAlignment="1" applyProtection="1">
      <alignment horizontal="center" vertical="center" wrapText="1"/>
      <protection hidden="1"/>
    </xf>
    <xf numFmtId="0" fontId="5" fillId="20" borderId="95" xfId="21" applyFont="1" applyFill="1" applyBorder="1" applyAlignment="1" applyProtection="1">
      <alignment horizontal="center" vertical="center" wrapText="1"/>
      <protection hidden="1"/>
    </xf>
    <xf numFmtId="0" fontId="5" fillId="19" borderId="95" xfId="21" applyFont="1" applyFill="1" applyBorder="1" applyAlignment="1">
      <alignment horizontal="center" vertical="center"/>
    </xf>
    <xf numFmtId="0" fontId="5" fillId="20" borderId="95" xfId="21" applyFont="1" applyFill="1" applyBorder="1" applyAlignment="1">
      <alignment horizontal="center" vertical="center"/>
    </xf>
    <xf numFmtId="0" fontId="5" fillId="20" borderId="95" xfId="21" applyFont="1" applyFill="1" applyBorder="1" applyAlignment="1">
      <alignment horizontal="center" vertical="center"/>
    </xf>
  </cellXfs>
  <cellStyles count="22">
    <cellStyle name="20 % - Accent2" xfId="4" builtinId="34" customBuiltin="1"/>
    <cellStyle name="20 % - Accent2 2" xfId="14"/>
    <cellStyle name="20% - Accent2 2" xfId="20"/>
    <cellStyle name="40 % - Accent2" xfId="21" builtinId="35"/>
    <cellStyle name="Accent1" xfId="2" builtinId="29"/>
    <cellStyle name="Accent1 2" xfId="13"/>
    <cellStyle name="Accent2" xfId="3" builtinId="33" customBuiltin="1"/>
    <cellStyle name="Accent2 2" xfId="15"/>
    <cellStyle name="Accent4" xfId="5" builtinId="41"/>
    <cellStyle name="Lien hypertexte" xfId="6" builtinId="8"/>
    <cellStyle name="Neutre" xfId="7" builtinId="28"/>
    <cellStyle name="Normal" xfId="0" builtinId="0" customBuiltin="1"/>
    <cellStyle name="Normal 2" xfId="12"/>
    <cellStyle name="Normal 200" xfId="10"/>
    <cellStyle name="Normal 3" xfId="11"/>
    <cellStyle name="Percent 2" xfId="18"/>
    <cellStyle name="Pourcentage" xfId="1" builtinId="5"/>
    <cellStyle name="Standaard 3" xfId="9"/>
    <cellStyle name="Standaard_Balans IL-Glob. PLAU" xfId="8"/>
    <cellStyle name="Style 1" xfId="16"/>
    <cellStyle name="Style 1 3" xfId="19"/>
    <cellStyle name="Style 2" xfId="17"/>
  </cellStyles>
  <dxfs count="2258">
    <dxf>
      <font>
        <b/>
        <i/>
        <color rgb="FF92D050"/>
      </font>
    </dxf>
    <dxf>
      <font>
        <b/>
        <i/>
        <color rgb="FFFF0000"/>
      </font>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ont>
        <b/>
        <i/>
        <color rgb="FF92D050"/>
      </font>
    </dxf>
    <dxf>
      <font>
        <b/>
        <i/>
        <color rgb="FFFF0000"/>
      </font>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ont>
        <b/>
        <i val="0"/>
        <color rgb="FF00B050"/>
      </font>
    </dxf>
    <dxf>
      <font>
        <color rgb="FFFF0000"/>
      </font>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ont>
        <color theme="0"/>
      </font>
      <fill>
        <patternFill>
          <bgColor rgb="FFFF0000"/>
        </patternFill>
      </fill>
    </dxf>
    <dxf>
      <font>
        <b/>
        <i val="0"/>
        <color rgb="FF00B050"/>
      </font>
    </dxf>
    <dxf>
      <font>
        <color rgb="FFFF0000"/>
      </font>
    </dxf>
    <dxf>
      <font>
        <b/>
        <i val="0"/>
        <color rgb="FF00B050"/>
      </font>
    </dxf>
    <dxf>
      <font>
        <color rgb="FFFF0000"/>
      </font>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ont>
        <color theme="0"/>
      </font>
      <fill>
        <patternFill>
          <bgColor rgb="FF92D050"/>
        </patternFill>
      </fill>
    </dxf>
    <dxf>
      <font>
        <color theme="0"/>
      </font>
      <fill>
        <patternFill>
          <bgColor rgb="FFFF0000"/>
        </patternFill>
      </fill>
    </dxf>
    <dxf>
      <font>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color rgb="FF92D050"/>
      </font>
    </dxf>
    <dxf>
      <font>
        <b/>
        <i/>
        <color rgb="FFFF0000"/>
      </font>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s>
  <tableStyles count="0" defaultTableStyle="TableStyleMedium2" defaultPivotStyle="PivotStyleLight16"/>
  <colors>
    <mruColors>
      <color rgb="FFFFED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919721</xdr:colOff>
      <xdr:row>5</xdr:row>
      <xdr:rowOff>76200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011161" cy="838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p-p-cont01\CtxFolderRedirection\Users\nikolai.triffet\AppData\Local\Microsoft\Windows\Temporary%20Internet%20Files\Content.Outlook\KBM14V84\17c08%20-%20MDR%20ex-po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c28%20-%20Proposition%20RA%20-%20Ga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00"/>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00"/>
      <sheetName val="TAB A"/>
      <sheetName val="TAB B"/>
      <sheetName val="TAB C"/>
      <sheetName val="TAB1"/>
      <sheetName val="TAB2"/>
      <sheetName val="TAB2.1"/>
      <sheetName val="TAB2.2"/>
      <sheetName val="TAB2.3"/>
      <sheetName val="TAB3"/>
      <sheetName val="TAB4"/>
      <sheetName val="TAB4.1"/>
      <sheetName val="TAB4.2"/>
      <sheetName val="TAB4.3"/>
      <sheetName val="TAB4.4"/>
      <sheetName val="TAB4.7"/>
      <sheetName val="TAB5"/>
      <sheetName val="TAB5.3"/>
      <sheetName val="TAB5.4"/>
      <sheetName val="TAB5.5"/>
      <sheetName val="TAB5.6"/>
      <sheetName val="TAB5.7"/>
      <sheetName val="TAB5.8"/>
      <sheetName val="TAB5.9"/>
      <sheetName val="TAB5.10"/>
      <sheetName val="TAB5.12"/>
      <sheetName val="TAB5.15"/>
      <sheetName val="TAB5.16"/>
      <sheetName val="TAB6"/>
      <sheetName val="TAB6.1"/>
      <sheetName val="TAB6.2"/>
      <sheetName val="TAB6.3"/>
      <sheetName val="TAB7"/>
      <sheetName val="TAB8"/>
      <sheetName val="TAB9"/>
      <sheetName val="TAB9.1"/>
      <sheetName val="TAB9.2"/>
      <sheetName val="TAB9.3"/>
      <sheetName val="TAB10"/>
      <sheetName val="TAB10.1"/>
    </sheetNames>
    <sheetDataSet>
      <sheetData sheetId="0">
        <row r="49">
          <cell r="C49" t="str">
            <v>Classification des coûts gérables réels de l'année 2015</v>
          </cell>
        </row>
        <row r="50">
          <cell r="C50" t="str">
            <v>Détermination des charges nettes contrôlables de l'année 2019  à l'exclusion des charges relatives aux obligations de service public</v>
          </cell>
        </row>
        <row r="51">
          <cell r="C51" t="str">
            <v>Détail des coûts informatiques</v>
          </cell>
        </row>
        <row r="52">
          <cell r="C52" t="str">
            <v>Détail des charges sociales et salariales</v>
          </cell>
        </row>
        <row r="53">
          <cell r="C53" t="str">
            <v xml:space="preserve">Produits contrôlables issus des tarifs non périodiques </v>
          </cell>
        </row>
        <row r="54">
          <cell r="C54" t="str">
            <v>Classification des coûts OSP réels de l'année 2015</v>
          </cell>
        </row>
        <row r="55">
          <cell r="C55" t="str">
            <v>Synthèse des charges nettes contrôlables relatives aux obligations de service public</v>
          </cell>
        </row>
        <row r="56">
          <cell r="C56" t="str">
            <v>Charges nettes liées à la gestion des compteurs à budget</v>
          </cell>
        </row>
        <row r="57">
          <cell r="C57" t="str">
            <v>Charges nettes liées au rechargement des compteurs à budget</v>
          </cell>
        </row>
        <row r="58">
          <cell r="C58" t="str">
            <v>Charges nettes liées à la gestion de la clientèle propre</v>
          </cell>
        </row>
        <row r="59">
          <cell r="C59" t="str">
            <v>Charges nettes liées à la gestion des MOZA et EOC</v>
          </cell>
        </row>
        <row r="60">
          <cell r="C60" t="str">
            <v>N/A</v>
          </cell>
        </row>
        <row r="61">
          <cell r="C61" t="str">
            <v>N/A</v>
          </cell>
        </row>
        <row r="62">
          <cell r="C62" t="str">
            <v>Charges nettes des raccordements standard gratuits</v>
          </cell>
        </row>
        <row r="63">
          <cell r="C63" t="str">
            <v>Synthèse des charges et produits non-contrôlables</v>
          </cell>
        </row>
        <row r="64">
          <cell r="C64" t="str">
            <v>N/A</v>
          </cell>
        </row>
        <row r="65">
          <cell r="C65" t="str">
            <v>N/A</v>
          </cell>
        </row>
        <row r="66">
          <cell r="C66" t="str">
            <v xml:space="preserve">Charges émanant de factures émises par la société FeReSO dans le cadre du processus de réconciliation </v>
          </cell>
        </row>
        <row r="67">
          <cell r="C67" t="str">
            <v xml:space="preserve">Redevance de voirie </v>
          </cell>
        </row>
        <row r="68">
          <cell r="C68" t="str">
            <v>Charge fiscale résultant de l'application de l'impôt des sociétés</v>
          </cell>
        </row>
        <row r="69">
          <cell r="C69" t="str">
            <v>Autres impôts, taxes, redevances, surcharges, précomptes immobiliers et mobiliers</v>
          </cell>
        </row>
        <row r="70">
          <cell r="C70" t="str">
            <v>Cotisations de responsabilisation de l’ONSSAPL</v>
          </cell>
        </row>
        <row r="71">
          <cell r="C71" t="str">
            <v>Charges de pension non-capitalisées (uniquement destiné à ORES)</v>
          </cell>
        </row>
        <row r="72">
          <cell r="C72" t="str">
            <v>Charges émanant de factures d’achat de gaz émises par un fournisseur commercial pour l'alimentation de la clientèle propre du GRD</v>
          </cell>
        </row>
        <row r="73">
          <cell r="C73" t="str">
            <v>Charges de distribution supportées par le GRD pour l'alimentation de clientèle propre</v>
          </cell>
        </row>
        <row r="74">
          <cell r="C74" t="str">
            <v>N/A</v>
          </cell>
        </row>
        <row r="75">
          <cell r="C75" t="str">
            <v xml:space="preserve">Produits issus de la facturation de la fourniture de gaz à la clientèle propre du gestionnaire de réseau de distribution ainsi que le montant de la compensation versée par la CREG </v>
          </cell>
        </row>
        <row r="76">
          <cell r="C76" t="str">
            <v>N/A</v>
          </cell>
        </row>
        <row r="77">
          <cell r="C77" t="str">
            <v>N/A</v>
          </cell>
        </row>
        <row r="78">
          <cell r="C78" t="str">
            <v xml:space="preserve">Indemnités versées aux fournisseurs de gaz, résultant du retard de placement des compteurs à budget </v>
          </cell>
        </row>
        <row r="79">
          <cell r="C79" t="str">
            <v>Charges et produits liés à l’achat de gaz SER</v>
          </cell>
        </row>
        <row r="80">
          <cell r="C80" t="str">
            <v>Marge équitable</v>
          </cell>
        </row>
        <row r="81">
          <cell r="C81" t="str">
            <v>Evolution des actifs régulés sur la période 2015-2019</v>
          </cell>
        </row>
        <row r="82">
          <cell r="C82" t="str">
            <v>Evolution des actifs régulés sur la période 2019-2023</v>
          </cell>
        </row>
        <row r="83">
          <cell r="C83" t="str">
            <v>Interventions de tiers dans le financement des actifs régulés</v>
          </cell>
        </row>
        <row r="84">
          <cell r="C84" t="str">
            <v>Charges nettes relatives aux projets spécifiques</v>
          </cell>
        </row>
        <row r="85">
          <cell r="C85" t="str">
            <v>Soldes régulatoires</v>
          </cell>
        </row>
        <row r="86">
          <cell r="C86" t="str">
            <v>Evolution bilancielles</v>
          </cell>
        </row>
        <row r="87">
          <cell r="C87" t="str">
            <v>Détail des créances à un an au plus</v>
          </cell>
        </row>
        <row r="88">
          <cell r="C88" t="str">
            <v>Détail des comptes de régularisation</v>
          </cell>
        </row>
        <row r="89">
          <cell r="C89" t="str">
            <v>Détail des provisions</v>
          </cell>
        </row>
        <row r="90">
          <cell r="C90" t="str">
            <v>Synthèse du revenu autorisé des années 2019 à 2023 (GRD avec un secteur unique)</v>
          </cell>
        </row>
        <row r="91">
          <cell r="C91" t="str">
            <v>Synthèse du revenu autorisé des années 2019 à 2023 par secteur (GRD avec plusieurs secteurs)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Office Theme">
  <a:themeElements>
    <a:clrScheme name="CWAPE">
      <a:dk1>
        <a:sysClr val="windowText" lastClr="000000"/>
      </a:dk1>
      <a:lt1>
        <a:sysClr val="window" lastClr="FFFFFF"/>
      </a:lt1>
      <a:dk2>
        <a:srgbClr val="000000"/>
      </a:dk2>
      <a:lt2>
        <a:srgbClr val="EEECE1"/>
      </a:lt2>
      <a:accent1>
        <a:srgbClr val="343B86"/>
      </a:accent1>
      <a:accent2>
        <a:srgbClr val="126F7D"/>
      </a:accent2>
      <a:accent3>
        <a:srgbClr val="63CDEE"/>
      </a:accent3>
      <a:accent4>
        <a:srgbClr val="C66028"/>
      </a:accent4>
      <a:accent5>
        <a:srgbClr val="786860"/>
      </a:accent5>
      <a:accent6>
        <a:srgbClr val="FFE39C"/>
      </a:accent6>
      <a:hlink>
        <a:srgbClr val="ED1A3B"/>
      </a:hlink>
      <a:folHlink>
        <a:srgbClr val="2EB0A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V123"/>
  <sheetViews>
    <sheetView topLeftCell="A32" zoomScale="110" zoomScaleNormal="110" workbookViewId="0">
      <selection activeCell="B48" sqref="B48"/>
    </sheetView>
  </sheetViews>
  <sheetFormatPr baseColWidth="10" defaultColWidth="9.1640625" defaultRowHeight="13.5" x14ac:dyDescent="0.3"/>
  <cols>
    <col min="1" max="1" width="1.6640625" style="6" customWidth="1"/>
    <col min="2" max="3" width="35.5" style="6" customWidth="1"/>
    <col min="4" max="4" width="12.83203125" style="6" customWidth="1"/>
    <col min="5" max="9" width="9.1640625" style="6"/>
    <col min="10" max="10" width="10.5" style="6" bestFit="1" customWidth="1"/>
    <col min="11" max="16384" width="9.1640625" style="6"/>
  </cols>
  <sheetData>
    <row r="7" spans="2:10" ht="30.6" customHeight="1" x14ac:dyDescent="0.3">
      <c r="B7" s="609" t="s">
        <v>834</v>
      </c>
      <c r="C7" s="609"/>
      <c r="D7" s="609"/>
      <c r="E7" s="609"/>
      <c r="F7" s="609"/>
      <c r="G7" s="609"/>
      <c r="H7" s="609"/>
      <c r="I7" s="609"/>
      <c r="J7" s="609"/>
    </row>
    <row r="9" spans="2:10" ht="15" x14ac:dyDescent="0.3">
      <c r="B9" s="608" t="s">
        <v>113</v>
      </c>
      <c r="C9" s="608"/>
      <c r="D9" s="608"/>
      <c r="E9" s="608"/>
      <c r="F9" s="608"/>
      <c r="G9" s="608"/>
      <c r="H9" s="608"/>
      <c r="I9" s="608"/>
      <c r="J9" s="608"/>
    </row>
    <row r="11" spans="2:10" x14ac:dyDescent="0.3">
      <c r="B11" s="6" t="s">
        <v>103</v>
      </c>
      <c r="C11" s="238"/>
    </row>
    <row r="12" spans="2:10" x14ac:dyDescent="0.3">
      <c r="B12" s="6" t="s">
        <v>104</v>
      </c>
      <c r="C12" s="238"/>
      <c r="E12" s="18"/>
    </row>
    <row r="13" spans="2:10" x14ac:dyDescent="0.3">
      <c r="B13" s="6" t="s">
        <v>343</v>
      </c>
      <c r="C13" s="238"/>
      <c r="E13" s="18"/>
    </row>
    <row r="14" spans="2:10" ht="14.25" thickBot="1" x14ac:dyDescent="0.35"/>
    <row r="15" spans="2:10" ht="28.9" customHeight="1" x14ac:dyDescent="0.3">
      <c r="B15" s="610" t="s">
        <v>105</v>
      </c>
      <c r="C15" s="611"/>
      <c r="D15" s="611"/>
      <c r="E15" s="611"/>
      <c r="F15" s="611"/>
      <c r="G15" s="611"/>
      <c r="H15" s="611"/>
      <c r="I15" s="611"/>
      <c r="J15" s="612"/>
    </row>
    <row r="16" spans="2:10" x14ac:dyDescent="0.3">
      <c r="B16" s="227" t="s">
        <v>106</v>
      </c>
      <c r="C16" s="604"/>
      <c r="D16" s="604"/>
      <c r="E16" s="604"/>
      <c r="F16" s="604"/>
      <c r="G16" s="604"/>
      <c r="H16" s="604"/>
      <c r="I16" s="604"/>
      <c r="J16" s="605"/>
    </row>
    <row r="17" spans="2:10" x14ac:dyDescent="0.3">
      <c r="B17" s="227" t="s">
        <v>107</v>
      </c>
      <c r="C17" s="604"/>
      <c r="D17" s="604"/>
      <c r="E17" s="604"/>
      <c r="F17" s="604"/>
      <c r="G17" s="604"/>
      <c r="H17" s="604"/>
      <c r="I17" s="604"/>
      <c r="J17" s="605"/>
    </row>
    <row r="18" spans="2:10" x14ac:dyDescent="0.3">
      <c r="B18" s="227" t="s">
        <v>108</v>
      </c>
      <c r="C18" s="604"/>
      <c r="D18" s="604"/>
      <c r="E18" s="604"/>
      <c r="F18" s="604"/>
      <c r="G18" s="604"/>
      <c r="H18" s="604"/>
      <c r="I18" s="604"/>
      <c r="J18" s="605"/>
    </row>
    <row r="19" spans="2:10" x14ac:dyDescent="0.3">
      <c r="B19" s="227" t="s">
        <v>109</v>
      </c>
      <c r="C19" s="604"/>
      <c r="D19" s="604"/>
      <c r="E19" s="604"/>
      <c r="F19" s="604"/>
      <c r="G19" s="604"/>
      <c r="H19" s="604"/>
      <c r="I19" s="604"/>
      <c r="J19" s="605"/>
    </row>
    <row r="20" spans="2:10" x14ac:dyDescent="0.3">
      <c r="B20" s="227"/>
      <c r="C20" s="56"/>
      <c r="D20" s="56"/>
      <c r="E20" s="56"/>
      <c r="F20" s="56"/>
      <c r="G20" s="56"/>
      <c r="H20" s="56"/>
      <c r="I20" s="56"/>
      <c r="J20" s="228"/>
    </row>
    <row r="21" spans="2:10" x14ac:dyDescent="0.3">
      <c r="B21" s="227" t="s">
        <v>110</v>
      </c>
      <c r="C21" s="604"/>
      <c r="D21" s="604"/>
      <c r="E21" s="604"/>
      <c r="F21" s="604"/>
      <c r="G21" s="604"/>
      <c r="H21" s="604"/>
      <c r="I21" s="604"/>
      <c r="J21" s="605"/>
    </row>
    <row r="22" spans="2:10" x14ac:dyDescent="0.3">
      <c r="B22" s="227" t="s">
        <v>111</v>
      </c>
      <c r="C22" s="604"/>
      <c r="D22" s="604"/>
      <c r="E22" s="604"/>
      <c r="F22" s="604"/>
      <c r="G22" s="604"/>
      <c r="H22" s="604"/>
      <c r="I22" s="604"/>
      <c r="J22" s="605"/>
    </row>
    <row r="23" spans="2:10" ht="14.25" thickBot="1" x14ac:dyDescent="0.35">
      <c r="B23" s="229" t="s">
        <v>112</v>
      </c>
      <c r="C23" s="606"/>
      <c r="D23" s="606"/>
      <c r="E23" s="606"/>
      <c r="F23" s="606"/>
      <c r="G23" s="606"/>
      <c r="H23" s="606"/>
      <c r="I23" s="606"/>
      <c r="J23" s="607"/>
    </row>
    <row r="24" spans="2:10" x14ac:dyDescent="0.3">
      <c r="B24" s="555"/>
      <c r="C24" s="556"/>
      <c r="D24" s="556"/>
      <c r="E24" s="556"/>
      <c r="F24" s="556"/>
      <c r="G24" s="556"/>
      <c r="H24" s="556"/>
      <c r="I24" s="556"/>
      <c r="J24" s="556"/>
    </row>
    <row r="25" spans="2:10" x14ac:dyDescent="0.3">
      <c r="B25" s="558" t="s">
        <v>826</v>
      </c>
      <c r="C25" s="556"/>
      <c r="D25" s="579"/>
      <c r="E25" s="556"/>
      <c r="F25" s="556"/>
      <c r="G25" s="556"/>
      <c r="H25" s="556"/>
      <c r="I25" s="556"/>
      <c r="J25" s="556"/>
    </row>
    <row r="26" spans="2:10" x14ac:dyDescent="0.3">
      <c r="B26" s="555"/>
      <c r="C26" s="556"/>
      <c r="D26" s="556"/>
      <c r="E26" s="556"/>
      <c r="F26" s="556"/>
      <c r="G26" s="556"/>
      <c r="H26" s="556"/>
      <c r="I26" s="556"/>
      <c r="J26" s="556"/>
    </row>
    <row r="27" spans="2:10" x14ac:dyDescent="0.3">
      <c r="B27" s="555"/>
      <c r="C27" s="556"/>
      <c r="D27" s="556"/>
      <c r="E27" s="556"/>
      <c r="F27" s="556"/>
      <c r="G27" s="556"/>
      <c r="H27" s="556"/>
      <c r="I27" s="556"/>
      <c r="J27" s="556"/>
    </row>
    <row r="29" spans="2:10" ht="15" x14ac:dyDescent="0.3">
      <c r="B29" s="608" t="s">
        <v>96</v>
      </c>
      <c r="C29" s="608"/>
      <c r="D29" s="608"/>
      <c r="E29" s="608"/>
      <c r="F29" s="608"/>
      <c r="G29" s="608"/>
      <c r="H29" s="608"/>
      <c r="I29" s="608"/>
      <c r="J29" s="608"/>
    </row>
    <row r="31" spans="2:10" x14ac:dyDescent="0.3">
      <c r="C31" s="230">
        <v>2016</v>
      </c>
      <c r="D31" s="230">
        <f t="shared" ref="D31" si="0">C31+1</f>
        <v>2017</v>
      </c>
      <c r="E31" s="230">
        <f t="shared" ref="E31" si="1">D31+1</f>
        <v>2018</v>
      </c>
      <c r="F31" s="230">
        <f t="shared" ref="F31" si="2">E31+1</f>
        <v>2019</v>
      </c>
      <c r="G31" s="230">
        <f t="shared" ref="G31:J31" si="3">F31+1</f>
        <v>2020</v>
      </c>
      <c r="H31" s="230">
        <f t="shared" si="3"/>
        <v>2021</v>
      </c>
      <c r="I31" s="230">
        <f t="shared" si="3"/>
        <v>2022</v>
      </c>
      <c r="J31" s="230">
        <f t="shared" si="3"/>
        <v>2023</v>
      </c>
    </row>
    <row r="32" spans="2:10" x14ac:dyDescent="0.3">
      <c r="B32" s="6" t="s">
        <v>544</v>
      </c>
      <c r="C32" s="385"/>
      <c r="D32" s="385"/>
      <c r="E32" s="385"/>
      <c r="F32" s="385"/>
      <c r="G32" s="385"/>
      <c r="H32" s="385"/>
      <c r="I32" s="385"/>
      <c r="J32" s="385"/>
    </row>
    <row r="33" spans="2:10" x14ac:dyDescent="0.3">
      <c r="B33" s="6" t="s">
        <v>669</v>
      </c>
      <c r="C33" s="578"/>
      <c r="D33" s="578"/>
      <c r="E33" s="578"/>
      <c r="F33" s="578"/>
      <c r="G33" s="385"/>
      <c r="H33" s="385"/>
      <c r="I33" s="385"/>
      <c r="J33" s="385"/>
    </row>
    <row r="34" spans="2:10" x14ac:dyDescent="0.3">
      <c r="B34" s="6" t="s">
        <v>670</v>
      </c>
      <c r="C34" s="578"/>
      <c r="D34" s="578"/>
      <c r="E34" s="578"/>
      <c r="F34" s="385"/>
      <c r="G34" s="385"/>
      <c r="H34" s="385"/>
      <c r="I34" s="385"/>
      <c r="J34" s="385"/>
    </row>
    <row r="35" spans="2:10" ht="27" x14ac:dyDescent="0.3">
      <c r="B35" s="10" t="s">
        <v>673</v>
      </c>
      <c r="C35" s="509"/>
      <c r="D35" s="509"/>
      <c r="E35" s="509"/>
      <c r="F35" s="510"/>
      <c r="G35" s="238"/>
      <c r="H35" s="238"/>
      <c r="I35" s="238"/>
      <c r="J35" s="238"/>
    </row>
    <row r="36" spans="2:10" x14ac:dyDescent="0.3">
      <c r="B36" s="398" t="s">
        <v>672</v>
      </c>
      <c r="C36" s="509"/>
      <c r="D36" s="509"/>
      <c r="E36" s="509"/>
      <c r="F36" s="510"/>
      <c r="G36" s="238"/>
      <c r="H36" s="238"/>
      <c r="I36" s="238"/>
      <c r="J36" s="238"/>
    </row>
    <row r="37" spans="2:10" x14ac:dyDescent="0.3">
      <c r="B37" s="10" t="s">
        <v>671</v>
      </c>
      <c r="C37" s="509"/>
      <c r="D37" s="509"/>
      <c r="E37" s="509"/>
      <c r="F37" s="510"/>
      <c r="G37" s="238"/>
      <c r="H37" s="238"/>
      <c r="I37" s="238"/>
      <c r="J37" s="238"/>
    </row>
    <row r="39" spans="2:10" ht="15" x14ac:dyDescent="0.3">
      <c r="B39" s="608" t="s">
        <v>1</v>
      </c>
      <c r="C39" s="608"/>
      <c r="D39" s="608"/>
      <c r="E39" s="608"/>
      <c r="F39" s="608"/>
      <c r="G39" s="608"/>
      <c r="H39" s="608"/>
      <c r="I39" s="608"/>
      <c r="J39" s="608"/>
    </row>
    <row r="41" spans="2:10" x14ac:dyDescent="0.3">
      <c r="B41" s="52"/>
      <c r="C41" s="431" t="s">
        <v>114</v>
      </c>
    </row>
    <row r="42" spans="2:10" x14ac:dyDescent="0.3">
      <c r="B42" s="430" t="s">
        <v>652</v>
      </c>
      <c r="C42" s="431" t="s">
        <v>653</v>
      </c>
    </row>
    <row r="44" spans="2:10" ht="15" x14ac:dyDescent="0.3">
      <c r="B44" s="608" t="s">
        <v>0</v>
      </c>
      <c r="C44" s="608"/>
      <c r="D44" s="608"/>
      <c r="E44" s="608"/>
      <c r="F44" s="608"/>
      <c r="G44" s="608"/>
      <c r="H44" s="608"/>
      <c r="I44" s="608"/>
      <c r="J44" s="608"/>
    </row>
    <row r="46" spans="2:10" ht="31.5" customHeight="1" x14ac:dyDescent="0.3">
      <c r="B46" s="298" t="s">
        <v>856</v>
      </c>
      <c r="C46" s="603" t="s">
        <v>543</v>
      </c>
      <c r="D46" s="603"/>
      <c r="E46" s="603"/>
      <c r="F46" s="603"/>
      <c r="G46" s="603"/>
      <c r="H46" s="603"/>
      <c r="I46" s="603"/>
      <c r="J46" s="559" t="s">
        <v>829</v>
      </c>
    </row>
    <row r="47" spans="2:10" ht="27" customHeight="1" x14ac:dyDescent="0.3">
      <c r="B47" s="298" t="s">
        <v>857</v>
      </c>
      <c r="C47" s="603" t="s">
        <v>675</v>
      </c>
      <c r="D47" s="603"/>
      <c r="E47" s="603"/>
      <c r="F47" s="603"/>
      <c r="G47" s="603"/>
      <c r="H47" s="603"/>
      <c r="I47" s="603"/>
      <c r="J47" s="559" t="s">
        <v>830</v>
      </c>
    </row>
    <row r="48" spans="2:10" ht="27" customHeight="1" x14ac:dyDescent="0.3">
      <c r="B48" s="298" t="s">
        <v>858</v>
      </c>
      <c r="C48" s="603" t="s">
        <v>674</v>
      </c>
      <c r="D48" s="603"/>
      <c r="E48" s="603"/>
      <c r="F48" s="603"/>
      <c r="G48" s="603"/>
      <c r="H48" s="603"/>
      <c r="I48" s="603"/>
      <c r="J48" s="559" t="s">
        <v>831</v>
      </c>
    </row>
    <row r="49" spans="2:22" s="80" customFormat="1" ht="28.9" customHeight="1" x14ac:dyDescent="0.3">
      <c r="B49" s="298" t="s">
        <v>335</v>
      </c>
      <c r="C49" s="603" t="s">
        <v>622</v>
      </c>
      <c r="D49" s="603"/>
      <c r="E49" s="603"/>
      <c r="F49" s="603"/>
      <c r="G49" s="603"/>
      <c r="H49" s="603"/>
      <c r="I49" s="603"/>
      <c r="J49" s="559" t="s">
        <v>335</v>
      </c>
    </row>
    <row r="50" spans="2:22" s="80" customFormat="1" ht="28.9" customHeight="1" x14ac:dyDescent="0.3">
      <c r="B50" s="298" t="s">
        <v>336</v>
      </c>
      <c r="C50" s="603" t="s">
        <v>723</v>
      </c>
      <c r="D50" s="603"/>
      <c r="E50" s="603"/>
      <c r="F50" s="603"/>
      <c r="G50" s="603"/>
      <c r="H50" s="603"/>
      <c r="I50" s="603"/>
      <c r="J50" s="559" t="s">
        <v>336</v>
      </c>
    </row>
    <row r="51" spans="2:22" s="80" customFormat="1" ht="28.9" customHeight="1" x14ac:dyDescent="0.3">
      <c r="B51" s="298" t="s">
        <v>424</v>
      </c>
      <c r="C51" s="603" t="s">
        <v>725</v>
      </c>
      <c r="D51" s="603"/>
      <c r="E51" s="603"/>
      <c r="F51" s="603"/>
      <c r="G51" s="603"/>
      <c r="H51" s="603"/>
      <c r="I51" s="603"/>
      <c r="J51" s="559" t="s">
        <v>424</v>
      </c>
    </row>
    <row r="52" spans="2:22" s="80" customFormat="1" ht="28.9" customHeight="1" x14ac:dyDescent="0.3">
      <c r="B52" s="298" t="s">
        <v>435</v>
      </c>
      <c r="C52" s="603" t="s">
        <v>462</v>
      </c>
      <c r="D52" s="603"/>
      <c r="E52" s="603"/>
      <c r="F52" s="603"/>
      <c r="G52" s="603"/>
      <c r="H52" s="603"/>
      <c r="I52" s="603"/>
      <c r="J52" s="559" t="s">
        <v>435</v>
      </c>
    </row>
    <row r="53" spans="2:22" s="80" customFormat="1" ht="28.9" customHeight="1" x14ac:dyDescent="0.3">
      <c r="B53" s="298" t="s">
        <v>659</v>
      </c>
      <c r="C53" s="603" t="s">
        <v>720</v>
      </c>
      <c r="D53" s="603"/>
      <c r="E53" s="603"/>
      <c r="F53" s="603"/>
      <c r="G53" s="603"/>
      <c r="H53" s="603"/>
      <c r="I53" s="603"/>
      <c r="J53" s="420" t="s">
        <v>659</v>
      </c>
    </row>
    <row r="54" spans="2:22" s="80" customFormat="1" ht="28.9" customHeight="1" x14ac:dyDescent="0.3">
      <c r="B54" s="298" t="s">
        <v>337</v>
      </c>
      <c r="C54" s="603" t="s">
        <v>316</v>
      </c>
      <c r="D54" s="603"/>
      <c r="E54" s="603"/>
      <c r="F54" s="603"/>
      <c r="G54" s="603"/>
      <c r="H54" s="603"/>
      <c r="I54" s="603"/>
      <c r="J54" s="559" t="s">
        <v>337</v>
      </c>
    </row>
    <row r="55" spans="2:22" s="80" customFormat="1" ht="28.9" customHeight="1" x14ac:dyDescent="0.3">
      <c r="B55" s="298" t="s">
        <v>349</v>
      </c>
      <c r="C55" s="603" t="s">
        <v>730</v>
      </c>
      <c r="D55" s="603"/>
      <c r="E55" s="603"/>
      <c r="F55" s="603"/>
      <c r="G55" s="603"/>
      <c r="H55" s="603"/>
      <c r="I55" s="603"/>
      <c r="J55" s="559" t="s">
        <v>349</v>
      </c>
    </row>
    <row r="56" spans="2:22" s="80" customFormat="1" ht="28.9" customHeight="1" x14ac:dyDescent="0.3">
      <c r="B56" s="298" t="s">
        <v>289</v>
      </c>
      <c r="C56" s="603" t="s">
        <v>559</v>
      </c>
      <c r="D56" s="603"/>
      <c r="E56" s="603"/>
      <c r="F56" s="603"/>
      <c r="G56" s="603"/>
      <c r="H56" s="603"/>
      <c r="I56" s="603"/>
      <c r="J56" s="559" t="s">
        <v>289</v>
      </c>
    </row>
    <row r="57" spans="2:22" s="80" customFormat="1" ht="28.9" customHeight="1" x14ac:dyDescent="0.3">
      <c r="B57" s="298" t="s">
        <v>290</v>
      </c>
      <c r="C57" s="603" t="s">
        <v>560</v>
      </c>
      <c r="D57" s="603"/>
      <c r="E57" s="603"/>
      <c r="F57" s="603"/>
      <c r="G57" s="603"/>
      <c r="H57" s="603"/>
      <c r="I57" s="603"/>
      <c r="J57" s="559" t="s">
        <v>290</v>
      </c>
    </row>
    <row r="58" spans="2:22" s="80" customFormat="1" ht="28.9" customHeight="1" x14ac:dyDescent="0.3">
      <c r="B58" s="298" t="s">
        <v>291</v>
      </c>
      <c r="C58" s="603" t="s">
        <v>584</v>
      </c>
      <c r="D58" s="603"/>
      <c r="E58" s="603"/>
      <c r="F58" s="603"/>
      <c r="G58" s="603"/>
      <c r="H58" s="603"/>
      <c r="I58" s="603"/>
      <c r="J58" s="559" t="s">
        <v>291</v>
      </c>
    </row>
    <row r="59" spans="2:22" s="80" customFormat="1" ht="28.9" customHeight="1" x14ac:dyDescent="0.3">
      <c r="B59" s="298" t="s">
        <v>292</v>
      </c>
      <c r="C59" s="603" t="s">
        <v>561</v>
      </c>
      <c r="D59" s="603"/>
      <c r="E59" s="603"/>
      <c r="F59" s="603"/>
      <c r="G59" s="603"/>
      <c r="H59" s="603"/>
      <c r="I59" s="603"/>
      <c r="J59" s="559" t="s">
        <v>292</v>
      </c>
    </row>
    <row r="60" spans="2:22" s="80" customFormat="1" ht="28.9" customHeight="1" x14ac:dyDescent="0.3">
      <c r="B60" s="298" t="s">
        <v>293</v>
      </c>
      <c r="C60" s="603" t="s">
        <v>588</v>
      </c>
      <c r="D60" s="603"/>
      <c r="E60" s="603"/>
      <c r="F60" s="603"/>
      <c r="G60" s="603"/>
      <c r="H60" s="603"/>
      <c r="I60" s="603"/>
      <c r="J60" s="559" t="s">
        <v>588</v>
      </c>
    </row>
    <row r="61" spans="2:22" s="80" customFormat="1" ht="28.9" customHeight="1" x14ac:dyDescent="0.3">
      <c r="B61" s="298" t="s">
        <v>294</v>
      </c>
      <c r="C61" s="603" t="s">
        <v>588</v>
      </c>
      <c r="D61" s="603"/>
      <c r="E61" s="603"/>
      <c r="F61" s="603"/>
      <c r="G61" s="603"/>
      <c r="H61" s="603"/>
      <c r="I61" s="603"/>
      <c r="J61" s="559" t="s">
        <v>588</v>
      </c>
    </row>
    <row r="62" spans="2:22" s="80" customFormat="1" ht="28.9" customHeight="1" x14ac:dyDescent="0.3">
      <c r="B62" s="298" t="s">
        <v>295</v>
      </c>
      <c r="C62" s="603" t="s">
        <v>562</v>
      </c>
      <c r="D62" s="603"/>
      <c r="E62" s="603"/>
      <c r="F62" s="603"/>
      <c r="G62" s="603"/>
      <c r="H62" s="603"/>
      <c r="I62" s="603"/>
      <c r="J62" s="559" t="s">
        <v>295</v>
      </c>
    </row>
    <row r="63" spans="2:22" s="80" customFormat="1" ht="28.9" customHeight="1" x14ac:dyDescent="0.3">
      <c r="B63" s="298" t="s">
        <v>348</v>
      </c>
      <c r="C63" s="603" t="s">
        <v>731</v>
      </c>
      <c r="D63" s="603"/>
      <c r="E63" s="603"/>
      <c r="F63" s="603"/>
      <c r="G63" s="603"/>
      <c r="H63" s="603"/>
      <c r="I63" s="603"/>
      <c r="J63" s="559" t="s">
        <v>348</v>
      </c>
      <c r="K63" s="339"/>
      <c r="L63" s="339"/>
      <c r="M63" s="339"/>
      <c r="N63" s="339"/>
      <c r="O63" s="339"/>
      <c r="P63" s="339"/>
      <c r="Q63" s="339"/>
      <c r="R63" s="339"/>
      <c r="S63" s="339"/>
      <c r="T63" s="339"/>
      <c r="U63" s="339"/>
      <c r="V63" s="339"/>
    </row>
    <row r="64" spans="2:22" s="80" customFormat="1" ht="28.9" customHeight="1" x14ac:dyDescent="0.3">
      <c r="B64" s="298" t="s">
        <v>338</v>
      </c>
      <c r="C64" s="603" t="s">
        <v>588</v>
      </c>
      <c r="D64" s="603"/>
      <c r="E64" s="603"/>
      <c r="F64" s="603"/>
      <c r="G64" s="603"/>
      <c r="H64" s="603"/>
      <c r="I64" s="603"/>
      <c r="J64" s="559" t="s">
        <v>588</v>
      </c>
      <c r="K64" s="339"/>
      <c r="L64" s="339"/>
      <c r="M64" s="339"/>
      <c r="N64" s="339"/>
      <c r="O64" s="339"/>
      <c r="P64" s="339"/>
      <c r="Q64" s="339"/>
      <c r="R64" s="339"/>
      <c r="S64" s="339"/>
      <c r="T64" s="339"/>
      <c r="U64" s="339"/>
      <c r="V64" s="339"/>
    </row>
    <row r="65" spans="2:22" s="80" customFormat="1" ht="28.9" customHeight="1" x14ac:dyDescent="0.3">
      <c r="B65" s="298" t="s">
        <v>339</v>
      </c>
      <c r="C65" s="603" t="s">
        <v>588</v>
      </c>
      <c r="D65" s="603"/>
      <c r="E65" s="603"/>
      <c r="F65" s="603"/>
      <c r="G65" s="603"/>
      <c r="H65" s="603"/>
      <c r="I65" s="603"/>
      <c r="J65" s="559" t="s">
        <v>588</v>
      </c>
      <c r="K65" s="339"/>
      <c r="L65" s="339"/>
      <c r="M65" s="339"/>
      <c r="N65" s="339"/>
      <c r="O65" s="339"/>
      <c r="P65" s="339"/>
      <c r="Q65" s="339"/>
      <c r="R65" s="339"/>
      <c r="S65" s="339"/>
      <c r="T65" s="339"/>
      <c r="U65" s="339"/>
      <c r="V65" s="339"/>
    </row>
    <row r="66" spans="2:22" s="80" customFormat="1" ht="28.9" customHeight="1" x14ac:dyDescent="0.3">
      <c r="B66" s="298" t="s">
        <v>570</v>
      </c>
      <c r="C66" s="603" t="s">
        <v>732</v>
      </c>
      <c r="D66" s="603"/>
      <c r="E66" s="603"/>
      <c r="F66" s="603"/>
      <c r="G66" s="603"/>
      <c r="H66" s="603"/>
      <c r="I66" s="603"/>
      <c r="J66" s="559" t="s">
        <v>570</v>
      </c>
      <c r="K66" s="339"/>
      <c r="L66" s="339"/>
      <c r="M66" s="339"/>
      <c r="N66" s="339"/>
      <c r="O66" s="339"/>
      <c r="P66" s="339"/>
      <c r="Q66" s="339"/>
      <c r="R66" s="339"/>
      <c r="S66" s="339"/>
      <c r="T66" s="339"/>
      <c r="U66" s="339"/>
      <c r="V66" s="339"/>
    </row>
    <row r="67" spans="2:22" s="80" customFormat="1" ht="28.9" customHeight="1" x14ac:dyDescent="0.3">
      <c r="B67" s="298" t="s">
        <v>571</v>
      </c>
      <c r="C67" s="603" t="s">
        <v>593</v>
      </c>
      <c r="D67" s="603"/>
      <c r="E67" s="603"/>
      <c r="F67" s="603"/>
      <c r="G67" s="603"/>
      <c r="H67" s="603"/>
      <c r="I67" s="603"/>
      <c r="J67" s="559" t="s">
        <v>571</v>
      </c>
      <c r="K67" s="339"/>
      <c r="L67" s="339"/>
      <c r="M67" s="339"/>
      <c r="N67" s="339"/>
      <c r="O67" s="339"/>
      <c r="P67" s="339"/>
      <c r="Q67" s="339"/>
      <c r="R67" s="339"/>
      <c r="S67" s="339"/>
      <c r="T67" s="339"/>
      <c r="U67" s="339"/>
      <c r="V67" s="339"/>
    </row>
    <row r="68" spans="2:22" s="80" customFormat="1" ht="28.9" customHeight="1" x14ac:dyDescent="0.3">
      <c r="B68" s="298" t="s">
        <v>572</v>
      </c>
      <c r="C68" s="603" t="s">
        <v>733</v>
      </c>
      <c r="D68" s="603"/>
      <c r="E68" s="603"/>
      <c r="F68" s="603"/>
      <c r="G68" s="603"/>
      <c r="H68" s="603"/>
      <c r="I68" s="603"/>
      <c r="J68" s="559" t="s">
        <v>572</v>
      </c>
      <c r="K68" s="339"/>
      <c r="L68" s="339"/>
      <c r="M68" s="339"/>
      <c r="N68" s="339"/>
      <c r="O68" s="339"/>
      <c r="P68" s="339"/>
      <c r="Q68" s="339"/>
      <c r="R68" s="339"/>
      <c r="S68" s="339"/>
      <c r="T68" s="339"/>
      <c r="U68" s="339"/>
      <c r="V68" s="339"/>
    </row>
    <row r="69" spans="2:22" s="80" customFormat="1" ht="28.9" customHeight="1" x14ac:dyDescent="0.3">
      <c r="B69" s="298" t="s">
        <v>573</v>
      </c>
      <c r="C69" s="603" t="s">
        <v>734</v>
      </c>
      <c r="D69" s="603"/>
      <c r="E69" s="603"/>
      <c r="F69" s="603"/>
      <c r="G69" s="603"/>
      <c r="H69" s="603"/>
      <c r="I69" s="603"/>
      <c r="J69" s="559" t="s">
        <v>573</v>
      </c>
      <c r="K69" s="339"/>
      <c r="L69" s="339"/>
      <c r="M69" s="339"/>
      <c r="N69" s="339"/>
      <c r="O69" s="339"/>
      <c r="P69" s="339"/>
      <c r="Q69" s="339"/>
      <c r="R69" s="339"/>
      <c r="S69" s="339"/>
      <c r="T69" s="339"/>
      <c r="U69" s="339"/>
      <c r="V69" s="339"/>
    </row>
    <row r="70" spans="2:22" s="80" customFormat="1" ht="28.9" customHeight="1" x14ac:dyDescent="0.3">
      <c r="B70" s="298" t="s">
        <v>574</v>
      </c>
      <c r="C70" s="603" t="s">
        <v>747</v>
      </c>
      <c r="D70" s="603"/>
      <c r="E70" s="603"/>
      <c r="F70" s="603"/>
      <c r="G70" s="603"/>
      <c r="H70" s="603"/>
      <c r="I70" s="603"/>
      <c r="J70" s="559" t="s">
        <v>574</v>
      </c>
      <c r="K70" s="339"/>
      <c r="L70" s="339"/>
      <c r="M70" s="339"/>
      <c r="N70" s="339"/>
      <c r="O70" s="339"/>
      <c r="P70" s="339"/>
      <c r="Q70" s="339"/>
      <c r="R70" s="339"/>
      <c r="S70" s="339"/>
      <c r="T70" s="339"/>
      <c r="U70" s="339"/>
      <c r="V70" s="339"/>
    </row>
    <row r="71" spans="2:22" s="80" customFormat="1" ht="28.9" customHeight="1" x14ac:dyDescent="0.3">
      <c r="B71" s="298" t="s">
        <v>575</v>
      </c>
      <c r="C71" s="603" t="s">
        <v>608</v>
      </c>
      <c r="D71" s="603"/>
      <c r="E71" s="603"/>
      <c r="F71" s="603"/>
      <c r="G71" s="603"/>
      <c r="H71" s="603"/>
      <c r="I71" s="603"/>
      <c r="J71" s="559" t="s">
        <v>575</v>
      </c>
      <c r="K71" s="339"/>
      <c r="L71" s="339"/>
      <c r="M71" s="339"/>
      <c r="N71" s="339"/>
      <c r="O71" s="613"/>
      <c r="P71" s="339"/>
      <c r="Q71" s="339"/>
      <c r="R71" s="339"/>
      <c r="S71" s="339"/>
      <c r="T71" s="339"/>
      <c r="U71" s="339"/>
      <c r="V71" s="339"/>
    </row>
    <row r="72" spans="2:22" s="80" customFormat="1" ht="39" customHeight="1" x14ac:dyDescent="0.3">
      <c r="B72" s="298" t="s">
        <v>576</v>
      </c>
      <c r="C72" s="603" t="s">
        <v>735</v>
      </c>
      <c r="D72" s="603"/>
      <c r="E72" s="603"/>
      <c r="F72" s="603"/>
      <c r="G72" s="603"/>
      <c r="H72" s="603"/>
      <c r="I72" s="603"/>
      <c r="J72" s="559" t="s">
        <v>576</v>
      </c>
      <c r="K72" s="339"/>
      <c r="L72" s="339"/>
      <c r="M72" s="339"/>
      <c r="N72" s="339"/>
      <c r="O72" s="613"/>
      <c r="P72" s="339"/>
      <c r="Q72" s="339"/>
      <c r="R72" s="339"/>
      <c r="S72" s="339"/>
      <c r="T72" s="339"/>
      <c r="U72" s="339"/>
      <c r="V72" s="339"/>
    </row>
    <row r="73" spans="2:22" s="80" customFormat="1" ht="39" customHeight="1" x14ac:dyDescent="0.3">
      <c r="B73" s="298" t="s">
        <v>577</v>
      </c>
      <c r="C73" s="603" t="s">
        <v>736</v>
      </c>
      <c r="D73" s="603"/>
      <c r="E73" s="603"/>
      <c r="F73" s="603"/>
      <c r="G73" s="603"/>
      <c r="H73" s="603"/>
      <c r="I73" s="603"/>
      <c r="J73" s="559" t="s">
        <v>577</v>
      </c>
      <c r="K73" s="339"/>
      <c r="L73" s="339"/>
      <c r="M73" s="339"/>
      <c r="N73" s="339"/>
      <c r="O73" s="339"/>
      <c r="P73" s="339"/>
      <c r="Q73" s="339"/>
      <c r="R73" s="339"/>
      <c r="S73" s="339"/>
      <c r="T73" s="339"/>
      <c r="U73" s="339"/>
      <c r="V73" s="339"/>
    </row>
    <row r="74" spans="2:22" s="80" customFormat="1" ht="39" customHeight="1" x14ac:dyDescent="0.3">
      <c r="B74" s="298" t="s">
        <v>578</v>
      </c>
      <c r="C74" s="603" t="s">
        <v>588</v>
      </c>
      <c r="D74" s="603"/>
      <c r="E74" s="603"/>
      <c r="F74" s="603"/>
      <c r="G74" s="603"/>
      <c r="H74" s="603"/>
      <c r="I74" s="603"/>
      <c r="J74" s="559" t="s">
        <v>588</v>
      </c>
      <c r="K74" s="339"/>
      <c r="L74" s="339"/>
      <c r="M74" s="339"/>
      <c r="N74" s="339"/>
      <c r="O74" s="339"/>
      <c r="P74" s="339"/>
      <c r="Q74" s="339"/>
      <c r="R74" s="339"/>
      <c r="S74" s="339"/>
      <c r="T74" s="339"/>
      <c r="U74" s="339"/>
      <c r="V74" s="339"/>
    </row>
    <row r="75" spans="2:22" s="80" customFormat="1" ht="28.9" customHeight="1" x14ac:dyDescent="0.3">
      <c r="B75" s="298" t="s">
        <v>579</v>
      </c>
      <c r="C75" s="603" t="s">
        <v>641</v>
      </c>
      <c r="D75" s="603"/>
      <c r="E75" s="603"/>
      <c r="F75" s="603"/>
      <c r="G75" s="603"/>
      <c r="H75" s="603"/>
      <c r="I75" s="603"/>
      <c r="J75" s="559" t="s">
        <v>579</v>
      </c>
      <c r="K75" s="339"/>
      <c r="L75" s="339"/>
      <c r="M75" s="339"/>
      <c r="N75" s="339"/>
      <c r="O75" s="339"/>
      <c r="P75" s="339"/>
      <c r="Q75" s="339"/>
      <c r="R75" s="339"/>
      <c r="S75" s="339"/>
      <c r="T75" s="339"/>
      <c r="U75" s="339"/>
      <c r="V75" s="339"/>
    </row>
    <row r="76" spans="2:22" ht="28.9" customHeight="1" x14ac:dyDescent="0.3">
      <c r="B76" s="298" t="s">
        <v>590</v>
      </c>
      <c r="C76" s="603" t="s">
        <v>588</v>
      </c>
      <c r="D76" s="603"/>
      <c r="E76" s="603"/>
      <c r="F76" s="603"/>
      <c r="G76" s="603"/>
      <c r="H76" s="603"/>
      <c r="I76" s="603"/>
      <c r="J76" s="559" t="s">
        <v>588</v>
      </c>
      <c r="K76" s="339"/>
      <c r="L76" s="339"/>
      <c r="M76" s="339"/>
      <c r="N76" s="339"/>
      <c r="O76" s="339"/>
      <c r="P76" s="339"/>
      <c r="Q76" s="339"/>
      <c r="R76" s="339"/>
      <c r="S76" s="339"/>
      <c r="T76" s="339"/>
      <c r="U76" s="339"/>
      <c r="V76" s="339"/>
    </row>
    <row r="77" spans="2:22" ht="28.9" customHeight="1" x14ac:dyDescent="0.3">
      <c r="B77" s="298" t="s">
        <v>591</v>
      </c>
      <c r="C77" s="603" t="s">
        <v>588</v>
      </c>
      <c r="D77" s="603"/>
      <c r="E77" s="603"/>
      <c r="F77" s="603"/>
      <c r="G77" s="603"/>
      <c r="H77" s="603"/>
      <c r="I77" s="603"/>
      <c r="J77" s="559" t="s">
        <v>588</v>
      </c>
      <c r="K77" s="339"/>
      <c r="L77" s="339"/>
      <c r="M77" s="339"/>
      <c r="N77" s="339"/>
      <c r="O77" s="339"/>
      <c r="P77" s="339"/>
      <c r="Q77" s="339"/>
      <c r="R77" s="339"/>
      <c r="S77" s="339"/>
      <c r="T77" s="339"/>
      <c r="U77" s="339"/>
      <c r="V77" s="339"/>
    </row>
    <row r="78" spans="2:22" ht="28.9" customHeight="1" x14ac:dyDescent="0.3">
      <c r="B78" s="298" t="s">
        <v>592</v>
      </c>
      <c r="C78" s="614" t="s">
        <v>754</v>
      </c>
      <c r="D78" s="614"/>
      <c r="E78" s="614"/>
      <c r="F78" s="614"/>
      <c r="G78" s="614"/>
      <c r="H78" s="614"/>
      <c r="I78" s="614"/>
      <c r="J78" s="559" t="s">
        <v>592</v>
      </c>
      <c r="K78" s="339"/>
      <c r="L78" s="339"/>
      <c r="M78" s="339"/>
      <c r="N78" s="339"/>
      <c r="O78" s="339"/>
      <c r="P78" s="339"/>
      <c r="Q78" s="339"/>
      <c r="R78" s="339"/>
      <c r="S78" s="339"/>
      <c r="T78" s="339"/>
      <c r="U78" s="339"/>
      <c r="V78" s="339"/>
    </row>
    <row r="79" spans="2:22" ht="28.9" customHeight="1" x14ac:dyDescent="0.3">
      <c r="B79" s="298" t="s">
        <v>620</v>
      </c>
      <c r="C79" s="603" t="s">
        <v>737</v>
      </c>
      <c r="D79" s="603"/>
      <c r="E79" s="603"/>
      <c r="F79" s="603"/>
      <c r="G79" s="603"/>
      <c r="H79" s="603"/>
      <c r="I79" s="603"/>
      <c r="J79" s="559" t="s">
        <v>620</v>
      </c>
      <c r="K79" s="339"/>
      <c r="L79" s="339"/>
      <c r="M79" s="339"/>
      <c r="N79" s="339"/>
      <c r="O79" s="339"/>
      <c r="P79" s="339"/>
      <c r="Q79" s="339"/>
      <c r="R79" s="339"/>
      <c r="S79" s="339"/>
      <c r="T79" s="339"/>
      <c r="U79" s="339"/>
      <c r="V79" s="339"/>
    </row>
    <row r="80" spans="2:22" ht="28.9" customHeight="1" x14ac:dyDescent="0.3">
      <c r="B80" s="298" t="s">
        <v>347</v>
      </c>
      <c r="C80" s="577" t="s">
        <v>77</v>
      </c>
      <c r="D80" s="577"/>
      <c r="E80" s="577"/>
      <c r="F80" s="577"/>
      <c r="G80" s="577"/>
      <c r="H80" s="577"/>
      <c r="I80" s="577"/>
      <c r="J80" s="559" t="s">
        <v>347</v>
      </c>
      <c r="K80" s="339"/>
      <c r="L80" s="339"/>
      <c r="M80" s="339"/>
      <c r="N80" s="339"/>
      <c r="O80" s="339"/>
      <c r="P80" s="339"/>
      <c r="Q80" s="339"/>
      <c r="R80" s="339"/>
      <c r="S80" s="339"/>
      <c r="T80" s="339"/>
      <c r="U80" s="339"/>
      <c r="V80" s="339"/>
    </row>
    <row r="81" spans="2:22" ht="28.9" customHeight="1" x14ac:dyDescent="0.3">
      <c r="B81" s="298" t="s">
        <v>594</v>
      </c>
      <c r="C81" s="603" t="s">
        <v>596</v>
      </c>
      <c r="D81" s="603"/>
      <c r="E81" s="603"/>
      <c r="F81" s="603"/>
      <c r="G81" s="603"/>
      <c r="H81" s="603"/>
      <c r="I81" s="603"/>
      <c r="J81" s="559" t="s">
        <v>594</v>
      </c>
      <c r="K81" s="339"/>
      <c r="L81" s="339"/>
      <c r="M81" s="339"/>
      <c r="N81" s="339"/>
      <c r="O81" s="339"/>
      <c r="P81" s="339"/>
      <c r="Q81" s="339"/>
      <c r="R81" s="339"/>
      <c r="S81" s="339"/>
      <c r="T81" s="339"/>
      <c r="U81" s="339"/>
      <c r="V81" s="339"/>
    </row>
    <row r="82" spans="2:22" ht="28.9" customHeight="1" x14ac:dyDescent="0.3">
      <c r="B82" s="298" t="s">
        <v>595</v>
      </c>
      <c r="C82" s="603" t="s">
        <v>597</v>
      </c>
      <c r="D82" s="603"/>
      <c r="E82" s="603"/>
      <c r="F82" s="603"/>
      <c r="G82" s="603"/>
      <c r="H82" s="603"/>
      <c r="I82" s="603"/>
      <c r="J82" s="559" t="s">
        <v>595</v>
      </c>
      <c r="P82" s="299"/>
    </row>
    <row r="83" spans="2:22" ht="28.9" customHeight="1" x14ac:dyDescent="0.3">
      <c r="B83" s="298" t="s">
        <v>660</v>
      </c>
      <c r="C83" s="603" t="s">
        <v>760</v>
      </c>
      <c r="D83" s="603"/>
      <c r="E83" s="603"/>
      <c r="F83" s="603"/>
      <c r="G83" s="603"/>
      <c r="H83" s="603"/>
      <c r="I83" s="603"/>
      <c r="J83" s="420" t="s">
        <v>660</v>
      </c>
      <c r="P83" s="299"/>
    </row>
    <row r="84" spans="2:22" ht="28.9" customHeight="1" x14ac:dyDescent="0.3">
      <c r="B84" s="298" t="s">
        <v>346</v>
      </c>
      <c r="C84" s="603" t="s">
        <v>738</v>
      </c>
      <c r="D84" s="603"/>
      <c r="E84" s="603"/>
      <c r="F84" s="603"/>
      <c r="G84" s="603"/>
      <c r="H84" s="603"/>
      <c r="I84" s="603"/>
      <c r="J84" s="559" t="s">
        <v>346</v>
      </c>
      <c r="P84" s="300"/>
    </row>
    <row r="85" spans="2:22" ht="28.9" customHeight="1" x14ac:dyDescent="0.3">
      <c r="B85" s="298" t="s">
        <v>345</v>
      </c>
      <c r="C85" s="603" t="s">
        <v>598</v>
      </c>
      <c r="D85" s="603"/>
      <c r="E85" s="603"/>
      <c r="F85" s="603"/>
      <c r="G85" s="603"/>
      <c r="H85" s="603"/>
      <c r="I85" s="603"/>
      <c r="J85" s="559" t="s">
        <v>345</v>
      </c>
      <c r="P85" s="299"/>
    </row>
    <row r="86" spans="2:22" ht="28.9" customHeight="1" x14ac:dyDescent="0.3">
      <c r="B86" s="298" t="s">
        <v>344</v>
      </c>
      <c r="C86" s="603" t="s">
        <v>599</v>
      </c>
      <c r="D86" s="603"/>
      <c r="E86" s="603"/>
      <c r="F86" s="603"/>
      <c r="G86" s="603"/>
      <c r="H86" s="603"/>
      <c r="I86" s="603"/>
      <c r="J86" s="559" t="s">
        <v>344</v>
      </c>
      <c r="P86" s="300"/>
    </row>
    <row r="87" spans="2:22" ht="28.9" customHeight="1" x14ac:dyDescent="0.3">
      <c r="B87" s="298" t="s">
        <v>196</v>
      </c>
      <c r="C87" s="603" t="s">
        <v>197</v>
      </c>
      <c r="D87" s="603"/>
      <c r="E87" s="603"/>
      <c r="F87" s="603"/>
      <c r="G87" s="603"/>
      <c r="H87" s="603"/>
      <c r="I87" s="603"/>
      <c r="J87" s="559" t="s">
        <v>196</v>
      </c>
      <c r="P87" s="299"/>
    </row>
    <row r="88" spans="2:22" ht="28.9" customHeight="1" x14ac:dyDescent="0.3">
      <c r="B88" s="298" t="s">
        <v>225</v>
      </c>
      <c r="C88" s="603" t="s">
        <v>600</v>
      </c>
      <c r="D88" s="603"/>
      <c r="E88" s="603"/>
      <c r="F88" s="603"/>
      <c r="G88" s="603"/>
      <c r="H88" s="603"/>
      <c r="I88" s="603"/>
      <c r="J88" s="559" t="s">
        <v>225</v>
      </c>
      <c r="P88" s="300"/>
    </row>
    <row r="89" spans="2:22" ht="28.9" customHeight="1" x14ac:dyDescent="0.3">
      <c r="B89" s="298" t="s">
        <v>226</v>
      </c>
      <c r="C89" s="603" t="s">
        <v>601</v>
      </c>
      <c r="D89" s="603"/>
      <c r="E89" s="603"/>
      <c r="F89" s="603"/>
      <c r="G89" s="603"/>
      <c r="H89" s="603"/>
      <c r="I89" s="603"/>
      <c r="J89" s="559" t="s">
        <v>226</v>
      </c>
      <c r="P89" s="299"/>
    </row>
    <row r="90" spans="2:22" ht="28.9" customHeight="1" x14ac:dyDescent="0.3">
      <c r="B90" s="298" t="s">
        <v>602</v>
      </c>
      <c r="C90" s="603" t="s">
        <v>827</v>
      </c>
      <c r="D90" s="603"/>
      <c r="E90" s="603"/>
      <c r="F90" s="603"/>
      <c r="G90" s="603"/>
      <c r="H90" s="603"/>
      <c r="I90" s="603"/>
      <c r="J90" s="559" t="s">
        <v>602</v>
      </c>
      <c r="P90" s="300"/>
    </row>
    <row r="91" spans="2:22" ht="28.9" customHeight="1" x14ac:dyDescent="0.3">
      <c r="B91" s="298" t="s">
        <v>603</v>
      </c>
      <c r="C91" s="603" t="s">
        <v>828</v>
      </c>
      <c r="D91" s="603"/>
      <c r="E91" s="603"/>
      <c r="F91" s="603"/>
      <c r="G91" s="603"/>
      <c r="H91" s="603"/>
      <c r="I91" s="603"/>
      <c r="J91" s="559" t="s">
        <v>603</v>
      </c>
      <c r="P91" s="299"/>
    </row>
    <row r="92" spans="2:22" x14ac:dyDescent="0.3">
      <c r="J92" s="22"/>
    </row>
    <row r="93" spans="2:22" x14ac:dyDescent="0.3">
      <c r="J93" s="22"/>
    </row>
    <row r="94" spans="2:22" x14ac:dyDescent="0.3">
      <c r="J94" s="22"/>
    </row>
    <row r="95" spans="2:22" x14ac:dyDescent="0.3">
      <c r="J95" s="22"/>
    </row>
    <row r="96" spans="2:22" x14ac:dyDescent="0.3">
      <c r="J96" s="22"/>
    </row>
    <row r="97" spans="10:10" x14ac:dyDescent="0.3">
      <c r="J97" s="22"/>
    </row>
    <row r="98" spans="10:10" x14ac:dyDescent="0.3">
      <c r="J98" s="22"/>
    </row>
    <row r="99" spans="10:10" x14ac:dyDescent="0.3">
      <c r="J99" s="22"/>
    </row>
    <row r="100" spans="10:10" x14ac:dyDescent="0.3">
      <c r="J100" s="22"/>
    </row>
    <row r="101" spans="10:10" x14ac:dyDescent="0.3">
      <c r="J101" s="22"/>
    </row>
    <row r="102" spans="10:10" x14ac:dyDescent="0.3">
      <c r="J102" s="22"/>
    </row>
    <row r="103" spans="10:10" x14ac:dyDescent="0.3">
      <c r="J103" s="22"/>
    </row>
    <row r="104" spans="10:10" x14ac:dyDescent="0.3">
      <c r="J104" s="22"/>
    </row>
    <row r="105" spans="10:10" x14ac:dyDescent="0.3">
      <c r="J105" s="22"/>
    </row>
    <row r="106" spans="10:10" x14ac:dyDescent="0.3">
      <c r="J106" s="22"/>
    </row>
    <row r="107" spans="10:10" x14ac:dyDescent="0.3">
      <c r="J107" s="22"/>
    </row>
    <row r="108" spans="10:10" x14ac:dyDescent="0.3">
      <c r="J108" s="22"/>
    </row>
    <row r="109" spans="10:10" x14ac:dyDescent="0.3">
      <c r="J109" s="22"/>
    </row>
    <row r="110" spans="10:10" x14ac:dyDescent="0.3">
      <c r="J110" s="22"/>
    </row>
    <row r="111" spans="10:10" x14ac:dyDescent="0.3">
      <c r="J111" s="22"/>
    </row>
    <row r="112" spans="10:10" x14ac:dyDescent="0.3">
      <c r="J112" s="22"/>
    </row>
    <row r="113" spans="10:10" x14ac:dyDescent="0.3">
      <c r="J113" s="22"/>
    </row>
    <row r="114" spans="10:10" x14ac:dyDescent="0.3">
      <c r="J114" s="22"/>
    </row>
    <row r="115" spans="10:10" x14ac:dyDescent="0.3">
      <c r="J115" s="22"/>
    </row>
    <row r="116" spans="10:10" x14ac:dyDescent="0.3">
      <c r="J116" s="22"/>
    </row>
    <row r="117" spans="10:10" x14ac:dyDescent="0.3">
      <c r="J117" s="22"/>
    </row>
    <row r="118" spans="10:10" x14ac:dyDescent="0.3">
      <c r="J118" s="22"/>
    </row>
    <row r="119" spans="10:10" x14ac:dyDescent="0.3">
      <c r="J119" s="22"/>
    </row>
    <row r="120" spans="10:10" x14ac:dyDescent="0.3">
      <c r="J120" s="22"/>
    </row>
    <row r="121" spans="10:10" x14ac:dyDescent="0.3">
      <c r="J121" s="22"/>
    </row>
    <row r="122" spans="10:10" x14ac:dyDescent="0.3">
      <c r="J122" s="22"/>
    </row>
    <row r="123" spans="10:10" x14ac:dyDescent="0.3">
      <c r="J123" s="22"/>
    </row>
  </sheetData>
  <mergeCells count="59">
    <mergeCell ref="O71:O72"/>
    <mergeCell ref="C69:I69"/>
    <mergeCell ref="C79:I79"/>
    <mergeCell ref="C74:I74"/>
    <mergeCell ref="C75:I75"/>
    <mergeCell ref="C76:I76"/>
    <mergeCell ref="C77:I77"/>
    <mergeCell ref="C78:I78"/>
    <mergeCell ref="C62:I62"/>
    <mergeCell ref="C68:I68"/>
    <mergeCell ref="C70:I70"/>
    <mergeCell ref="C72:I72"/>
    <mergeCell ref="C73:I73"/>
    <mergeCell ref="C63:I63"/>
    <mergeCell ref="C64:I64"/>
    <mergeCell ref="C65:I65"/>
    <mergeCell ref="C66:I66"/>
    <mergeCell ref="C67:I67"/>
    <mergeCell ref="C57:I57"/>
    <mergeCell ref="C58:I58"/>
    <mergeCell ref="C59:I59"/>
    <mergeCell ref="C60:I60"/>
    <mergeCell ref="C61:I61"/>
    <mergeCell ref="B44:J44"/>
    <mergeCell ref="C49:I49"/>
    <mergeCell ref="C50:I50"/>
    <mergeCell ref="C51:I51"/>
    <mergeCell ref="C52:I52"/>
    <mergeCell ref="C48:I48"/>
    <mergeCell ref="C46:I46"/>
    <mergeCell ref="C47:I47"/>
    <mergeCell ref="C22:J22"/>
    <mergeCell ref="C23:J23"/>
    <mergeCell ref="B39:J39"/>
    <mergeCell ref="B7:J7"/>
    <mergeCell ref="B29:J29"/>
    <mergeCell ref="B9:J9"/>
    <mergeCell ref="B15:J15"/>
    <mergeCell ref="C16:J16"/>
    <mergeCell ref="C17:J17"/>
    <mergeCell ref="C18:J18"/>
    <mergeCell ref="C19:J19"/>
    <mergeCell ref="C21:J21"/>
    <mergeCell ref="C91:I91"/>
    <mergeCell ref="C71:I71"/>
    <mergeCell ref="C53:I53"/>
    <mergeCell ref="C83:I83"/>
    <mergeCell ref="C86:I86"/>
    <mergeCell ref="C87:I87"/>
    <mergeCell ref="C88:I88"/>
    <mergeCell ref="C89:I89"/>
    <mergeCell ref="C90:I90"/>
    <mergeCell ref="C81:I81"/>
    <mergeCell ref="C82:I82"/>
    <mergeCell ref="C84:I84"/>
    <mergeCell ref="C85:I85"/>
    <mergeCell ref="C54:I54"/>
    <mergeCell ref="C55:I55"/>
    <mergeCell ref="C56:I56"/>
  </mergeCells>
  <conditionalFormatting sqref="B41:B42">
    <cfRule type="containsText" dxfId="2257" priority="16" operator="containsText" text="ntitulé">
      <formula>NOT(ISERROR(SEARCH("ntitulé",B41)))</formula>
    </cfRule>
    <cfRule type="containsBlanks" dxfId="2256" priority="17">
      <formula>LEN(TRIM(B41))=0</formula>
    </cfRule>
  </conditionalFormatting>
  <conditionalFormatting sqref="C32:J32">
    <cfRule type="containsText" dxfId="2255" priority="14" operator="containsText" text="ntitulé">
      <formula>NOT(ISERROR(SEARCH("ntitulé",C32)))</formula>
    </cfRule>
    <cfRule type="containsBlanks" dxfId="2254" priority="15">
      <formula>LEN(TRIM(C32))=0</formula>
    </cfRule>
  </conditionalFormatting>
  <conditionalFormatting sqref="C32:J32">
    <cfRule type="containsText" dxfId="2253" priority="13" operator="containsText" text="libre">
      <formula>NOT(ISERROR(SEARCH("libre",C32)))</formula>
    </cfRule>
  </conditionalFormatting>
  <conditionalFormatting sqref="G33:J37">
    <cfRule type="containsText" dxfId="2252" priority="11" operator="containsText" text="ntitulé">
      <formula>NOT(ISERROR(SEARCH("ntitulé",G33)))</formula>
    </cfRule>
    <cfRule type="containsBlanks" dxfId="2251" priority="12">
      <formula>LEN(TRIM(G33))=0</formula>
    </cfRule>
  </conditionalFormatting>
  <conditionalFormatting sqref="G33:J37">
    <cfRule type="containsText" dxfId="2250" priority="10" operator="containsText" text="libre">
      <formula>NOT(ISERROR(SEARCH("libre",G33)))</formula>
    </cfRule>
  </conditionalFormatting>
  <conditionalFormatting sqref="C33:F37">
    <cfRule type="containsText" dxfId="2249" priority="8" operator="containsText" text="ntitulé">
      <formula>NOT(ISERROR(SEARCH("ntitulé",C33)))</formula>
    </cfRule>
    <cfRule type="containsBlanks" dxfId="2248" priority="9">
      <formula>LEN(TRIM(C33))=0</formula>
    </cfRule>
  </conditionalFormatting>
  <conditionalFormatting sqref="C33:F37">
    <cfRule type="containsText" dxfId="2247" priority="7" operator="containsText" text="libre">
      <formula>NOT(ISERROR(SEARCH("libre",C33)))</formula>
    </cfRule>
  </conditionalFormatting>
  <conditionalFormatting sqref="C11:C13">
    <cfRule type="containsText" dxfId="2246" priority="5" operator="containsText" text="ntitulé">
      <formula>NOT(ISERROR(SEARCH("ntitulé",C11)))</formula>
    </cfRule>
    <cfRule type="containsBlanks" dxfId="2245" priority="6">
      <formula>LEN(TRIM(C11))=0</formula>
    </cfRule>
  </conditionalFormatting>
  <conditionalFormatting sqref="C11:C13">
    <cfRule type="containsText" dxfId="2244" priority="4" operator="containsText" text="libre">
      <formula>NOT(ISERROR(SEARCH("libre",C11)))</formula>
    </cfRule>
  </conditionalFormatting>
  <conditionalFormatting sqref="D25">
    <cfRule type="containsText" dxfId="2243" priority="2" operator="containsText" text="ntitulé">
      <formula>NOT(ISERROR(SEARCH("ntitulé",D25)))</formula>
    </cfRule>
    <cfRule type="containsBlanks" dxfId="2242" priority="3">
      <formula>LEN(TRIM(D25))=0</formula>
    </cfRule>
  </conditionalFormatting>
  <conditionalFormatting sqref="D25">
    <cfRule type="containsText" dxfId="2241" priority="1" operator="containsText" text="libre">
      <formula>NOT(ISERROR(SEARCH("libre",D25)))</formula>
    </cfRule>
  </conditionalFormatting>
  <hyperlinks>
    <hyperlink ref="J46" location="TABa!A1" display="TABa!A1"/>
    <hyperlink ref="J47" location="TABb!A1" display="TABb!A1"/>
    <hyperlink ref="J48" location="TABc!A1" display="TABc!A1"/>
    <hyperlink ref="J49" location="'TAB1'!A1" display="'TAB1'!A1"/>
    <hyperlink ref="J50" location="'TAB2'!A1" display="'TAB2'!A1"/>
    <hyperlink ref="J51" location="TAB2.1!A1" display="TAB2.1!A1"/>
    <hyperlink ref="J52" location="TAB2.2!A1" display="TAB2.2!A1"/>
    <hyperlink ref="J53" location="TAB2.3!A1" display="TAB2.3!A1"/>
    <hyperlink ref="J54" location="'TAB3'!A1" display="'TAB3'!A1"/>
    <hyperlink ref="J55" location="'TAB4'!A1" display="'TAB4'!A1"/>
    <hyperlink ref="J56" location="TAB4.1!A1" display="TAB4.1!A1"/>
    <hyperlink ref="J57" location="TAB4.2!A1" display="TAB4.2!A1"/>
    <hyperlink ref="J58" location="TAB4.3!A1" display="TAB4.3!A1"/>
    <hyperlink ref="J59" location="TAB4.4!A1" display="TAB4.4!A1"/>
    <hyperlink ref="J60" location="TAB4.5!A1" display="TAB4.5!A1"/>
    <hyperlink ref="J63" location="'TAB5'!A1" display="'TAB5'!A1"/>
    <hyperlink ref="J64" location="TAB5.1!A1" display="TAB5.1!A1"/>
    <hyperlink ref="J65" location="TAB5.2!A1" display="TAB5.2!A1"/>
    <hyperlink ref="J66" location="TAB5.3!A1" display="TAB5.3!A1"/>
    <hyperlink ref="J67" location="TAB5.4!A1" display="TAB5.4!A1"/>
    <hyperlink ref="J68" location="TAB5.5!A1" display="TAB5.5!A1"/>
    <hyperlink ref="J69" location="TAB5.6!A1" display="TAB5.6!A1"/>
    <hyperlink ref="J70" location="TAB5.7!A1" display="TAB5.7!A1"/>
    <hyperlink ref="J71" location="TAB5.8!A1" display="TAB5.8!A1"/>
    <hyperlink ref="J72" location="TAB5.9!A1" display="TAB5.9!A1"/>
    <hyperlink ref="J73" location="TAB5.10!A1" display="TAB5.10!A1"/>
    <hyperlink ref="J74" location="TAB5.11!A1" display="TAB5.11!A1"/>
    <hyperlink ref="J75" location="TAB5.12!A1" display="TAB5.12!A1"/>
    <hyperlink ref="J76" location="TAB5.13!A1" display="TAB5.13!A1"/>
    <hyperlink ref="J77" location="TAB5.14!A1" display="TAB5.14!A1"/>
    <hyperlink ref="J78" location="TAB5.15!A1" display="TAB5.15!A1"/>
    <hyperlink ref="J80" location="'TAB6'!A1" display="'TAB6'!A1"/>
    <hyperlink ref="J81" location="TAB6.1!A1" display="TAB6.1!A1"/>
    <hyperlink ref="J82" location="TAB6.2!A1" display="TAB6.2!A1"/>
    <hyperlink ref="J83" location="TAB6.3!A1" display="TAB6.3!A1"/>
    <hyperlink ref="J84" location="'TAB7'!A1" display="'TAB7'!A1"/>
    <hyperlink ref="J85" location="'TAB8'!A1" display="'TAB8'!A1"/>
    <hyperlink ref="J86" location="'TAB9'!A1" display="'TAB9'!A1"/>
    <hyperlink ref="J87" location="TAB9.1!A1" display="TAB9.1!A1"/>
    <hyperlink ref="J88" location="TAB9.2!A1" display="TAB9.2!A1"/>
    <hyperlink ref="J89" location="TAB9.3!A1" display="TAB9.3!A1"/>
    <hyperlink ref="J90" location="'TAB10'!A1" display="'TAB10'!A1"/>
    <hyperlink ref="J91" location="TAB10.1!A1" display="TAB10.1!A1"/>
    <hyperlink ref="J61" location="TAB4.5!A1" display="TAB4.5!A1"/>
    <hyperlink ref="J62" location="TAB4.7!A1" display="TAB4.7!A1"/>
    <hyperlink ref="J79" location="TAB5.16!A1" display="TAB5.16!A1"/>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opLeftCell="A4" zoomScaleNormal="100" workbookViewId="0">
      <selection activeCell="D4" sqref="D1:D1048576"/>
    </sheetView>
  </sheetViews>
  <sheetFormatPr baseColWidth="10" defaultColWidth="9.1640625" defaultRowHeight="13.5" x14ac:dyDescent="0.3"/>
  <cols>
    <col min="1" max="1" width="68.5" style="11" customWidth="1"/>
    <col min="2" max="2" width="18" style="14" customWidth="1"/>
    <col min="3" max="3" width="3" style="11" customWidth="1"/>
    <col min="4" max="4" width="71.1640625" style="11" customWidth="1"/>
    <col min="5" max="8" width="16.6640625" style="14" customWidth="1"/>
    <col min="9" max="9" width="16.6640625" style="11" customWidth="1"/>
    <col min="10" max="10" width="9.1640625" style="11"/>
    <col min="11" max="11" width="13.5" style="11" customWidth="1"/>
    <col min="12" max="16384" width="9.1640625" style="11"/>
  </cols>
  <sheetData>
    <row r="1" spans="1:11" ht="15" x14ac:dyDescent="0.3">
      <c r="A1" s="19" t="s">
        <v>140</v>
      </c>
    </row>
    <row r="3" spans="1:11" ht="25.15" customHeight="1" x14ac:dyDescent="0.35">
      <c r="A3" s="264" t="str">
        <f>TAB00!B54&amp;" : "&amp;TAB00!C54</f>
        <v>TAB3 : Classification des coûts OSP réels de l'année 2015</v>
      </c>
      <c r="B3" s="283"/>
      <c r="C3" s="283"/>
      <c r="D3" s="283"/>
      <c r="E3" s="283"/>
      <c r="F3" s="283"/>
      <c r="G3" s="283"/>
      <c r="H3" s="283"/>
      <c r="I3" s="283"/>
      <c r="J3" s="283"/>
      <c r="K3" s="283"/>
    </row>
    <row r="5" spans="1:11" s="81" customFormat="1" ht="31.15" customHeight="1" x14ac:dyDescent="0.3">
      <c r="A5" s="678"/>
      <c r="B5" s="679"/>
      <c r="D5" s="678"/>
      <c r="E5" s="683"/>
      <c r="F5" s="683"/>
      <c r="G5" s="683"/>
      <c r="H5" s="683"/>
      <c r="I5" s="679"/>
    </row>
    <row r="6" spans="1:11" ht="26.45" customHeight="1" x14ac:dyDescent="0.3">
      <c r="A6" s="682" t="str">
        <f>'TAB1'!A6</f>
        <v>Rapport ex-post 2015</v>
      </c>
      <c r="B6" s="682"/>
      <c r="D6" s="685" t="str">
        <f>'TAB1'!D6</f>
        <v>Proposition Revenu Autorisé 2019-2023</v>
      </c>
      <c r="E6" s="686"/>
      <c r="F6" s="686"/>
      <c r="G6" s="686"/>
      <c r="H6" s="686"/>
      <c r="I6" s="687"/>
    </row>
    <row r="7" spans="1:11" s="81" customFormat="1" ht="24.6" customHeight="1" x14ac:dyDescent="0.3">
      <c r="A7" s="680" t="s">
        <v>2</v>
      </c>
      <c r="B7" s="681" t="s">
        <v>57</v>
      </c>
      <c r="D7" s="680" t="s">
        <v>2</v>
      </c>
      <c r="E7" s="684" t="s">
        <v>117</v>
      </c>
      <c r="F7" s="688" t="s">
        <v>55</v>
      </c>
      <c r="G7" s="689"/>
      <c r="H7" s="690" t="s">
        <v>519</v>
      </c>
      <c r="I7" s="684" t="s">
        <v>54</v>
      </c>
      <c r="K7" s="677" t="s">
        <v>739</v>
      </c>
    </row>
    <row r="8" spans="1:11" s="81" customFormat="1" ht="40.5" x14ac:dyDescent="0.3">
      <c r="A8" s="680"/>
      <c r="B8" s="681"/>
      <c r="D8" s="680"/>
      <c r="E8" s="684"/>
      <c r="F8" s="91" t="s">
        <v>521</v>
      </c>
      <c r="G8" s="91" t="s">
        <v>520</v>
      </c>
      <c r="H8" s="691"/>
      <c r="I8" s="684"/>
      <c r="K8" s="677"/>
    </row>
    <row r="9" spans="1:11" x14ac:dyDescent="0.3">
      <c r="A9" s="241"/>
      <c r="B9" s="242"/>
      <c r="D9" s="241"/>
      <c r="E9" s="170"/>
      <c r="F9" s="161"/>
      <c r="G9" s="161"/>
      <c r="H9" s="161"/>
      <c r="I9" s="255"/>
    </row>
    <row r="10" spans="1:11" x14ac:dyDescent="0.3">
      <c r="A10" s="243" t="s">
        <v>58</v>
      </c>
      <c r="B10" s="244">
        <f>SUM(B11:B19)</f>
        <v>0</v>
      </c>
      <c r="D10" s="256" t="s">
        <v>78</v>
      </c>
      <c r="E10" s="171">
        <f>SUM(E11:E15)</f>
        <v>0</v>
      </c>
      <c r="F10" s="171">
        <f>SUM(F11:F15)</f>
        <v>0</v>
      </c>
      <c r="G10" s="171">
        <f>SUM(G11:G15)</f>
        <v>0</v>
      </c>
      <c r="H10" s="171">
        <f>SUM(H11:H15)</f>
        <v>0</v>
      </c>
      <c r="I10" s="53">
        <f>SUM(I11:I15)</f>
        <v>0</v>
      </c>
    </row>
    <row r="11" spans="1:11" ht="15" x14ac:dyDescent="0.3">
      <c r="A11" s="245" t="s">
        <v>59</v>
      </c>
      <c r="B11" s="238"/>
      <c r="C11" s="158">
        <v>1</v>
      </c>
      <c r="D11" s="265" t="str">
        <f>TAB00!C56</f>
        <v>Charges nettes liées à la gestion des compteurs à budget</v>
      </c>
      <c r="E11" s="238"/>
      <c r="F11" s="238"/>
      <c r="G11" s="238"/>
      <c r="H11" s="238"/>
      <c r="I11" s="258">
        <f>SUM(E11:H11)</f>
        <v>0</v>
      </c>
      <c r="K11" s="59" t="s">
        <v>289</v>
      </c>
    </row>
    <row r="12" spans="1:11" ht="15" x14ac:dyDescent="0.3">
      <c r="A12" s="245" t="s">
        <v>60</v>
      </c>
      <c r="B12" s="238"/>
      <c r="C12" s="158">
        <v>2</v>
      </c>
      <c r="D12" s="265" t="str">
        <f>TAB00!C57</f>
        <v>Charges nettes liées au rechargement des compteurs à budget</v>
      </c>
      <c r="E12" s="238"/>
      <c r="F12" s="238"/>
      <c r="G12" s="238"/>
      <c r="H12" s="238"/>
      <c r="I12" s="258">
        <f>SUM(E12:H12)</f>
        <v>0</v>
      </c>
      <c r="K12" s="59" t="s">
        <v>290</v>
      </c>
    </row>
    <row r="13" spans="1:11" ht="15" x14ac:dyDescent="0.3">
      <c r="A13" s="245" t="s">
        <v>61</v>
      </c>
      <c r="B13" s="238"/>
      <c r="C13" s="158">
        <v>1</v>
      </c>
      <c r="D13" s="265" t="str">
        <f>TAB00!C58</f>
        <v>Charges nettes liées à la gestion de la clientèle propre</v>
      </c>
      <c r="E13" s="238"/>
      <c r="F13" s="238"/>
      <c r="G13" s="238"/>
      <c r="H13" s="238"/>
      <c r="I13" s="258">
        <f>SUM(E13:H13)</f>
        <v>0</v>
      </c>
      <c r="K13" s="59" t="s">
        <v>291</v>
      </c>
    </row>
    <row r="14" spans="1:11" ht="15" x14ac:dyDescent="0.3">
      <c r="A14" s="245" t="s">
        <v>62</v>
      </c>
      <c r="B14" s="238"/>
      <c r="C14" s="158">
        <v>1</v>
      </c>
      <c r="D14" s="265" t="str">
        <f>TAB00!C59</f>
        <v>Charges nettes liées à la gestion des MOZA et EOC</v>
      </c>
      <c r="E14" s="238"/>
      <c r="F14" s="238"/>
      <c r="G14" s="238"/>
      <c r="H14" s="238"/>
      <c r="I14" s="258">
        <f>SUM(E14:H14)</f>
        <v>0</v>
      </c>
      <c r="K14" s="59" t="s">
        <v>292</v>
      </c>
    </row>
    <row r="15" spans="1:11" ht="15" x14ac:dyDescent="0.3">
      <c r="A15" s="245" t="s">
        <v>63</v>
      </c>
      <c r="B15" s="238"/>
      <c r="C15" s="158">
        <v>1</v>
      </c>
      <c r="D15" s="265" t="str">
        <f>TAB00!C62</f>
        <v>Charges nettes des raccordements standard gratuits</v>
      </c>
      <c r="E15" s="238"/>
      <c r="F15" s="238"/>
      <c r="G15" s="238"/>
      <c r="H15" s="238"/>
      <c r="I15" s="258">
        <f>SUM(E15:H15)</f>
        <v>0</v>
      </c>
      <c r="K15" s="59" t="s">
        <v>295</v>
      </c>
    </row>
    <row r="16" spans="1:11" ht="15" x14ac:dyDescent="0.3">
      <c r="A16" s="245" t="s">
        <v>64</v>
      </c>
      <c r="B16" s="238"/>
      <c r="C16" s="158">
        <v>1</v>
      </c>
      <c r="D16" s="257"/>
      <c r="E16" s="266"/>
      <c r="F16" s="266"/>
      <c r="G16" s="266"/>
      <c r="H16" s="266"/>
      <c r="I16" s="258"/>
      <c r="K16" s="172"/>
    </row>
    <row r="17" spans="1:11" ht="15" x14ac:dyDescent="0.3">
      <c r="A17" s="245" t="s">
        <v>65</v>
      </c>
      <c r="B17" s="238"/>
      <c r="C17" s="158">
        <v>1</v>
      </c>
      <c r="D17" s="259"/>
      <c r="E17" s="53"/>
      <c r="F17" s="53"/>
      <c r="G17" s="53"/>
      <c r="H17" s="53"/>
      <c r="I17" s="258"/>
      <c r="K17" s="172"/>
    </row>
    <row r="18" spans="1:11" ht="28.15" customHeight="1" x14ac:dyDescent="0.3">
      <c r="A18" s="273" t="s">
        <v>377</v>
      </c>
      <c r="B18" s="238"/>
      <c r="C18" s="158"/>
      <c r="D18" s="256" t="s">
        <v>79</v>
      </c>
      <c r="E18" s="53">
        <f>SUM(E19:E24)</f>
        <v>0</v>
      </c>
      <c r="F18" s="53">
        <f>SUM(F19:F24)</f>
        <v>0</v>
      </c>
      <c r="G18" s="53">
        <f>SUM(G19:G24)</f>
        <v>0</v>
      </c>
      <c r="H18" s="53">
        <f>SUM(H19:H24)</f>
        <v>0</v>
      </c>
      <c r="I18" s="53">
        <f>SUM(I19:I24)</f>
        <v>0</v>
      </c>
      <c r="K18" s="172"/>
    </row>
    <row r="19" spans="1:11" ht="38.450000000000003" customHeight="1" x14ac:dyDescent="0.3">
      <c r="A19" s="273" t="s">
        <v>77</v>
      </c>
      <c r="B19" s="238"/>
      <c r="C19" s="158"/>
      <c r="D19" s="265" t="str">
        <f>TAB00!C72</f>
        <v>Charges émanant de factures d’achat de gaz émises par un fournisseur commercial pour l'alimentation de la clientèle propre du GRD</v>
      </c>
      <c r="E19" s="238"/>
      <c r="F19" s="238"/>
      <c r="G19" s="238"/>
      <c r="H19" s="238"/>
      <c r="I19" s="258">
        <f t="shared" ref="I19:I26" si="0">SUM(E19:H19)</f>
        <v>0</v>
      </c>
      <c r="K19" s="60" t="s">
        <v>576</v>
      </c>
    </row>
    <row r="20" spans="1:11" ht="38.450000000000003" customHeight="1" x14ac:dyDescent="0.3">
      <c r="A20" s="245"/>
      <c r="B20" s="246"/>
      <c r="C20" s="158">
        <v>3</v>
      </c>
      <c r="D20" s="265" t="str">
        <f>TAB00!C73</f>
        <v>Charges de distribution supportées par le GRD pour l'alimentation de clientèle propre</v>
      </c>
      <c r="E20" s="238"/>
      <c r="F20" s="238"/>
      <c r="G20" s="238"/>
      <c r="H20" s="238"/>
      <c r="I20" s="258">
        <f t="shared" ref="I20" si="1">SUM(E20:H20)</f>
        <v>0</v>
      </c>
      <c r="K20" s="60" t="s">
        <v>577</v>
      </c>
    </row>
    <row r="21" spans="1:11" ht="40.5" x14ac:dyDescent="0.3">
      <c r="A21" s="267" t="s">
        <v>66</v>
      </c>
      <c r="B21" s="268">
        <f>SUM(B22:B23,B30)</f>
        <v>0</v>
      </c>
      <c r="C21" s="158"/>
      <c r="D21" s="265" t="str">
        <f>TAB00!C75</f>
        <v xml:space="preserve">Produits issus de la facturation de la fourniture de gaz à la clientèle propre du gestionnaire de réseau de distribution ainsi que le montant de la compensation versée par la CREG </v>
      </c>
      <c r="E21" s="238"/>
      <c r="F21" s="238"/>
      <c r="G21" s="238"/>
      <c r="H21" s="238"/>
      <c r="I21" s="258">
        <f t="shared" si="0"/>
        <v>0</v>
      </c>
      <c r="K21" s="60" t="s">
        <v>579</v>
      </c>
    </row>
    <row r="22" spans="1:11" ht="27" customHeight="1" x14ac:dyDescent="0.3">
      <c r="A22" s="269" t="s">
        <v>67</v>
      </c>
      <c r="B22" s="238"/>
      <c r="C22" s="158"/>
      <c r="D22" s="265" t="str">
        <f>'TAB5'!A20</f>
        <v xml:space="preserve">Charges émanant de factures émises par la société FeReSO dans le cadre du processus de réconciliation </v>
      </c>
      <c r="E22" s="238"/>
      <c r="F22" s="238"/>
      <c r="G22" s="238"/>
      <c r="H22" s="238"/>
      <c r="I22" s="258">
        <f t="shared" si="0"/>
        <v>0</v>
      </c>
      <c r="K22" s="60" t="s">
        <v>570</v>
      </c>
    </row>
    <row r="23" spans="1:11" ht="28.15" customHeight="1" x14ac:dyDescent="0.3">
      <c r="A23" s="270" t="s">
        <v>68</v>
      </c>
      <c r="B23" s="268">
        <f>SUM(B24,B27,B29)</f>
        <v>0</v>
      </c>
      <c r="C23" s="158">
        <v>7</v>
      </c>
      <c r="D23" s="265" t="str">
        <f>TAB00!C78</f>
        <v xml:space="preserve">Indemnités versées aux fournisseurs de gaz, résultant du retard de placement des compteurs à budget </v>
      </c>
      <c r="E23" s="2"/>
      <c r="F23" s="2"/>
      <c r="G23" s="2"/>
      <c r="H23" s="2"/>
      <c r="I23" s="258">
        <f t="shared" si="0"/>
        <v>0</v>
      </c>
      <c r="K23" s="60" t="s">
        <v>592</v>
      </c>
    </row>
    <row r="24" spans="1:11" ht="15" x14ac:dyDescent="0.3">
      <c r="A24" s="271" t="s">
        <v>69</v>
      </c>
      <c r="B24" s="268">
        <f>SUM(B25:B26)</f>
        <v>0</v>
      </c>
      <c r="C24" s="158">
        <v>8</v>
      </c>
      <c r="D24" s="265" t="str">
        <f>TAB00!C79</f>
        <v>Charges et produits liés à l’achat de gaz SER</v>
      </c>
      <c r="E24" s="2"/>
      <c r="F24" s="2"/>
      <c r="G24" s="2"/>
      <c r="H24" s="2"/>
      <c r="I24" s="258">
        <f t="shared" si="0"/>
        <v>0</v>
      </c>
      <c r="K24" s="60" t="s">
        <v>620</v>
      </c>
    </row>
    <row r="25" spans="1:11" x14ac:dyDescent="0.3">
      <c r="A25" s="272" t="s">
        <v>70</v>
      </c>
      <c r="B25" s="238"/>
      <c r="C25" s="158">
        <v>8</v>
      </c>
      <c r="D25" s="518" t="s">
        <v>97</v>
      </c>
      <c r="E25" s="16">
        <f>SUM(E10,E18)</f>
        <v>0</v>
      </c>
      <c r="F25" s="16">
        <f>SUM(F10,F18)</f>
        <v>0</v>
      </c>
      <c r="G25" s="16">
        <f>SUM(G10,G18)</f>
        <v>0</v>
      </c>
      <c r="H25" s="16">
        <f>SUM(H10,H18)</f>
        <v>0</v>
      </c>
      <c r="I25" s="260">
        <f t="shared" si="0"/>
        <v>0</v>
      </c>
    </row>
    <row r="26" spans="1:11" x14ac:dyDescent="0.3">
      <c r="A26" s="272" t="s">
        <v>71</v>
      </c>
      <c r="B26" s="238"/>
      <c r="C26" s="158">
        <v>9</v>
      </c>
      <c r="D26" s="256" t="s">
        <v>558</v>
      </c>
      <c r="E26" s="238"/>
      <c r="F26" s="238"/>
      <c r="G26" s="238"/>
      <c r="H26" s="238"/>
      <c r="I26" s="258">
        <f t="shared" si="0"/>
        <v>0</v>
      </c>
    </row>
    <row r="27" spans="1:11" x14ac:dyDescent="0.3">
      <c r="A27" s="271" t="s">
        <v>72</v>
      </c>
      <c r="B27" s="268">
        <f>SUM(B28)</f>
        <v>0</v>
      </c>
      <c r="C27" s="158"/>
      <c r="D27" s="262" t="s">
        <v>317</v>
      </c>
      <c r="E27" s="16">
        <f>SUM(E25:E26)</f>
        <v>0</v>
      </c>
      <c r="F27" s="16">
        <f>SUM(F25:F26)</f>
        <v>0</v>
      </c>
      <c r="G27" s="16">
        <f>SUM(G25:G26)</f>
        <v>0</v>
      </c>
      <c r="H27" s="16">
        <f>SUM(H25:H26)</f>
        <v>0</v>
      </c>
      <c r="I27" s="16">
        <f>SUM(I25:I26)</f>
        <v>0</v>
      </c>
    </row>
    <row r="28" spans="1:11" x14ac:dyDescent="0.3">
      <c r="A28" s="272" t="s">
        <v>564</v>
      </c>
      <c r="B28" s="238"/>
      <c r="C28" s="158">
        <v>7</v>
      </c>
      <c r="D28" s="236" t="s">
        <v>522</v>
      </c>
      <c r="E28" s="16"/>
      <c r="F28" s="16"/>
      <c r="G28" s="16"/>
      <c r="H28" s="16"/>
      <c r="I28" s="260">
        <f>B48</f>
        <v>0</v>
      </c>
    </row>
    <row r="29" spans="1:11" ht="27" x14ac:dyDescent="0.3">
      <c r="A29" s="271" t="s">
        <v>565</v>
      </c>
      <c r="B29" s="238"/>
      <c r="C29" s="173"/>
      <c r="D29" s="263" t="s">
        <v>563</v>
      </c>
      <c r="E29" s="16"/>
      <c r="F29" s="16"/>
      <c r="G29" s="16"/>
      <c r="H29" s="261"/>
      <c r="I29" s="26">
        <f>I27-I28</f>
        <v>0</v>
      </c>
    </row>
    <row r="30" spans="1:11" x14ac:dyDescent="0.3">
      <c r="A30" s="270" t="s">
        <v>566</v>
      </c>
      <c r="B30" s="238"/>
      <c r="C30" s="173">
        <v>7</v>
      </c>
      <c r="E30" s="11"/>
      <c r="F30" s="11"/>
      <c r="G30" s="11"/>
      <c r="H30" s="11"/>
    </row>
    <row r="31" spans="1:11" x14ac:dyDescent="0.3">
      <c r="A31" s="245"/>
      <c r="B31" s="246"/>
      <c r="C31" s="158"/>
      <c r="E31" s="11"/>
      <c r="F31" s="11"/>
      <c r="G31" s="11"/>
      <c r="H31" s="11"/>
    </row>
    <row r="32" spans="1:11" x14ac:dyDescent="0.3">
      <c r="A32" s="247" t="s">
        <v>73</v>
      </c>
      <c r="B32" s="244">
        <f>SUM(B33:B34)</f>
        <v>0</v>
      </c>
      <c r="C32" s="158"/>
      <c r="E32" s="11"/>
      <c r="F32" s="11"/>
      <c r="G32" s="11"/>
      <c r="H32" s="11"/>
    </row>
    <row r="33" spans="1:8" x14ac:dyDescent="0.3">
      <c r="A33" s="245" t="s">
        <v>74</v>
      </c>
      <c r="B33" s="238"/>
      <c r="C33" s="158">
        <v>4</v>
      </c>
      <c r="E33" s="11"/>
      <c r="F33" s="11"/>
      <c r="G33" s="11"/>
      <c r="H33" s="11"/>
    </row>
    <row r="34" spans="1:8" x14ac:dyDescent="0.3">
      <c r="A34" s="245" t="s">
        <v>75</v>
      </c>
      <c r="B34" s="238"/>
      <c r="C34" s="158">
        <v>4</v>
      </c>
      <c r="E34" s="11"/>
      <c r="F34" s="11"/>
      <c r="G34" s="11"/>
      <c r="H34" s="11"/>
    </row>
    <row r="35" spans="1:8" x14ac:dyDescent="0.3">
      <c r="A35" s="245"/>
      <c r="B35" s="246"/>
      <c r="C35" s="158"/>
      <c r="E35" s="11"/>
      <c r="F35" s="11"/>
      <c r="G35" s="11"/>
      <c r="H35" s="11"/>
    </row>
    <row r="36" spans="1:8" x14ac:dyDescent="0.3">
      <c r="A36" s="248" t="s">
        <v>524</v>
      </c>
      <c r="B36" s="249">
        <f>SUM(B32,B21,B10)</f>
        <v>0</v>
      </c>
      <c r="C36" s="158"/>
      <c r="E36" s="11"/>
    </row>
    <row r="37" spans="1:8" x14ac:dyDescent="0.3">
      <c r="A37" s="245"/>
      <c r="B37" s="246"/>
      <c r="C37" s="158"/>
      <c r="E37" s="11"/>
    </row>
    <row r="38" spans="1:8" x14ac:dyDescent="0.3">
      <c r="A38" s="247" t="s">
        <v>376</v>
      </c>
      <c r="B38" s="244">
        <f>SUM(B39:B40)</f>
        <v>0</v>
      </c>
      <c r="C38" s="158"/>
      <c r="E38" s="11"/>
    </row>
    <row r="39" spans="1:8" x14ac:dyDescent="0.3">
      <c r="A39" s="245" t="s">
        <v>377</v>
      </c>
      <c r="B39" s="254"/>
      <c r="C39" s="158"/>
      <c r="E39" s="11"/>
    </row>
    <row r="40" spans="1:8" x14ac:dyDescent="0.3">
      <c r="A40" s="245" t="s">
        <v>77</v>
      </c>
      <c r="B40" s="254"/>
      <c r="C40" s="158"/>
      <c r="E40" s="11"/>
    </row>
    <row r="41" spans="1:8" x14ac:dyDescent="0.3">
      <c r="A41" s="245"/>
      <c r="B41" s="246"/>
      <c r="C41" s="158"/>
      <c r="E41" s="11"/>
    </row>
    <row r="42" spans="1:8" x14ac:dyDescent="0.3">
      <c r="A42" s="247" t="s">
        <v>76</v>
      </c>
      <c r="B42" s="244">
        <f>SUM(B43:B44)</f>
        <v>0</v>
      </c>
      <c r="C42" s="158"/>
      <c r="E42" s="11"/>
    </row>
    <row r="43" spans="1:8" x14ac:dyDescent="0.3">
      <c r="A43" s="245" t="s">
        <v>377</v>
      </c>
      <c r="B43" s="254"/>
      <c r="C43" s="158"/>
      <c r="E43" s="11"/>
    </row>
    <row r="44" spans="1:8" x14ac:dyDescent="0.3">
      <c r="A44" s="245" t="s">
        <v>77</v>
      </c>
      <c r="B44" s="254"/>
      <c r="C44" s="158"/>
      <c r="E44" s="11"/>
    </row>
    <row r="45" spans="1:8" x14ac:dyDescent="0.3">
      <c r="A45" s="245"/>
      <c r="B45" s="246"/>
      <c r="C45" s="158"/>
      <c r="E45" s="11"/>
    </row>
    <row r="46" spans="1:8" ht="14.25" thickBot="1" x14ac:dyDescent="0.35">
      <c r="A46" s="250" t="s">
        <v>525</v>
      </c>
      <c r="B46" s="251">
        <f>SUM(B38,B42)</f>
        <v>0</v>
      </c>
      <c r="C46" s="158"/>
      <c r="E46" s="11"/>
    </row>
    <row r="47" spans="1:8" x14ac:dyDescent="0.3">
      <c r="A47" s="241"/>
      <c r="B47" s="242"/>
    </row>
    <row r="48" spans="1:8" x14ac:dyDescent="0.3">
      <c r="A48" s="252" t="s">
        <v>54</v>
      </c>
      <c r="B48" s="253">
        <f>SUM(B36,B46)</f>
        <v>0</v>
      </c>
      <c r="C48" s="158"/>
    </row>
  </sheetData>
  <mergeCells count="12">
    <mergeCell ref="K7:K8"/>
    <mergeCell ref="A5:B5"/>
    <mergeCell ref="A7:A8"/>
    <mergeCell ref="B7:B8"/>
    <mergeCell ref="A6:B6"/>
    <mergeCell ref="D5:I5"/>
    <mergeCell ref="E7:E8"/>
    <mergeCell ref="D6:I6"/>
    <mergeCell ref="I7:I8"/>
    <mergeCell ref="D7:D8"/>
    <mergeCell ref="F7:G7"/>
    <mergeCell ref="H7:H8"/>
  </mergeCells>
  <conditionalFormatting sqref="H30">
    <cfRule type="cellIs" dxfId="2016" priority="59" operator="equal">
      <formula>"O"</formula>
    </cfRule>
    <cfRule type="cellIs" dxfId="2015" priority="60" operator="equal">
      <formula>"P"</formula>
    </cfRule>
  </conditionalFormatting>
  <conditionalFormatting sqref="H31">
    <cfRule type="cellIs" dxfId="2014" priority="53" operator="equal">
      <formula>"O"</formula>
    </cfRule>
    <cfRule type="cellIs" dxfId="2013" priority="54" operator="equal">
      <formula>"P"</formula>
    </cfRule>
  </conditionalFormatting>
  <conditionalFormatting sqref="F31:G31">
    <cfRule type="expression" dxfId="2012" priority="52">
      <formula>D31="Veuillez confirmer l'exhaustivité de la séparation des frais fixes et des frais variables pour chaque OSP."</formula>
    </cfRule>
  </conditionalFormatting>
  <conditionalFormatting sqref="B19 B11:B16 E19:H19 E21:H22">
    <cfRule type="containsText" dxfId="2011" priority="50" operator="containsText" text="ntitulé">
      <formula>NOT(ISERROR(SEARCH("ntitulé",B11)))</formula>
    </cfRule>
    <cfRule type="containsBlanks" dxfId="2010" priority="51">
      <formula>LEN(TRIM(B11))=0</formula>
    </cfRule>
  </conditionalFormatting>
  <conditionalFormatting sqref="B19 B11:B16 E19:H19 E21:H22">
    <cfRule type="containsText" dxfId="2009" priority="49" operator="containsText" text="libre">
      <formula>NOT(ISERROR(SEARCH("libre",B11)))</formula>
    </cfRule>
  </conditionalFormatting>
  <conditionalFormatting sqref="B28:B29">
    <cfRule type="containsText" dxfId="2008" priority="29" operator="containsText" text="ntitulé">
      <formula>NOT(ISERROR(SEARCH("ntitulé",B28)))</formula>
    </cfRule>
    <cfRule type="containsBlanks" dxfId="2007" priority="30">
      <formula>LEN(TRIM(B28))=0</formula>
    </cfRule>
  </conditionalFormatting>
  <conditionalFormatting sqref="B28:B29">
    <cfRule type="containsText" dxfId="2006" priority="28" operator="containsText" text="libre">
      <formula>NOT(ISERROR(SEARCH("libre",B28)))</formula>
    </cfRule>
  </conditionalFormatting>
  <conditionalFormatting sqref="B25:B26">
    <cfRule type="containsText" dxfId="2005" priority="35" operator="containsText" text="ntitulé">
      <formula>NOT(ISERROR(SEARCH("ntitulé",B25)))</formula>
    </cfRule>
    <cfRule type="containsBlanks" dxfId="2004" priority="36">
      <formula>LEN(TRIM(B25))=0</formula>
    </cfRule>
  </conditionalFormatting>
  <conditionalFormatting sqref="B25:B26">
    <cfRule type="containsText" dxfId="2003" priority="34" operator="containsText" text="libre">
      <formula>NOT(ISERROR(SEARCH("libre",B25)))</formula>
    </cfRule>
  </conditionalFormatting>
  <conditionalFormatting sqref="B22">
    <cfRule type="containsText" dxfId="2002" priority="32" operator="containsText" text="ntitulé">
      <formula>NOT(ISERROR(SEARCH("ntitulé",B22)))</formula>
    </cfRule>
    <cfRule type="containsBlanks" dxfId="2001" priority="33">
      <formula>LEN(TRIM(B22))=0</formula>
    </cfRule>
  </conditionalFormatting>
  <conditionalFormatting sqref="B22">
    <cfRule type="containsText" dxfId="2000" priority="31" operator="containsText" text="libre">
      <formula>NOT(ISERROR(SEARCH("libre",B22)))</formula>
    </cfRule>
  </conditionalFormatting>
  <conditionalFormatting sqref="B30">
    <cfRule type="containsText" dxfId="1999" priority="25" operator="containsText" text="libre">
      <formula>NOT(ISERROR(SEARCH("libre",B30)))</formula>
    </cfRule>
  </conditionalFormatting>
  <conditionalFormatting sqref="B30">
    <cfRule type="containsText" dxfId="1998" priority="26" operator="containsText" text="ntitulé">
      <formula>NOT(ISERROR(SEARCH("ntitulé",B30)))</formula>
    </cfRule>
    <cfRule type="containsBlanks" dxfId="1997" priority="27">
      <formula>LEN(TRIM(B30))=0</formula>
    </cfRule>
  </conditionalFormatting>
  <conditionalFormatting sqref="B33">
    <cfRule type="containsText" dxfId="1996" priority="23" operator="containsText" text="ntitulé">
      <formula>NOT(ISERROR(SEARCH("ntitulé",B33)))</formula>
    </cfRule>
    <cfRule type="containsBlanks" dxfId="1995" priority="24">
      <formula>LEN(TRIM(B33))=0</formula>
    </cfRule>
  </conditionalFormatting>
  <conditionalFormatting sqref="B33">
    <cfRule type="containsText" dxfId="1994" priority="22" operator="containsText" text="libre">
      <formula>NOT(ISERROR(SEARCH("libre",B33)))</formula>
    </cfRule>
  </conditionalFormatting>
  <conditionalFormatting sqref="B34">
    <cfRule type="containsText" dxfId="1993" priority="19" operator="containsText" text="libre">
      <formula>NOT(ISERROR(SEARCH("libre",B34)))</formula>
    </cfRule>
  </conditionalFormatting>
  <conditionalFormatting sqref="B34">
    <cfRule type="containsText" dxfId="1992" priority="20" operator="containsText" text="ntitulé">
      <formula>NOT(ISERROR(SEARCH("ntitulé",B34)))</formula>
    </cfRule>
    <cfRule type="containsBlanks" dxfId="1991" priority="21">
      <formula>LEN(TRIM(B34))=0</formula>
    </cfRule>
  </conditionalFormatting>
  <conditionalFormatting sqref="B18">
    <cfRule type="containsText" dxfId="1990" priority="17" operator="containsText" text="ntitulé">
      <formula>NOT(ISERROR(SEARCH("ntitulé",B18)))</formula>
    </cfRule>
    <cfRule type="containsBlanks" dxfId="1989" priority="18">
      <formula>LEN(TRIM(B18))=0</formula>
    </cfRule>
  </conditionalFormatting>
  <conditionalFormatting sqref="B18">
    <cfRule type="containsText" dxfId="1988" priority="16" operator="containsText" text="libre">
      <formula>NOT(ISERROR(SEARCH("libre",B18)))</formula>
    </cfRule>
  </conditionalFormatting>
  <conditionalFormatting sqref="B17">
    <cfRule type="containsText" dxfId="1987" priority="14" operator="containsText" text="ntitulé">
      <formula>NOT(ISERROR(SEARCH("ntitulé",B17)))</formula>
    </cfRule>
    <cfRule type="containsBlanks" dxfId="1986" priority="15">
      <formula>LEN(TRIM(B17))=0</formula>
    </cfRule>
  </conditionalFormatting>
  <conditionalFormatting sqref="B17">
    <cfRule type="containsText" dxfId="1985" priority="13" operator="containsText" text="libre">
      <formula>NOT(ISERROR(SEARCH("libre",B17)))</formula>
    </cfRule>
  </conditionalFormatting>
  <conditionalFormatting sqref="E11:H15">
    <cfRule type="containsText" dxfId="1984" priority="11" operator="containsText" text="ntitulé">
      <formula>NOT(ISERROR(SEARCH("ntitulé",E11)))</formula>
    </cfRule>
    <cfRule type="containsBlanks" dxfId="1983" priority="12">
      <formula>LEN(TRIM(E11))=0</formula>
    </cfRule>
  </conditionalFormatting>
  <conditionalFormatting sqref="E11:H15">
    <cfRule type="containsText" dxfId="1982" priority="10" operator="containsText" text="libre">
      <formula>NOT(ISERROR(SEARCH("libre",E11)))</formula>
    </cfRule>
  </conditionalFormatting>
  <conditionalFormatting sqref="E26:H26">
    <cfRule type="containsText" dxfId="1981" priority="5" operator="containsText" text="ntitulé">
      <formula>NOT(ISERROR(SEARCH("ntitulé",E26)))</formula>
    </cfRule>
    <cfRule type="containsBlanks" dxfId="1980" priority="6">
      <formula>LEN(TRIM(E26))=0</formula>
    </cfRule>
  </conditionalFormatting>
  <conditionalFormatting sqref="E26:H26">
    <cfRule type="containsText" dxfId="1979" priority="4" operator="containsText" text="libre">
      <formula>NOT(ISERROR(SEARCH("libre",E26)))</formula>
    </cfRule>
  </conditionalFormatting>
  <conditionalFormatting sqref="E20:H20">
    <cfRule type="containsText" dxfId="1978" priority="2" operator="containsText" text="ntitulé">
      <formula>NOT(ISERROR(SEARCH("ntitulé",E20)))</formula>
    </cfRule>
    <cfRule type="containsBlanks" dxfId="1977" priority="3">
      <formula>LEN(TRIM(E20))=0</formula>
    </cfRule>
  </conditionalFormatting>
  <conditionalFormatting sqref="E20:H20">
    <cfRule type="containsText" dxfId="1976" priority="1" operator="containsText" text="libre">
      <formula>NOT(ISERROR(SEARCH("libre",E20)))</formula>
    </cfRule>
  </conditionalFormatting>
  <hyperlinks>
    <hyperlink ref="A1" location="TAB00!A1" display="Retour page de garde"/>
    <hyperlink ref="K11" location="TAB4.1!A1" display="TAB4.1!A1"/>
    <hyperlink ref="K12" location="TAB4.2!A1" display="TAB4.2!A1"/>
    <hyperlink ref="K13" location="TAB4.3!A1" display="TAB4.3!A1"/>
    <hyperlink ref="K14" location="TAB4.4!A1" display="TAB4.4!A1"/>
    <hyperlink ref="K15" location="TAB4.7!A1" display="TAB4.7!A1"/>
    <hyperlink ref="K19" location="TAB5.9!A1" display="TAB5.9!A1"/>
    <hyperlink ref="K20" location="TAB5.10!A1" display="TAB5.10!A1"/>
    <hyperlink ref="K21" location="TAB5.12!A1" display="TAB5.12!A1"/>
    <hyperlink ref="K23" location="TAB5.15!A1" display="TAB5.15!A1"/>
    <hyperlink ref="K24" location="TAB5.16!A1" display="TAB5.16!A1"/>
    <hyperlink ref="K22" location="TAB5.3!A1" display="TAB5.3!A1"/>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zoomScale="80" zoomScaleNormal="80" workbookViewId="0">
      <pane xSplit="1" ySplit="6" topLeftCell="B25" activePane="bottomRight" state="frozen"/>
      <selection pane="topRight" activeCell="B1" sqref="B1"/>
      <selection pane="bottomLeft" activeCell="A7" sqref="A7"/>
      <selection pane="bottomRight" activeCell="A34" sqref="A34:R34"/>
    </sheetView>
  </sheetViews>
  <sheetFormatPr baseColWidth="10" defaultColWidth="9.1640625" defaultRowHeight="13.5" x14ac:dyDescent="0.3"/>
  <cols>
    <col min="1" max="1" width="61.5" style="11" customWidth="1"/>
    <col min="2" max="2" width="16.6640625" style="14" customWidth="1"/>
    <col min="3" max="3" width="16.6640625" style="11" customWidth="1"/>
    <col min="4" max="4" width="10.6640625" style="11" customWidth="1"/>
    <col min="5" max="5" width="16.6640625" style="11" customWidth="1"/>
    <col min="6" max="6" width="10.6640625" style="14" customWidth="1"/>
    <col min="7" max="7" width="16.6640625" style="14" customWidth="1"/>
    <col min="8" max="8" width="10.6640625" style="14" customWidth="1"/>
    <col min="9" max="9" width="16.6640625" style="14" customWidth="1"/>
    <col min="10" max="10" width="10.6640625" style="11" customWidth="1"/>
    <col min="11" max="11" width="16.6640625" style="11" customWidth="1"/>
    <col min="12" max="12" width="10.6640625" style="11" customWidth="1"/>
    <col min="13" max="13" width="16.6640625" style="11" customWidth="1"/>
    <col min="14" max="14" width="10.6640625" style="11" customWidth="1"/>
    <col min="15" max="15" width="16.6640625" style="11" customWidth="1"/>
    <col min="16" max="16" width="10.6640625" style="11" customWidth="1"/>
    <col min="17" max="17" width="16.6640625" style="11" customWidth="1"/>
    <col min="18" max="18" width="10.6640625" style="11" customWidth="1"/>
    <col min="19" max="19" width="2.1640625" style="11" customWidth="1"/>
    <col min="20" max="20" width="19.1640625" style="11" customWidth="1"/>
    <col min="21" max="21" width="2.1640625" style="11" customWidth="1"/>
    <col min="22" max="22" width="22.33203125" style="11" customWidth="1"/>
    <col min="23" max="16384" width="9.1640625" style="11"/>
  </cols>
  <sheetData>
    <row r="1" spans="1:32" ht="15" x14ac:dyDescent="0.3">
      <c r="A1" s="19" t="s">
        <v>140</v>
      </c>
    </row>
    <row r="3" spans="1:32" ht="21" x14ac:dyDescent="0.35">
      <c r="A3" s="264" t="str">
        <f>TAB00!B55&amp;" : "&amp;TAB00!C55</f>
        <v>TAB4 : Synthèse des charges nettes contrôlables relatives aux obligations de service public</v>
      </c>
      <c r="B3" s="283"/>
      <c r="C3" s="283"/>
      <c r="D3" s="283"/>
      <c r="E3" s="283"/>
      <c r="F3" s="283"/>
      <c r="G3" s="283"/>
      <c r="H3" s="283"/>
      <c r="I3" s="283"/>
      <c r="J3" s="283"/>
      <c r="K3" s="283"/>
      <c r="L3" s="283"/>
      <c r="M3" s="283"/>
      <c r="N3" s="283"/>
      <c r="O3" s="283"/>
      <c r="P3" s="283"/>
      <c r="Q3" s="283"/>
      <c r="R3" s="283"/>
      <c r="S3" s="283"/>
      <c r="T3" s="283"/>
      <c r="U3" s="283"/>
      <c r="V3" s="283"/>
    </row>
    <row r="5" spans="1:32" x14ac:dyDescent="0.3">
      <c r="B5" s="699" t="s">
        <v>94</v>
      </c>
      <c r="C5" s="695" t="s">
        <v>121</v>
      </c>
      <c r="D5" s="695"/>
      <c r="E5" s="695" t="s">
        <v>288</v>
      </c>
      <c r="F5" s="695"/>
      <c r="G5" s="695" t="s">
        <v>306</v>
      </c>
      <c r="H5" s="695"/>
      <c r="I5" s="695" t="s">
        <v>287</v>
      </c>
      <c r="J5" s="696"/>
      <c r="K5" s="695" t="s">
        <v>283</v>
      </c>
      <c r="L5" s="696"/>
      <c r="M5" s="695" t="s">
        <v>284</v>
      </c>
      <c r="N5" s="696"/>
      <c r="O5" s="695" t="s">
        <v>285</v>
      </c>
      <c r="P5" s="696"/>
      <c r="Q5" s="695" t="s">
        <v>286</v>
      </c>
      <c r="R5" s="696"/>
      <c r="T5" s="697" t="s">
        <v>141</v>
      </c>
      <c r="V5" s="677" t="s">
        <v>739</v>
      </c>
    </row>
    <row r="6" spans="1:32" ht="27" x14ac:dyDescent="0.3">
      <c r="A6" s="275"/>
      <c r="B6" s="699"/>
      <c r="C6" s="165" t="s">
        <v>99</v>
      </c>
      <c r="D6" s="197" t="s">
        <v>92</v>
      </c>
      <c r="E6" s="165" t="s">
        <v>99</v>
      </c>
      <c r="F6" s="197" t="s">
        <v>92</v>
      </c>
      <c r="G6" s="165" t="s">
        <v>99</v>
      </c>
      <c r="H6" s="197" t="s">
        <v>92</v>
      </c>
      <c r="I6" s="165" t="s">
        <v>99</v>
      </c>
      <c r="J6" s="166" t="s">
        <v>92</v>
      </c>
      <c r="K6" s="165" t="s">
        <v>99</v>
      </c>
      <c r="L6" s="166" t="s">
        <v>92</v>
      </c>
      <c r="M6" s="165" t="s">
        <v>99</v>
      </c>
      <c r="N6" s="166" t="s">
        <v>92</v>
      </c>
      <c r="O6" s="165" t="s">
        <v>99</v>
      </c>
      <c r="P6" s="166" t="s">
        <v>92</v>
      </c>
      <c r="Q6" s="165" t="s">
        <v>99</v>
      </c>
      <c r="R6" s="166" t="s">
        <v>92</v>
      </c>
      <c r="T6" s="698"/>
      <c r="V6" s="677"/>
    </row>
    <row r="7" spans="1:32" ht="24" customHeight="1" x14ac:dyDescent="0.3">
      <c r="A7" s="580" t="str">
        <f>'TAB3'!D11</f>
        <v>Charges nettes liées à la gestion des compteurs à budget</v>
      </c>
      <c r="B7" s="581">
        <f>SUM(B8:B9,B12)</f>
        <v>0</v>
      </c>
      <c r="C7" s="581">
        <f>SUM(C8:C9,C12)</f>
        <v>0</v>
      </c>
      <c r="D7" s="582">
        <f>IF(AND(ROUND(B7,0)=0,C7&gt;B7),"INF",IF(AND(ROUND(B7,0)=0,ROUND(C7,0)=0),0,(C7-B7)/B7))</f>
        <v>0</v>
      </c>
      <c r="E7" s="581">
        <f>SUM(E8:E9,E12)</f>
        <v>0</v>
      </c>
      <c r="F7" s="582">
        <f>IF(AND(ROUND(C7,0)=0,E7&gt;C7),"INF",IF(AND(ROUND(C7,0)=0,ROUND(E7,0)=0),0,(E7-C7)/C7))</f>
        <v>0</v>
      </c>
      <c r="G7" s="581">
        <f>SUM(G8:G9,G12)</f>
        <v>0</v>
      </c>
      <c r="H7" s="582">
        <f>IF(AND(ROUND(E7,0)=0,G7&gt;E7),"INF",IF(AND(ROUND(E7,0)=0,ROUND(G7,0)=0),0,(G7-E7)/E7))</f>
        <v>0</v>
      </c>
      <c r="I7" s="581">
        <f>SUM(I8:I9,I12)</f>
        <v>0</v>
      </c>
      <c r="J7" s="582">
        <f>IF(AND(ROUND(G7,0)=0,I7&gt;G7),"INF",IF(AND(ROUND(G7,0)=0,ROUND(I7,0)=0),0,(I7-G7)/G7))</f>
        <v>0</v>
      </c>
      <c r="K7" s="581">
        <f>SUM(K8:K9,K12)</f>
        <v>0</v>
      </c>
      <c r="L7" s="582">
        <f>IF(AND(ROUND(I7,0)=0,K7&gt;I7),"INF",IF(AND(ROUND(I7,0)=0,ROUND(K7,0)=0),0,(K7-I7)/I7))</f>
        <v>0</v>
      </c>
      <c r="M7" s="581">
        <f>SUM(M8:M9,M12)</f>
        <v>0</v>
      </c>
      <c r="N7" s="582">
        <f>IF(AND(ROUND(K7,0)=0,M7&gt;K7),"INF",IF(AND(ROUND(K7,0)=0,ROUND(M7,0)=0),0,(M7-K7)/K7))</f>
        <v>0</v>
      </c>
      <c r="O7" s="581">
        <f>SUM(O8:O9,O12)</f>
        <v>0</v>
      </c>
      <c r="P7" s="582">
        <f>IF(AND(ROUND(M7,0)=0,O7&gt;M7),"INF",IF(AND(ROUND(M7,0)=0,ROUND(O7,0)=0),0,(O7-M7)/M7))</f>
        <v>0</v>
      </c>
      <c r="Q7" s="581">
        <f>SUM(Q8:Q9,Q12)</f>
        <v>0</v>
      </c>
      <c r="R7" s="582">
        <f>IF(AND(ROUND(O7,0)=0,Q7&gt;O7),"INF",IF(AND(ROUND(O7,0)=0,ROUND(Q7,0)=0),0,(Q7-O7)/O7))</f>
        <v>0</v>
      </c>
      <c r="T7" s="340"/>
      <c r="V7" s="692" t="s">
        <v>289</v>
      </c>
      <c r="X7" s="160">
        <f>B7</f>
        <v>0</v>
      </c>
      <c r="Y7" s="160">
        <f>C7</f>
        <v>0</v>
      </c>
      <c r="Z7" s="160">
        <f>E7</f>
        <v>0</v>
      </c>
      <c r="AA7" s="160">
        <f>G7</f>
        <v>0</v>
      </c>
      <c r="AB7" s="160">
        <f>I7</f>
        <v>0</v>
      </c>
      <c r="AC7" s="160">
        <f>K7</f>
        <v>0</v>
      </c>
      <c r="AD7" s="160">
        <f>M7</f>
        <v>0</v>
      </c>
      <c r="AE7" s="160">
        <f>O7</f>
        <v>0</v>
      </c>
      <c r="AF7" s="160">
        <f>Q7</f>
        <v>0</v>
      </c>
    </row>
    <row r="8" spans="1:32" ht="24" customHeight="1" x14ac:dyDescent="0.3">
      <c r="A8" s="285" t="s">
        <v>569</v>
      </c>
      <c r="B8" s="167">
        <f>TAB4.1!B$25</f>
        <v>0</v>
      </c>
      <c r="C8" s="167">
        <f>TAB4.1!C$25</f>
        <v>0</v>
      </c>
      <c r="D8" s="290">
        <f t="shared" ref="D8:D32" si="0">IF(AND(ROUND(B8,0)=0,C8&gt;B8),"INF",IF(AND(ROUND(B8,0)=0,ROUND(C8,0)=0),0,(C8-B8)/B8))</f>
        <v>0</v>
      </c>
      <c r="E8" s="167">
        <f>TAB4.1!E$25</f>
        <v>0</v>
      </c>
      <c r="F8" s="290">
        <f t="shared" ref="F8:F32" si="1">IF(AND(ROUND(C8,0)=0,E8&gt;C8),"INF",IF(AND(ROUND(C8,0)=0,ROUND(E8,0)=0),0,(E8-C8)/C8))</f>
        <v>0</v>
      </c>
      <c r="G8" s="167">
        <f>TAB4.1!G$25</f>
        <v>0</v>
      </c>
      <c r="H8" s="290">
        <f t="shared" ref="H8:H32" si="2">IF(AND(ROUND(E8,0)=0,G8&gt;E8),"INF",IF(AND(ROUND(E8,0)=0,ROUND(G8,0)=0),0,(G8-E8)/E8))</f>
        <v>0</v>
      </c>
      <c r="I8" s="167">
        <f>TAB4.1!I$25</f>
        <v>0</v>
      </c>
      <c r="J8" s="290">
        <f t="shared" ref="J8:J32" si="3">IF(AND(ROUND(G8,0)=0,I8&gt;G8),"INF",IF(AND(ROUND(G8,0)=0,ROUND(I8,0)=0),0,(I8-G8)/G8))</f>
        <v>0</v>
      </c>
      <c r="K8" s="167">
        <f>TAB4.1!K$25</f>
        <v>0</v>
      </c>
      <c r="L8" s="290">
        <f t="shared" ref="L8:L32" si="4">IF(AND(ROUND(I8,0)=0,K8&gt;I8),"INF",IF(AND(ROUND(I8,0)=0,ROUND(K8,0)=0),0,(K8-I8)/I8))</f>
        <v>0</v>
      </c>
      <c r="M8" s="167">
        <f>TAB4.1!M$25</f>
        <v>0</v>
      </c>
      <c r="N8" s="290">
        <f t="shared" ref="N8:N32" si="5">IF(AND(ROUND(K8,0)=0,M8&gt;K8),"INF",IF(AND(ROUND(K8,0)=0,ROUND(M8,0)=0),0,(M8-K8)/K8))</f>
        <v>0</v>
      </c>
      <c r="O8" s="167">
        <f>TAB4.1!O$25</f>
        <v>0</v>
      </c>
      <c r="P8" s="290">
        <f t="shared" ref="P8:P32" si="6">IF(AND(ROUND(M8,0)=0,O8&gt;M8),"INF",IF(AND(ROUND(M8,0)=0,ROUND(O8,0)=0),0,(O8-M8)/M8))</f>
        <v>0</v>
      </c>
      <c r="Q8" s="167">
        <f>TAB4.1!Q$25</f>
        <v>0</v>
      </c>
      <c r="R8" s="290">
        <f t="shared" ref="R8:R32" si="7">IF(AND(ROUND(O8,0)=0,Q8&gt;O8),"INF",IF(AND(ROUND(O8,0)=0,ROUND(Q8,0)=0),0,(Q8-O8)/O8))</f>
        <v>0</v>
      </c>
      <c r="T8" s="159"/>
      <c r="V8" s="694"/>
      <c r="X8" s="160">
        <f t="shared" ref="X8:X32" si="8">B8</f>
        <v>0</v>
      </c>
      <c r="Y8" s="160">
        <f t="shared" ref="Y8:Y32" si="9">C8</f>
        <v>0</v>
      </c>
      <c r="Z8" s="160">
        <f t="shared" ref="Z8:Z32" si="10">E8</f>
        <v>0</v>
      </c>
      <c r="AA8" s="160">
        <f t="shared" ref="AA8:AA32" si="11">G8</f>
        <v>0</v>
      </c>
      <c r="AB8" s="160">
        <f t="shared" ref="AB8:AB32" si="12">I8</f>
        <v>0</v>
      </c>
      <c r="AC8" s="160">
        <f t="shared" ref="AC8:AC32" si="13">K8</f>
        <v>0</v>
      </c>
      <c r="AD8" s="160">
        <f t="shared" ref="AD8:AD32" si="14">M8</f>
        <v>0</v>
      </c>
      <c r="AE8" s="160">
        <f t="shared" ref="AE8:AE32" si="15">O8</f>
        <v>0</v>
      </c>
      <c r="AF8" s="160">
        <f t="shared" ref="AF8:AF32" si="16">Q8</f>
        <v>0</v>
      </c>
    </row>
    <row r="9" spans="1:32" ht="24" customHeight="1" x14ac:dyDescent="0.3">
      <c r="A9" s="285" t="s">
        <v>568</v>
      </c>
      <c r="B9" s="167">
        <f>TAB4.1!B$9</f>
        <v>0</v>
      </c>
      <c r="C9" s="167">
        <f>TAB4.1!C$9</f>
        <v>0</v>
      </c>
      <c r="D9" s="290">
        <f t="shared" si="0"/>
        <v>0</v>
      </c>
      <c r="E9" s="167">
        <f>TAB4.1!E$9</f>
        <v>0</v>
      </c>
      <c r="F9" s="290">
        <f t="shared" si="1"/>
        <v>0</v>
      </c>
      <c r="G9" s="167">
        <f>TAB4.1!G$9</f>
        <v>0</v>
      </c>
      <c r="H9" s="290">
        <f t="shared" si="2"/>
        <v>0</v>
      </c>
      <c r="I9" s="167">
        <f>TAB4.1!I$9</f>
        <v>0</v>
      </c>
      <c r="J9" s="290">
        <f t="shared" si="3"/>
        <v>0</v>
      </c>
      <c r="K9" s="167">
        <f>TAB4.1!K$9</f>
        <v>0</v>
      </c>
      <c r="L9" s="290">
        <f t="shared" si="4"/>
        <v>0</v>
      </c>
      <c r="M9" s="167">
        <f>TAB4.1!M$9</f>
        <v>0</v>
      </c>
      <c r="N9" s="290">
        <f t="shared" si="5"/>
        <v>0</v>
      </c>
      <c r="O9" s="167">
        <f>TAB4.1!O$9</f>
        <v>0</v>
      </c>
      <c r="P9" s="290">
        <f t="shared" si="6"/>
        <v>0</v>
      </c>
      <c r="Q9" s="167">
        <f>TAB4.1!Q$9</f>
        <v>0</v>
      </c>
      <c r="R9" s="290">
        <f t="shared" si="7"/>
        <v>0</v>
      </c>
      <c r="T9" s="159"/>
      <c r="V9" s="694"/>
      <c r="X9" s="160">
        <f t="shared" si="8"/>
        <v>0</v>
      </c>
      <c r="Y9" s="160">
        <f t="shared" si="9"/>
        <v>0</v>
      </c>
      <c r="Z9" s="160">
        <f t="shared" si="10"/>
        <v>0</v>
      </c>
      <c r="AA9" s="160">
        <f t="shared" si="11"/>
        <v>0</v>
      </c>
      <c r="AB9" s="160">
        <f t="shared" si="12"/>
        <v>0</v>
      </c>
      <c r="AC9" s="160">
        <f t="shared" si="13"/>
        <v>0</v>
      </c>
      <c r="AD9" s="160">
        <f t="shared" si="14"/>
        <v>0</v>
      </c>
      <c r="AE9" s="160">
        <f t="shared" si="15"/>
        <v>0</v>
      </c>
      <c r="AF9" s="160">
        <f t="shared" si="16"/>
        <v>0</v>
      </c>
    </row>
    <row r="10" spans="1:32" ht="24" customHeight="1" x14ac:dyDescent="0.3">
      <c r="A10" s="285" t="s">
        <v>100</v>
      </c>
      <c r="B10" s="167">
        <f>TAB4.1!B$21</f>
        <v>0</v>
      </c>
      <c r="C10" s="167">
        <f>TAB4.1!C$21</f>
        <v>0</v>
      </c>
      <c r="D10" s="290">
        <f t="shared" si="0"/>
        <v>0</v>
      </c>
      <c r="E10" s="167">
        <f>TAB4.1!E$21</f>
        <v>0</v>
      </c>
      <c r="F10" s="290">
        <f t="shared" si="1"/>
        <v>0</v>
      </c>
      <c r="G10" s="167">
        <f>TAB4.1!G$21</f>
        <v>0</v>
      </c>
      <c r="H10" s="290">
        <f t="shared" si="2"/>
        <v>0</v>
      </c>
      <c r="I10" s="167">
        <f>TAB4.1!I$21</f>
        <v>0</v>
      </c>
      <c r="J10" s="290">
        <f t="shared" si="3"/>
        <v>0</v>
      </c>
      <c r="K10" s="167">
        <f>TAB4.1!K$21</f>
        <v>0</v>
      </c>
      <c r="L10" s="290">
        <f t="shared" si="4"/>
        <v>0</v>
      </c>
      <c r="M10" s="167">
        <f>TAB4.1!M$21</f>
        <v>0</v>
      </c>
      <c r="N10" s="290">
        <f t="shared" si="5"/>
        <v>0</v>
      </c>
      <c r="O10" s="167">
        <f>TAB4.1!O$21</f>
        <v>0</v>
      </c>
      <c r="P10" s="290">
        <f t="shared" si="6"/>
        <v>0</v>
      </c>
      <c r="Q10" s="167">
        <f>TAB4.1!Q$21</f>
        <v>0</v>
      </c>
      <c r="R10" s="290">
        <f t="shared" si="7"/>
        <v>0</v>
      </c>
      <c r="T10" s="159"/>
      <c r="V10" s="694"/>
      <c r="X10" s="160">
        <f t="shared" si="8"/>
        <v>0</v>
      </c>
      <c r="Y10" s="160">
        <f t="shared" si="9"/>
        <v>0</v>
      </c>
      <c r="Z10" s="160">
        <f t="shared" si="10"/>
        <v>0</v>
      </c>
      <c r="AA10" s="160">
        <f t="shared" si="11"/>
        <v>0</v>
      </c>
      <c r="AB10" s="160">
        <f t="shared" si="12"/>
        <v>0</v>
      </c>
      <c r="AC10" s="160">
        <f t="shared" si="13"/>
        <v>0</v>
      </c>
      <c r="AD10" s="160">
        <f t="shared" si="14"/>
        <v>0</v>
      </c>
      <c r="AE10" s="160">
        <f t="shared" si="15"/>
        <v>0</v>
      </c>
      <c r="AF10" s="160">
        <f t="shared" si="16"/>
        <v>0</v>
      </c>
    </row>
    <row r="11" spans="1:32" ht="24" customHeight="1" x14ac:dyDescent="0.3">
      <c r="A11" s="285" t="s">
        <v>98</v>
      </c>
      <c r="B11" s="167">
        <f>TAB4.1!B$23</f>
        <v>0</v>
      </c>
      <c r="C11" s="167">
        <f>TAB4.1!C$23</f>
        <v>0</v>
      </c>
      <c r="D11" s="290">
        <f t="shared" si="0"/>
        <v>0</v>
      </c>
      <c r="E11" s="167">
        <f>TAB4.1!E$23</f>
        <v>0</v>
      </c>
      <c r="F11" s="290">
        <f t="shared" si="1"/>
        <v>0</v>
      </c>
      <c r="G11" s="167">
        <f>TAB4.1!G$23</f>
        <v>0</v>
      </c>
      <c r="H11" s="290">
        <f t="shared" si="2"/>
        <v>0</v>
      </c>
      <c r="I11" s="167">
        <f>TAB4.1!I$23</f>
        <v>0</v>
      </c>
      <c r="J11" s="290">
        <f t="shared" si="3"/>
        <v>0</v>
      </c>
      <c r="K11" s="167">
        <f>TAB4.1!K$23</f>
        <v>0</v>
      </c>
      <c r="L11" s="290">
        <f t="shared" si="4"/>
        <v>0</v>
      </c>
      <c r="M11" s="167">
        <f>TAB4.1!M$23</f>
        <v>0</v>
      </c>
      <c r="N11" s="290">
        <f t="shared" si="5"/>
        <v>0</v>
      </c>
      <c r="O11" s="167">
        <f>TAB4.1!O$23</f>
        <v>0</v>
      </c>
      <c r="P11" s="290">
        <f t="shared" si="6"/>
        <v>0</v>
      </c>
      <c r="Q11" s="167">
        <f>TAB4.1!Q$23</f>
        <v>0</v>
      </c>
      <c r="R11" s="290">
        <f t="shared" si="7"/>
        <v>0</v>
      </c>
      <c r="T11" s="159"/>
      <c r="V11" s="694"/>
      <c r="X11" s="160">
        <f t="shared" si="8"/>
        <v>0</v>
      </c>
      <c r="Y11" s="160">
        <f t="shared" si="9"/>
        <v>0</v>
      </c>
      <c r="Z11" s="160">
        <f t="shared" si="10"/>
        <v>0</v>
      </c>
      <c r="AA11" s="160">
        <f t="shared" si="11"/>
        <v>0</v>
      </c>
      <c r="AB11" s="160">
        <f t="shared" si="12"/>
        <v>0</v>
      </c>
      <c r="AC11" s="160">
        <f t="shared" si="13"/>
        <v>0</v>
      </c>
      <c r="AD11" s="160">
        <f t="shared" si="14"/>
        <v>0</v>
      </c>
      <c r="AE11" s="160">
        <f t="shared" si="15"/>
        <v>0</v>
      </c>
      <c r="AF11" s="160">
        <f t="shared" si="16"/>
        <v>0</v>
      </c>
    </row>
    <row r="12" spans="1:32" ht="24" customHeight="1" x14ac:dyDescent="0.3">
      <c r="A12" s="285" t="s">
        <v>519</v>
      </c>
      <c r="B12" s="167">
        <f>TAB4.1!B$37</f>
        <v>0</v>
      </c>
      <c r="C12" s="167">
        <f>TAB4.1!C$37</f>
        <v>0</v>
      </c>
      <c r="D12" s="290">
        <f t="shared" si="0"/>
        <v>0</v>
      </c>
      <c r="E12" s="167">
        <f>TAB4.1!E$37</f>
        <v>0</v>
      </c>
      <c r="F12" s="290">
        <f t="shared" si="1"/>
        <v>0</v>
      </c>
      <c r="G12" s="167">
        <f>TAB4.1!G$37</f>
        <v>0</v>
      </c>
      <c r="H12" s="290">
        <f t="shared" si="2"/>
        <v>0</v>
      </c>
      <c r="I12" s="167">
        <f>TAB4.1!I$37</f>
        <v>0</v>
      </c>
      <c r="J12" s="290">
        <f t="shared" si="3"/>
        <v>0</v>
      </c>
      <c r="K12" s="167">
        <f>TAB4.1!K$37</f>
        <v>0</v>
      </c>
      <c r="L12" s="290">
        <f t="shared" si="4"/>
        <v>0</v>
      </c>
      <c r="M12" s="167">
        <f>TAB4.1!M$37</f>
        <v>0</v>
      </c>
      <c r="N12" s="290">
        <f t="shared" si="5"/>
        <v>0</v>
      </c>
      <c r="O12" s="167">
        <f>TAB4.1!O$37</f>
        <v>0</v>
      </c>
      <c r="P12" s="290">
        <f t="shared" si="6"/>
        <v>0</v>
      </c>
      <c r="Q12" s="167">
        <f>TAB4.1!Q$37</f>
        <v>0</v>
      </c>
      <c r="R12" s="290">
        <f t="shared" si="7"/>
        <v>0</v>
      </c>
      <c r="T12" s="159"/>
      <c r="V12" s="693"/>
      <c r="X12" s="160">
        <f t="shared" si="8"/>
        <v>0</v>
      </c>
      <c r="Y12" s="160">
        <f t="shared" si="9"/>
        <v>0</v>
      </c>
      <c r="Z12" s="160">
        <f t="shared" si="10"/>
        <v>0</v>
      </c>
      <c r="AA12" s="160">
        <f t="shared" si="11"/>
        <v>0</v>
      </c>
      <c r="AB12" s="160">
        <f t="shared" si="12"/>
        <v>0</v>
      </c>
      <c r="AC12" s="160">
        <f t="shared" si="13"/>
        <v>0</v>
      </c>
      <c r="AD12" s="160">
        <f t="shared" si="14"/>
        <v>0</v>
      </c>
      <c r="AE12" s="160">
        <f t="shared" si="15"/>
        <v>0</v>
      </c>
      <c r="AF12" s="160">
        <f t="shared" si="16"/>
        <v>0</v>
      </c>
    </row>
    <row r="13" spans="1:32" ht="24" customHeight="1" x14ac:dyDescent="0.3">
      <c r="A13" s="580" t="str">
        <f>'TAB3'!D12</f>
        <v>Charges nettes liées au rechargement des compteurs à budget</v>
      </c>
      <c r="B13" s="581">
        <f>SUM(B14:B15,B18)</f>
        <v>0</v>
      </c>
      <c r="C13" s="581">
        <f>SUM(C14:C15,C18)</f>
        <v>0</v>
      </c>
      <c r="D13" s="582">
        <f t="shared" si="0"/>
        <v>0</v>
      </c>
      <c r="E13" s="581">
        <f>SUM(E14:E15,E18)</f>
        <v>0</v>
      </c>
      <c r="F13" s="582">
        <f t="shared" si="1"/>
        <v>0</v>
      </c>
      <c r="G13" s="581">
        <f>SUM(G14:G15,G18)</f>
        <v>0</v>
      </c>
      <c r="H13" s="582">
        <f t="shared" si="2"/>
        <v>0</v>
      </c>
      <c r="I13" s="581">
        <f>SUM(I14:I15,I18)</f>
        <v>0</v>
      </c>
      <c r="J13" s="582">
        <f t="shared" si="3"/>
        <v>0</v>
      </c>
      <c r="K13" s="581">
        <f>SUM(K14:K15,K18)</f>
        <v>0</v>
      </c>
      <c r="L13" s="582">
        <f t="shared" si="4"/>
        <v>0</v>
      </c>
      <c r="M13" s="581">
        <f>SUM(M14:M15,M18)</f>
        <v>0</v>
      </c>
      <c r="N13" s="582">
        <f t="shared" si="5"/>
        <v>0</v>
      </c>
      <c r="O13" s="581">
        <f>SUM(O14:O15,O18)</f>
        <v>0</v>
      </c>
      <c r="P13" s="582">
        <f t="shared" si="6"/>
        <v>0</v>
      </c>
      <c r="Q13" s="581">
        <f>SUM(Q14:Q15,Q18)</f>
        <v>0</v>
      </c>
      <c r="R13" s="582">
        <f t="shared" si="7"/>
        <v>0</v>
      </c>
      <c r="T13" s="159"/>
      <c r="V13" s="692" t="s">
        <v>290</v>
      </c>
      <c r="X13" s="160">
        <f t="shared" si="8"/>
        <v>0</v>
      </c>
      <c r="Y13" s="160">
        <f t="shared" si="9"/>
        <v>0</v>
      </c>
      <c r="Z13" s="160">
        <f t="shared" si="10"/>
        <v>0</v>
      </c>
      <c r="AA13" s="160">
        <f t="shared" si="11"/>
        <v>0</v>
      </c>
      <c r="AB13" s="160">
        <f t="shared" si="12"/>
        <v>0</v>
      </c>
      <c r="AC13" s="160">
        <f t="shared" si="13"/>
        <v>0</v>
      </c>
      <c r="AD13" s="160">
        <f t="shared" si="14"/>
        <v>0</v>
      </c>
      <c r="AE13" s="160">
        <f t="shared" si="15"/>
        <v>0</v>
      </c>
      <c r="AF13" s="160">
        <f t="shared" si="16"/>
        <v>0</v>
      </c>
    </row>
    <row r="14" spans="1:32" ht="24" customHeight="1" x14ac:dyDescent="0.3">
      <c r="A14" s="285" t="s">
        <v>569</v>
      </c>
      <c r="B14" s="167">
        <f>TAB4.2!B$25</f>
        <v>0</v>
      </c>
      <c r="C14" s="167">
        <f>TAB4.2!C$25</f>
        <v>0</v>
      </c>
      <c r="D14" s="290">
        <f t="shared" si="0"/>
        <v>0</v>
      </c>
      <c r="E14" s="167">
        <f>TAB4.2!E$25</f>
        <v>0</v>
      </c>
      <c r="F14" s="290">
        <f t="shared" si="1"/>
        <v>0</v>
      </c>
      <c r="G14" s="167">
        <f>TAB4.2!G$25</f>
        <v>0</v>
      </c>
      <c r="H14" s="290">
        <f t="shared" si="2"/>
        <v>0</v>
      </c>
      <c r="I14" s="167">
        <f>TAB4.2!I$25</f>
        <v>0</v>
      </c>
      <c r="J14" s="290">
        <f t="shared" si="3"/>
        <v>0</v>
      </c>
      <c r="K14" s="167">
        <f>TAB4.2!K$25</f>
        <v>0</v>
      </c>
      <c r="L14" s="290">
        <f t="shared" si="4"/>
        <v>0</v>
      </c>
      <c r="M14" s="167">
        <f>TAB4.2!M$25</f>
        <v>0</v>
      </c>
      <c r="N14" s="290">
        <f t="shared" si="5"/>
        <v>0</v>
      </c>
      <c r="O14" s="167">
        <f>TAB4.2!O$25</f>
        <v>0</v>
      </c>
      <c r="P14" s="290">
        <f t="shared" si="6"/>
        <v>0</v>
      </c>
      <c r="Q14" s="167">
        <f>TAB4.2!Q$25</f>
        <v>0</v>
      </c>
      <c r="R14" s="290">
        <f t="shared" si="7"/>
        <v>0</v>
      </c>
      <c r="T14" s="159"/>
      <c r="V14" s="694"/>
      <c r="X14" s="160">
        <f t="shared" si="8"/>
        <v>0</v>
      </c>
      <c r="Y14" s="160">
        <f t="shared" si="9"/>
        <v>0</v>
      </c>
      <c r="Z14" s="160">
        <f t="shared" si="10"/>
        <v>0</v>
      </c>
      <c r="AA14" s="160">
        <f t="shared" si="11"/>
        <v>0</v>
      </c>
      <c r="AB14" s="160">
        <f t="shared" si="12"/>
        <v>0</v>
      </c>
      <c r="AC14" s="160">
        <f t="shared" si="13"/>
        <v>0</v>
      </c>
      <c r="AD14" s="160">
        <f t="shared" si="14"/>
        <v>0</v>
      </c>
      <c r="AE14" s="160">
        <f t="shared" si="15"/>
        <v>0</v>
      </c>
      <c r="AF14" s="160">
        <f t="shared" si="16"/>
        <v>0</v>
      </c>
    </row>
    <row r="15" spans="1:32" ht="24" customHeight="1" x14ac:dyDescent="0.3">
      <c r="A15" s="285" t="s">
        <v>568</v>
      </c>
      <c r="B15" s="167">
        <f>TAB4.2!B$9</f>
        <v>0</v>
      </c>
      <c r="C15" s="167">
        <f>TAB4.2!C$9</f>
        <v>0</v>
      </c>
      <c r="D15" s="290">
        <f t="shared" si="0"/>
        <v>0</v>
      </c>
      <c r="E15" s="167">
        <f>TAB4.2!E$9</f>
        <v>0</v>
      </c>
      <c r="F15" s="290">
        <f t="shared" si="1"/>
        <v>0</v>
      </c>
      <c r="G15" s="167">
        <f>TAB4.2!G$9</f>
        <v>0</v>
      </c>
      <c r="H15" s="290">
        <f t="shared" si="2"/>
        <v>0</v>
      </c>
      <c r="I15" s="167">
        <f>TAB4.2!I$9</f>
        <v>0</v>
      </c>
      <c r="J15" s="290">
        <f t="shared" si="3"/>
        <v>0</v>
      </c>
      <c r="K15" s="167">
        <f>TAB4.2!K$9</f>
        <v>0</v>
      </c>
      <c r="L15" s="290">
        <f t="shared" si="4"/>
        <v>0</v>
      </c>
      <c r="M15" s="167">
        <f>TAB4.2!M$9</f>
        <v>0</v>
      </c>
      <c r="N15" s="290">
        <f t="shared" si="5"/>
        <v>0</v>
      </c>
      <c r="O15" s="167">
        <f>TAB4.2!O$9</f>
        <v>0</v>
      </c>
      <c r="P15" s="290">
        <f t="shared" si="6"/>
        <v>0</v>
      </c>
      <c r="Q15" s="167">
        <f>TAB4.2!Q$9</f>
        <v>0</v>
      </c>
      <c r="R15" s="290">
        <f t="shared" si="7"/>
        <v>0</v>
      </c>
      <c r="T15" s="159"/>
      <c r="V15" s="694"/>
      <c r="X15" s="160">
        <f t="shared" si="8"/>
        <v>0</v>
      </c>
      <c r="Y15" s="160">
        <f t="shared" si="9"/>
        <v>0</v>
      </c>
      <c r="Z15" s="160">
        <f t="shared" si="10"/>
        <v>0</v>
      </c>
      <c r="AA15" s="160">
        <f t="shared" si="11"/>
        <v>0</v>
      </c>
      <c r="AB15" s="160">
        <f t="shared" si="12"/>
        <v>0</v>
      </c>
      <c r="AC15" s="160">
        <f t="shared" si="13"/>
        <v>0</v>
      </c>
      <c r="AD15" s="160">
        <f t="shared" si="14"/>
        <v>0</v>
      </c>
      <c r="AE15" s="160">
        <f t="shared" si="15"/>
        <v>0</v>
      </c>
      <c r="AF15" s="160">
        <f t="shared" si="16"/>
        <v>0</v>
      </c>
    </row>
    <row r="16" spans="1:32" ht="24" customHeight="1" x14ac:dyDescent="0.3">
      <c r="A16" s="285" t="s">
        <v>95</v>
      </c>
      <c r="B16" s="167">
        <f>TAB4.2!B$21</f>
        <v>0</v>
      </c>
      <c r="C16" s="167">
        <f>TAB4.2!C$21</f>
        <v>0</v>
      </c>
      <c r="D16" s="290">
        <f t="shared" si="0"/>
        <v>0</v>
      </c>
      <c r="E16" s="167">
        <f>TAB4.2!E$21</f>
        <v>0</v>
      </c>
      <c r="F16" s="290">
        <f t="shared" si="1"/>
        <v>0</v>
      </c>
      <c r="G16" s="167">
        <f>TAB4.2!G$21</f>
        <v>0</v>
      </c>
      <c r="H16" s="290">
        <f t="shared" si="2"/>
        <v>0</v>
      </c>
      <c r="I16" s="167">
        <f>TAB4.2!I$21</f>
        <v>0</v>
      </c>
      <c r="J16" s="290">
        <f t="shared" si="3"/>
        <v>0</v>
      </c>
      <c r="K16" s="167">
        <f>TAB4.2!K$21</f>
        <v>0</v>
      </c>
      <c r="L16" s="290">
        <f t="shared" si="4"/>
        <v>0</v>
      </c>
      <c r="M16" s="167">
        <f>TAB4.2!M$21</f>
        <v>0</v>
      </c>
      <c r="N16" s="290">
        <f t="shared" si="5"/>
        <v>0</v>
      </c>
      <c r="O16" s="167">
        <f>TAB4.2!O$21</f>
        <v>0</v>
      </c>
      <c r="P16" s="290">
        <f t="shared" si="6"/>
        <v>0</v>
      </c>
      <c r="Q16" s="167">
        <f>TAB4.2!Q$21</f>
        <v>0</v>
      </c>
      <c r="R16" s="290">
        <f t="shared" si="7"/>
        <v>0</v>
      </c>
      <c r="T16" s="159"/>
      <c r="V16" s="694"/>
      <c r="X16" s="160">
        <f t="shared" si="8"/>
        <v>0</v>
      </c>
      <c r="Y16" s="160">
        <f t="shared" si="9"/>
        <v>0</v>
      </c>
      <c r="Z16" s="160">
        <f t="shared" si="10"/>
        <v>0</v>
      </c>
      <c r="AA16" s="160">
        <f t="shared" si="11"/>
        <v>0</v>
      </c>
      <c r="AB16" s="160">
        <f t="shared" si="12"/>
        <v>0</v>
      </c>
      <c r="AC16" s="160">
        <f t="shared" si="13"/>
        <v>0</v>
      </c>
      <c r="AD16" s="160">
        <f t="shared" si="14"/>
        <v>0</v>
      </c>
      <c r="AE16" s="160">
        <f t="shared" si="15"/>
        <v>0</v>
      </c>
      <c r="AF16" s="160">
        <f t="shared" si="16"/>
        <v>0</v>
      </c>
    </row>
    <row r="17" spans="1:32" ht="24" customHeight="1" x14ac:dyDescent="0.3">
      <c r="A17" s="285" t="s">
        <v>98</v>
      </c>
      <c r="B17" s="167">
        <f>TAB4.2!B$23</f>
        <v>0</v>
      </c>
      <c r="C17" s="167">
        <f>TAB4.2!C$23</f>
        <v>0</v>
      </c>
      <c r="D17" s="290">
        <f t="shared" si="0"/>
        <v>0</v>
      </c>
      <c r="E17" s="167">
        <f>TAB4.2!E$23</f>
        <v>0</v>
      </c>
      <c r="F17" s="290">
        <f t="shared" si="1"/>
        <v>0</v>
      </c>
      <c r="G17" s="167">
        <f>TAB4.2!G$23</f>
        <v>0</v>
      </c>
      <c r="H17" s="290">
        <f t="shared" si="2"/>
        <v>0</v>
      </c>
      <c r="I17" s="167">
        <f>TAB4.2!I$23</f>
        <v>0</v>
      </c>
      <c r="J17" s="290">
        <f t="shared" si="3"/>
        <v>0</v>
      </c>
      <c r="K17" s="167">
        <f>TAB4.2!K$23</f>
        <v>0</v>
      </c>
      <c r="L17" s="290">
        <f t="shared" si="4"/>
        <v>0</v>
      </c>
      <c r="M17" s="167">
        <f>TAB4.2!M$23</f>
        <v>0</v>
      </c>
      <c r="N17" s="290">
        <f t="shared" si="5"/>
        <v>0</v>
      </c>
      <c r="O17" s="167">
        <f>TAB4.2!O$23</f>
        <v>0</v>
      </c>
      <c r="P17" s="290">
        <f t="shared" si="6"/>
        <v>0</v>
      </c>
      <c r="Q17" s="167">
        <f>TAB4.2!Q$23</f>
        <v>0</v>
      </c>
      <c r="R17" s="290">
        <f t="shared" si="7"/>
        <v>0</v>
      </c>
      <c r="T17" s="159"/>
      <c r="V17" s="694"/>
      <c r="X17" s="160">
        <f t="shared" si="8"/>
        <v>0</v>
      </c>
      <c r="Y17" s="160">
        <f t="shared" si="9"/>
        <v>0</v>
      </c>
      <c r="Z17" s="160">
        <f t="shared" si="10"/>
        <v>0</v>
      </c>
      <c r="AA17" s="160">
        <f t="shared" si="11"/>
        <v>0</v>
      </c>
      <c r="AB17" s="160">
        <f t="shared" si="12"/>
        <v>0</v>
      </c>
      <c r="AC17" s="160">
        <f t="shared" si="13"/>
        <v>0</v>
      </c>
      <c r="AD17" s="160">
        <f t="shared" si="14"/>
        <v>0</v>
      </c>
      <c r="AE17" s="160">
        <f t="shared" si="15"/>
        <v>0</v>
      </c>
      <c r="AF17" s="160">
        <f t="shared" si="16"/>
        <v>0</v>
      </c>
    </row>
    <row r="18" spans="1:32" ht="24" customHeight="1" x14ac:dyDescent="0.3">
      <c r="A18" s="285" t="s">
        <v>519</v>
      </c>
      <c r="B18" s="167">
        <f>TAB4.2!B$37</f>
        <v>0</v>
      </c>
      <c r="C18" s="167">
        <f>TAB4.2!C$37</f>
        <v>0</v>
      </c>
      <c r="D18" s="290">
        <f t="shared" si="0"/>
        <v>0</v>
      </c>
      <c r="E18" s="167">
        <f>TAB4.2!E$37</f>
        <v>0</v>
      </c>
      <c r="F18" s="290">
        <f t="shared" si="1"/>
        <v>0</v>
      </c>
      <c r="G18" s="167">
        <f>TAB4.2!G$37</f>
        <v>0</v>
      </c>
      <c r="H18" s="290">
        <f t="shared" si="2"/>
        <v>0</v>
      </c>
      <c r="I18" s="167">
        <f>TAB4.2!I$37</f>
        <v>0</v>
      </c>
      <c r="J18" s="290">
        <f t="shared" si="3"/>
        <v>0</v>
      </c>
      <c r="K18" s="167">
        <f>TAB4.2!K$37</f>
        <v>0</v>
      </c>
      <c r="L18" s="290">
        <f t="shared" si="4"/>
        <v>0</v>
      </c>
      <c r="M18" s="167">
        <f>TAB4.2!M$37</f>
        <v>0</v>
      </c>
      <c r="N18" s="290">
        <f t="shared" si="5"/>
        <v>0</v>
      </c>
      <c r="O18" s="167">
        <f>TAB4.2!O$37</f>
        <v>0</v>
      </c>
      <c r="P18" s="290">
        <f t="shared" si="6"/>
        <v>0</v>
      </c>
      <c r="Q18" s="167">
        <f>TAB4.2!Q$37</f>
        <v>0</v>
      </c>
      <c r="R18" s="290">
        <f t="shared" si="7"/>
        <v>0</v>
      </c>
      <c r="T18" s="159"/>
      <c r="V18" s="693"/>
      <c r="X18" s="160">
        <f t="shared" si="8"/>
        <v>0</v>
      </c>
      <c r="Y18" s="160">
        <f t="shared" si="9"/>
        <v>0</v>
      </c>
      <c r="Z18" s="160">
        <f t="shared" si="10"/>
        <v>0</v>
      </c>
      <c r="AA18" s="160">
        <f t="shared" si="11"/>
        <v>0</v>
      </c>
      <c r="AB18" s="160">
        <f t="shared" si="12"/>
        <v>0</v>
      </c>
      <c r="AC18" s="160">
        <f t="shared" si="13"/>
        <v>0</v>
      </c>
      <c r="AD18" s="160">
        <f t="shared" si="14"/>
        <v>0</v>
      </c>
      <c r="AE18" s="160">
        <f t="shared" si="15"/>
        <v>0</v>
      </c>
      <c r="AF18" s="160">
        <f t="shared" si="16"/>
        <v>0</v>
      </c>
    </row>
    <row r="19" spans="1:32" ht="24" customHeight="1" x14ac:dyDescent="0.3">
      <c r="A19" s="580" t="str">
        <f>'TAB3'!D13</f>
        <v>Charges nettes liées à la gestion de la clientèle propre</v>
      </c>
      <c r="B19" s="581">
        <f>SUM(B20:B21,B24)</f>
        <v>0</v>
      </c>
      <c r="C19" s="581">
        <f>SUM(C20:C21,C24)</f>
        <v>0</v>
      </c>
      <c r="D19" s="582">
        <f t="shared" si="0"/>
        <v>0</v>
      </c>
      <c r="E19" s="581">
        <f>SUM(E20:E21,E24)</f>
        <v>0</v>
      </c>
      <c r="F19" s="582">
        <f t="shared" si="1"/>
        <v>0</v>
      </c>
      <c r="G19" s="581">
        <f>SUM(G20:G21,G24)</f>
        <v>0</v>
      </c>
      <c r="H19" s="582">
        <f t="shared" si="2"/>
        <v>0</v>
      </c>
      <c r="I19" s="581">
        <f>SUM(I20:I21,I24)</f>
        <v>0</v>
      </c>
      <c r="J19" s="582">
        <f t="shared" si="3"/>
        <v>0</v>
      </c>
      <c r="K19" s="581">
        <f>SUM(K20:K21,K24)</f>
        <v>0</v>
      </c>
      <c r="L19" s="582">
        <f t="shared" si="4"/>
        <v>0</v>
      </c>
      <c r="M19" s="581">
        <f>SUM(M20:M21,M24)</f>
        <v>0</v>
      </c>
      <c r="N19" s="582">
        <f t="shared" si="5"/>
        <v>0</v>
      </c>
      <c r="O19" s="581">
        <f>SUM(O20:O21,O24)</f>
        <v>0</v>
      </c>
      <c r="P19" s="582">
        <f t="shared" si="6"/>
        <v>0</v>
      </c>
      <c r="Q19" s="581">
        <f>SUM(Q20:Q21,Q24)</f>
        <v>0</v>
      </c>
      <c r="R19" s="582">
        <f t="shared" si="7"/>
        <v>0</v>
      </c>
      <c r="T19" s="159"/>
      <c r="V19" s="692" t="s">
        <v>291</v>
      </c>
      <c r="X19" s="160">
        <f t="shared" si="8"/>
        <v>0</v>
      </c>
      <c r="Y19" s="160">
        <f t="shared" si="9"/>
        <v>0</v>
      </c>
      <c r="Z19" s="160">
        <f t="shared" si="10"/>
        <v>0</v>
      </c>
      <c r="AA19" s="160">
        <f t="shared" si="11"/>
        <v>0</v>
      </c>
      <c r="AB19" s="160">
        <f t="shared" si="12"/>
        <v>0</v>
      </c>
      <c r="AC19" s="160">
        <f t="shared" si="13"/>
        <v>0</v>
      </c>
      <c r="AD19" s="160">
        <f t="shared" si="14"/>
        <v>0</v>
      </c>
      <c r="AE19" s="160">
        <f t="shared" si="15"/>
        <v>0</v>
      </c>
      <c r="AF19" s="160">
        <f t="shared" si="16"/>
        <v>0</v>
      </c>
    </row>
    <row r="20" spans="1:32" ht="24" customHeight="1" x14ac:dyDescent="0.3">
      <c r="A20" s="285" t="s">
        <v>569</v>
      </c>
      <c r="B20" s="167">
        <f>TAB4.3!B$25</f>
        <v>0</v>
      </c>
      <c r="C20" s="167">
        <f>TAB4.3!C$25</f>
        <v>0</v>
      </c>
      <c r="D20" s="290">
        <f t="shared" si="0"/>
        <v>0</v>
      </c>
      <c r="E20" s="167">
        <f>TAB4.3!E$25</f>
        <v>0</v>
      </c>
      <c r="F20" s="290">
        <f t="shared" si="1"/>
        <v>0</v>
      </c>
      <c r="G20" s="167">
        <f>TAB4.3!G$25</f>
        <v>0</v>
      </c>
      <c r="H20" s="290">
        <f t="shared" si="2"/>
        <v>0</v>
      </c>
      <c r="I20" s="167">
        <f>TAB4.3!I$25</f>
        <v>0</v>
      </c>
      <c r="J20" s="290">
        <f t="shared" si="3"/>
        <v>0</v>
      </c>
      <c r="K20" s="167">
        <f>TAB4.3!K$25</f>
        <v>0</v>
      </c>
      <c r="L20" s="290">
        <f t="shared" si="4"/>
        <v>0</v>
      </c>
      <c r="M20" s="167">
        <f>TAB4.3!M$25</f>
        <v>0</v>
      </c>
      <c r="N20" s="290">
        <f t="shared" si="5"/>
        <v>0</v>
      </c>
      <c r="O20" s="167">
        <f>TAB4.3!O$25</f>
        <v>0</v>
      </c>
      <c r="P20" s="290">
        <f t="shared" si="6"/>
        <v>0</v>
      </c>
      <c r="Q20" s="167">
        <f>TAB4.3!Q$25</f>
        <v>0</v>
      </c>
      <c r="R20" s="290">
        <f t="shared" si="7"/>
        <v>0</v>
      </c>
      <c r="T20" s="159"/>
      <c r="V20" s="694"/>
      <c r="X20" s="160">
        <f t="shared" si="8"/>
        <v>0</v>
      </c>
      <c r="Y20" s="160">
        <f t="shared" si="9"/>
        <v>0</v>
      </c>
      <c r="Z20" s="160">
        <f t="shared" si="10"/>
        <v>0</v>
      </c>
      <c r="AA20" s="160">
        <f t="shared" si="11"/>
        <v>0</v>
      </c>
      <c r="AB20" s="160">
        <f t="shared" si="12"/>
        <v>0</v>
      </c>
      <c r="AC20" s="160">
        <f t="shared" si="13"/>
        <v>0</v>
      </c>
      <c r="AD20" s="160">
        <f t="shared" si="14"/>
        <v>0</v>
      </c>
      <c r="AE20" s="160">
        <f t="shared" si="15"/>
        <v>0</v>
      </c>
      <c r="AF20" s="160">
        <f t="shared" si="16"/>
        <v>0</v>
      </c>
    </row>
    <row r="21" spans="1:32" ht="24" customHeight="1" x14ac:dyDescent="0.3">
      <c r="A21" s="285" t="s">
        <v>568</v>
      </c>
      <c r="B21" s="167">
        <f>TAB4.3!B$9</f>
        <v>0</v>
      </c>
      <c r="C21" s="167">
        <f>TAB4.3!C$9</f>
        <v>0</v>
      </c>
      <c r="D21" s="290">
        <f t="shared" si="0"/>
        <v>0</v>
      </c>
      <c r="E21" s="167">
        <f>TAB4.3!E$9</f>
        <v>0</v>
      </c>
      <c r="F21" s="290">
        <f t="shared" si="1"/>
        <v>0</v>
      </c>
      <c r="G21" s="167">
        <f>TAB4.3!G$9</f>
        <v>0</v>
      </c>
      <c r="H21" s="290">
        <f t="shared" si="2"/>
        <v>0</v>
      </c>
      <c r="I21" s="167">
        <f>TAB4.3!I$9</f>
        <v>0</v>
      </c>
      <c r="J21" s="290">
        <f t="shared" si="3"/>
        <v>0</v>
      </c>
      <c r="K21" s="167">
        <f>TAB4.3!K$9</f>
        <v>0</v>
      </c>
      <c r="L21" s="290">
        <f t="shared" si="4"/>
        <v>0</v>
      </c>
      <c r="M21" s="167">
        <f>TAB4.3!M$9</f>
        <v>0</v>
      </c>
      <c r="N21" s="290">
        <f t="shared" si="5"/>
        <v>0</v>
      </c>
      <c r="O21" s="167">
        <f>TAB4.3!O$9</f>
        <v>0</v>
      </c>
      <c r="P21" s="290">
        <f t="shared" si="6"/>
        <v>0</v>
      </c>
      <c r="Q21" s="167">
        <f>TAB4.3!Q$9</f>
        <v>0</v>
      </c>
      <c r="R21" s="290">
        <f t="shared" si="7"/>
        <v>0</v>
      </c>
      <c r="T21" s="159"/>
      <c r="V21" s="694"/>
      <c r="X21" s="160">
        <f t="shared" si="8"/>
        <v>0</v>
      </c>
      <c r="Y21" s="160">
        <f t="shared" si="9"/>
        <v>0</v>
      </c>
      <c r="Z21" s="160">
        <f t="shared" si="10"/>
        <v>0</v>
      </c>
      <c r="AA21" s="160">
        <f t="shared" si="11"/>
        <v>0</v>
      </c>
      <c r="AB21" s="160">
        <f t="shared" si="12"/>
        <v>0</v>
      </c>
      <c r="AC21" s="160">
        <f t="shared" si="13"/>
        <v>0</v>
      </c>
      <c r="AD21" s="160">
        <f t="shared" si="14"/>
        <v>0</v>
      </c>
      <c r="AE21" s="160">
        <f t="shared" si="15"/>
        <v>0</v>
      </c>
      <c r="AF21" s="160">
        <f t="shared" si="16"/>
        <v>0</v>
      </c>
    </row>
    <row r="22" spans="1:32" ht="24" customHeight="1" x14ac:dyDescent="0.3">
      <c r="A22" s="285" t="s">
        <v>101</v>
      </c>
      <c r="B22" s="167">
        <f>TAB4.3!B$21</f>
        <v>0</v>
      </c>
      <c r="C22" s="167">
        <f>TAB4.3!C$21</f>
        <v>0</v>
      </c>
      <c r="D22" s="290">
        <f t="shared" si="0"/>
        <v>0</v>
      </c>
      <c r="E22" s="167">
        <f>TAB4.3!E$21</f>
        <v>0</v>
      </c>
      <c r="F22" s="290">
        <f t="shared" si="1"/>
        <v>0</v>
      </c>
      <c r="G22" s="167">
        <f>TAB4.3!G$21</f>
        <v>0</v>
      </c>
      <c r="H22" s="290">
        <f t="shared" si="2"/>
        <v>0</v>
      </c>
      <c r="I22" s="167">
        <f>TAB4.3!I$21</f>
        <v>0</v>
      </c>
      <c r="J22" s="290">
        <f t="shared" si="3"/>
        <v>0</v>
      </c>
      <c r="K22" s="167">
        <f>TAB4.3!K$21</f>
        <v>0</v>
      </c>
      <c r="L22" s="290">
        <f t="shared" si="4"/>
        <v>0</v>
      </c>
      <c r="M22" s="167">
        <f>TAB4.3!M$21</f>
        <v>0</v>
      </c>
      <c r="N22" s="290">
        <f t="shared" si="5"/>
        <v>0</v>
      </c>
      <c r="O22" s="167">
        <f>TAB4.3!O$21</f>
        <v>0</v>
      </c>
      <c r="P22" s="290">
        <f t="shared" si="6"/>
        <v>0</v>
      </c>
      <c r="Q22" s="167">
        <f>TAB4.3!Q$21</f>
        <v>0</v>
      </c>
      <c r="R22" s="290">
        <f t="shared" si="7"/>
        <v>0</v>
      </c>
      <c r="T22" s="159"/>
      <c r="V22" s="694"/>
      <c r="X22" s="160">
        <f t="shared" si="8"/>
        <v>0</v>
      </c>
      <c r="Y22" s="160">
        <f t="shared" si="9"/>
        <v>0</v>
      </c>
      <c r="Z22" s="160">
        <f t="shared" si="10"/>
        <v>0</v>
      </c>
      <c r="AA22" s="160">
        <f t="shared" si="11"/>
        <v>0</v>
      </c>
      <c r="AB22" s="160">
        <f t="shared" si="12"/>
        <v>0</v>
      </c>
      <c r="AC22" s="160">
        <f t="shared" si="13"/>
        <v>0</v>
      </c>
      <c r="AD22" s="160">
        <f t="shared" si="14"/>
        <v>0</v>
      </c>
      <c r="AE22" s="160">
        <f t="shared" si="15"/>
        <v>0</v>
      </c>
      <c r="AF22" s="160">
        <f t="shared" si="16"/>
        <v>0</v>
      </c>
    </row>
    <row r="23" spans="1:32" ht="24" customHeight="1" x14ac:dyDescent="0.3">
      <c r="A23" s="285" t="s">
        <v>98</v>
      </c>
      <c r="B23" s="167">
        <f>TAB4.3!B$23</f>
        <v>0</v>
      </c>
      <c r="C23" s="167">
        <f>TAB4.3!C$23</f>
        <v>0</v>
      </c>
      <c r="D23" s="290">
        <f t="shared" si="0"/>
        <v>0</v>
      </c>
      <c r="E23" s="167">
        <f>TAB4.3!E$23</f>
        <v>0</v>
      </c>
      <c r="F23" s="290">
        <f t="shared" si="1"/>
        <v>0</v>
      </c>
      <c r="G23" s="167">
        <f>TAB4.3!G$23</f>
        <v>0</v>
      </c>
      <c r="H23" s="290">
        <f t="shared" si="2"/>
        <v>0</v>
      </c>
      <c r="I23" s="167">
        <f>TAB4.3!I$23</f>
        <v>0</v>
      </c>
      <c r="J23" s="290">
        <f t="shared" si="3"/>
        <v>0</v>
      </c>
      <c r="K23" s="167">
        <f>TAB4.3!K$23</f>
        <v>0</v>
      </c>
      <c r="L23" s="290">
        <f t="shared" si="4"/>
        <v>0</v>
      </c>
      <c r="M23" s="167">
        <f>TAB4.3!M$23</f>
        <v>0</v>
      </c>
      <c r="N23" s="290">
        <f t="shared" si="5"/>
        <v>0</v>
      </c>
      <c r="O23" s="167">
        <f>TAB4.3!O$23</f>
        <v>0</v>
      </c>
      <c r="P23" s="290">
        <f t="shared" si="6"/>
        <v>0</v>
      </c>
      <c r="Q23" s="167">
        <f>TAB4.3!Q$23</f>
        <v>0</v>
      </c>
      <c r="R23" s="290">
        <f t="shared" si="7"/>
        <v>0</v>
      </c>
      <c r="T23" s="159"/>
      <c r="V23" s="694"/>
      <c r="X23" s="160">
        <f t="shared" si="8"/>
        <v>0</v>
      </c>
      <c r="Y23" s="160">
        <f t="shared" si="9"/>
        <v>0</v>
      </c>
      <c r="Z23" s="160">
        <f t="shared" si="10"/>
        <v>0</v>
      </c>
      <c r="AA23" s="160">
        <f t="shared" si="11"/>
        <v>0</v>
      </c>
      <c r="AB23" s="160">
        <f t="shared" si="12"/>
        <v>0</v>
      </c>
      <c r="AC23" s="160">
        <f t="shared" si="13"/>
        <v>0</v>
      </c>
      <c r="AD23" s="160">
        <f t="shared" si="14"/>
        <v>0</v>
      </c>
      <c r="AE23" s="160">
        <f t="shared" si="15"/>
        <v>0</v>
      </c>
      <c r="AF23" s="160">
        <f t="shared" si="16"/>
        <v>0</v>
      </c>
    </row>
    <row r="24" spans="1:32" ht="24" customHeight="1" x14ac:dyDescent="0.3">
      <c r="A24" s="285" t="s">
        <v>519</v>
      </c>
      <c r="B24" s="167">
        <f>TAB4.3!B$37</f>
        <v>0</v>
      </c>
      <c r="C24" s="167">
        <f>TAB4.3!C$37</f>
        <v>0</v>
      </c>
      <c r="D24" s="290">
        <f t="shared" si="0"/>
        <v>0</v>
      </c>
      <c r="E24" s="167">
        <f>TAB4.3!E$37</f>
        <v>0</v>
      </c>
      <c r="F24" s="290">
        <f t="shared" si="1"/>
        <v>0</v>
      </c>
      <c r="G24" s="167">
        <f>TAB4.3!G$37</f>
        <v>0</v>
      </c>
      <c r="H24" s="290">
        <f t="shared" si="2"/>
        <v>0</v>
      </c>
      <c r="I24" s="167">
        <f>TAB4.3!I$37</f>
        <v>0</v>
      </c>
      <c r="J24" s="290">
        <f t="shared" si="3"/>
        <v>0</v>
      </c>
      <c r="K24" s="167">
        <f>TAB4.3!K$37</f>
        <v>0</v>
      </c>
      <c r="L24" s="290">
        <f t="shared" si="4"/>
        <v>0</v>
      </c>
      <c r="M24" s="167">
        <f>TAB4.3!M$37</f>
        <v>0</v>
      </c>
      <c r="N24" s="290">
        <f t="shared" si="5"/>
        <v>0</v>
      </c>
      <c r="O24" s="167">
        <f>TAB4.3!O$37</f>
        <v>0</v>
      </c>
      <c r="P24" s="290">
        <f t="shared" si="6"/>
        <v>0</v>
      </c>
      <c r="Q24" s="167">
        <f>TAB4.3!Q$37</f>
        <v>0</v>
      </c>
      <c r="R24" s="290">
        <f t="shared" si="7"/>
        <v>0</v>
      </c>
      <c r="T24" s="159"/>
      <c r="V24" s="693"/>
      <c r="X24" s="160">
        <f t="shared" si="8"/>
        <v>0</v>
      </c>
      <c r="Y24" s="160">
        <f t="shared" si="9"/>
        <v>0</v>
      </c>
      <c r="Z24" s="160">
        <f t="shared" si="10"/>
        <v>0</v>
      </c>
      <c r="AA24" s="160">
        <f t="shared" si="11"/>
        <v>0</v>
      </c>
      <c r="AB24" s="160">
        <f t="shared" si="12"/>
        <v>0</v>
      </c>
      <c r="AC24" s="160">
        <f t="shared" si="13"/>
        <v>0</v>
      </c>
      <c r="AD24" s="160">
        <f t="shared" si="14"/>
        <v>0</v>
      </c>
      <c r="AE24" s="160">
        <f t="shared" si="15"/>
        <v>0</v>
      </c>
      <c r="AF24" s="160">
        <f t="shared" si="16"/>
        <v>0</v>
      </c>
    </row>
    <row r="25" spans="1:32" ht="24" customHeight="1" x14ac:dyDescent="0.3">
      <c r="A25" s="580" t="str">
        <f>'TAB3'!D14</f>
        <v>Charges nettes liées à la gestion des MOZA et EOC</v>
      </c>
      <c r="B25" s="581">
        <f>SUM(B26:B27,B30)</f>
        <v>0</v>
      </c>
      <c r="C25" s="581">
        <f>SUM(C26:C27,C30)</f>
        <v>0</v>
      </c>
      <c r="D25" s="582">
        <f t="shared" si="0"/>
        <v>0</v>
      </c>
      <c r="E25" s="581">
        <f>SUM(E26:E27,E30)</f>
        <v>0</v>
      </c>
      <c r="F25" s="582">
        <f t="shared" si="1"/>
        <v>0</v>
      </c>
      <c r="G25" s="581">
        <f>SUM(G26:G27,G30)</f>
        <v>0</v>
      </c>
      <c r="H25" s="582">
        <f t="shared" si="2"/>
        <v>0</v>
      </c>
      <c r="I25" s="581">
        <f>SUM(I26:I27,I30)</f>
        <v>0</v>
      </c>
      <c r="J25" s="582">
        <f t="shared" si="3"/>
        <v>0</v>
      </c>
      <c r="K25" s="581">
        <f>SUM(K26:K27,K30)</f>
        <v>0</v>
      </c>
      <c r="L25" s="582">
        <f t="shared" si="4"/>
        <v>0</v>
      </c>
      <c r="M25" s="581">
        <f>SUM(M26:M27,M30)</f>
        <v>0</v>
      </c>
      <c r="N25" s="582">
        <f t="shared" si="5"/>
        <v>0</v>
      </c>
      <c r="O25" s="581">
        <f>SUM(O26:O27,O30)</f>
        <v>0</v>
      </c>
      <c r="P25" s="582">
        <f t="shared" si="6"/>
        <v>0</v>
      </c>
      <c r="Q25" s="581">
        <f>SUM(Q26:Q27,Q30)</f>
        <v>0</v>
      </c>
      <c r="R25" s="582">
        <f t="shared" si="7"/>
        <v>0</v>
      </c>
      <c r="T25" s="159"/>
      <c r="V25" s="692" t="s">
        <v>291</v>
      </c>
      <c r="X25" s="160">
        <f t="shared" si="8"/>
        <v>0</v>
      </c>
      <c r="Y25" s="160">
        <f t="shared" si="9"/>
        <v>0</v>
      </c>
      <c r="Z25" s="160">
        <f t="shared" si="10"/>
        <v>0</v>
      </c>
      <c r="AA25" s="160">
        <f t="shared" si="11"/>
        <v>0</v>
      </c>
      <c r="AB25" s="160">
        <f t="shared" si="12"/>
        <v>0</v>
      </c>
      <c r="AC25" s="160">
        <f t="shared" si="13"/>
        <v>0</v>
      </c>
      <c r="AD25" s="160">
        <f t="shared" si="14"/>
        <v>0</v>
      </c>
      <c r="AE25" s="160">
        <f t="shared" si="15"/>
        <v>0</v>
      </c>
      <c r="AF25" s="160">
        <f t="shared" si="16"/>
        <v>0</v>
      </c>
    </row>
    <row r="26" spans="1:32" ht="24" customHeight="1" x14ac:dyDescent="0.3">
      <c r="A26" s="285" t="s">
        <v>569</v>
      </c>
      <c r="B26" s="167">
        <f>TAB4.4!B$25</f>
        <v>0</v>
      </c>
      <c r="C26" s="167">
        <f>TAB4.4!C$25</f>
        <v>0</v>
      </c>
      <c r="D26" s="290">
        <f t="shared" si="0"/>
        <v>0</v>
      </c>
      <c r="E26" s="167">
        <f>TAB4.4!E$25</f>
        <v>0</v>
      </c>
      <c r="F26" s="290">
        <f t="shared" si="1"/>
        <v>0</v>
      </c>
      <c r="G26" s="167">
        <f>TAB4.4!G$25</f>
        <v>0</v>
      </c>
      <c r="H26" s="290">
        <f t="shared" si="2"/>
        <v>0</v>
      </c>
      <c r="I26" s="167">
        <f>TAB4.4!I$25</f>
        <v>0</v>
      </c>
      <c r="J26" s="290">
        <f t="shared" si="3"/>
        <v>0</v>
      </c>
      <c r="K26" s="167">
        <f>TAB4.4!K$25</f>
        <v>0</v>
      </c>
      <c r="L26" s="290">
        <f t="shared" si="4"/>
        <v>0</v>
      </c>
      <c r="M26" s="167">
        <f>TAB4.4!M$25</f>
        <v>0</v>
      </c>
      <c r="N26" s="290">
        <f t="shared" si="5"/>
        <v>0</v>
      </c>
      <c r="O26" s="167">
        <f>TAB4.4!O$25</f>
        <v>0</v>
      </c>
      <c r="P26" s="290">
        <f t="shared" si="6"/>
        <v>0</v>
      </c>
      <c r="Q26" s="167">
        <f>TAB4.4!Q$25</f>
        <v>0</v>
      </c>
      <c r="R26" s="290">
        <f t="shared" si="7"/>
        <v>0</v>
      </c>
      <c r="T26" s="159"/>
      <c r="V26" s="694"/>
      <c r="X26" s="160">
        <f t="shared" si="8"/>
        <v>0</v>
      </c>
      <c r="Y26" s="160">
        <f t="shared" si="9"/>
        <v>0</v>
      </c>
      <c r="Z26" s="160">
        <f t="shared" si="10"/>
        <v>0</v>
      </c>
      <c r="AA26" s="160">
        <f t="shared" si="11"/>
        <v>0</v>
      </c>
      <c r="AB26" s="160">
        <f t="shared" si="12"/>
        <v>0</v>
      </c>
      <c r="AC26" s="160">
        <f t="shared" si="13"/>
        <v>0</v>
      </c>
      <c r="AD26" s="160">
        <f t="shared" si="14"/>
        <v>0</v>
      </c>
      <c r="AE26" s="160">
        <f t="shared" si="15"/>
        <v>0</v>
      </c>
      <c r="AF26" s="160">
        <f t="shared" si="16"/>
        <v>0</v>
      </c>
    </row>
    <row r="27" spans="1:32" ht="24" customHeight="1" x14ac:dyDescent="0.3">
      <c r="A27" s="285" t="s">
        <v>568</v>
      </c>
      <c r="B27" s="167">
        <f>TAB4.4!B$9</f>
        <v>0</v>
      </c>
      <c r="C27" s="167">
        <f>TAB4.4!C$9</f>
        <v>0</v>
      </c>
      <c r="D27" s="290">
        <f t="shared" si="0"/>
        <v>0</v>
      </c>
      <c r="E27" s="167">
        <f>TAB4.4!E$9</f>
        <v>0</v>
      </c>
      <c r="F27" s="290">
        <f t="shared" si="1"/>
        <v>0</v>
      </c>
      <c r="G27" s="167">
        <f>TAB4.4!G$9</f>
        <v>0</v>
      </c>
      <c r="H27" s="290">
        <f t="shared" si="2"/>
        <v>0</v>
      </c>
      <c r="I27" s="167">
        <f>TAB4.4!I$9</f>
        <v>0</v>
      </c>
      <c r="J27" s="290">
        <f t="shared" si="3"/>
        <v>0</v>
      </c>
      <c r="K27" s="167">
        <f>TAB4.4!K$9</f>
        <v>0</v>
      </c>
      <c r="L27" s="290">
        <f t="shared" si="4"/>
        <v>0</v>
      </c>
      <c r="M27" s="167">
        <f>TAB4.4!M$9</f>
        <v>0</v>
      </c>
      <c r="N27" s="290">
        <f t="shared" si="5"/>
        <v>0</v>
      </c>
      <c r="O27" s="167">
        <f>TAB4.4!O$9</f>
        <v>0</v>
      </c>
      <c r="P27" s="290">
        <f t="shared" si="6"/>
        <v>0</v>
      </c>
      <c r="Q27" s="167">
        <f>TAB4.4!Q$9</f>
        <v>0</v>
      </c>
      <c r="R27" s="290">
        <f t="shared" si="7"/>
        <v>0</v>
      </c>
      <c r="T27" s="159"/>
      <c r="V27" s="694"/>
      <c r="X27" s="160">
        <f t="shared" si="8"/>
        <v>0</v>
      </c>
      <c r="Y27" s="160">
        <f t="shared" si="9"/>
        <v>0</v>
      </c>
      <c r="Z27" s="160">
        <f t="shared" si="10"/>
        <v>0</v>
      </c>
      <c r="AA27" s="160">
        <f t="shared" si="11"/>
        <v>0</v>
      </c>
      <c r="AB27" s="160">
        <f t="shared" si="12"/>
        <v>0</v>
      </c>
      <c r="AC27" s="160">
        <f t="shared" si="13"/>
        <v>0</v>
      </c>
      <c r="AD27" s="160">
        <f t="shared" si="14"/>
        <v>0</v>
      </c>
      <c r="AE27" s="160">
        <f t="shared" si="15"/>
        <v>0</v>
      </c>
      <c r="AF27" s="160">
        <f t="shared" si="16"/>
        <v>0</v>
      </c>
    </row>
    <row r="28" spans="1:32" ht="24" customHeight="1" x14ac:dyDescent="0.3">
      <c r="A28" s="285" t="s">
        <v>102</v>
      </c>
      <c r="B28" s="167">
        <f>TAB4.4!B$21</f>
        <v>0</v>
      </c>
      <c r="C28" s="167">
        <f>TAB4.4!C$21</f>
        <v>0</v>
      </c>
      <c r="D28" s="290">
        <f t="shared" si="0"/>
        <v>0</v>
      </c>
      <c r="E28" s="167">
        <f>TAB4.4!E$21</f>
        <v>0</v>
      </c>
      <c r="F28" s="290">
        <f t="shared" si="1"/>
        <v>0</v>
      </c>
      <c r="G28" s="167">
        <f>TAB4.4!G$21</f>
        <v>0</v>
      </c>
      <c r="H28" s="290">
        <f t="shared" si="2"/>
        <v>0</v>
      </c>
      <c r="I28" s="167">
        <f>TAB4.4!I$21</f>
        <v>0</v>
      </c>
      <c r="J28" s="290">
        <f t="shared" si="3"/>
        <v>0</v>
      </c>
      <c r="K28" s="167">
        <f>TAB4.4!K$21</f>
        <v>0</v>
      </c>
      <c r="L28" s="290">
        <f t="shared" si="4"/>
        <v>0</v>
      </c>
      <c r="M28" s="167">
        <f>TAB4.4!M$21</f>
        <v>0</v>
      </c>
      <c r="N28" s="290">
        <f t="shared" si="5"/>
        <v>0</v>
      </c>
      <c r="O28" s="167">
        <f>TAB4.4!O$21</f>
        <v>0</v>
      </c>
      <c r="P28" s="290">
        <f t="shared" si="6"/>
        <v>0</v>
      </c>
      <c r="Q28" s="167">
        <f>TAB4.4!Q$21</f>
        <v>0</v>
      </c>
      <c r="R28" s="290">
        <f t="shared" si="7"/>
        <v>0</v>
      </c>
      <c r="T28" s="159"/>
      <c r="V28" s="694"/>
      <c r="X28" s="160">
        <f t="shared" si="8"/>
        <v>0</v>
      </c>
      <c r="Y28" s="160">
        <f t="shared" si="9"/>
        <v>0</v>
      </c>
      <c r="Z28" s="160">
        <f t="shared" si="10"/>
        <v>0</v>
      </c>
      <c r="AA28" s="160">
        <f t="shared" si="11"/>
        <v>0</v>
      </c>
      <c r="AB28" s="160">
        <f t="shared" si="12"/>
        <v>0</v>
      </c>
      <c r="AC28" s="160">
        <f t="shared" si="13"/>
        <v>0</v>
      </c>
      <c r="AD28" s="160">
        <f t="shared" si="14"/>
        <v>0</v>
      </c>
      <c r="AE28" s="160">
        <f t="shared" si="15"/>
        <v>0</v>
      </c>
      <c r="AF28" s="160">
        <f t="shared" si="16"/>
        <v>0</v>
      </c>
    </row>
    <row r="29" spans="1:32" ht="24" customHeight="1" x14ac:dyDescent="0.3">
      <c r="A29" s="285" t="s">
        <v>98</v>
      </c>
      <c r="B29" s="167">
        <f>TAB4.4!B$23</f>
        <v>0</v>
      </c>
      <c r="C29" s="167">
        <f>TAB4.4!C$23</f>
        <v>0</v>
      </c>
      <c r="D29" s="290">
        <f t="shared" si="0"/>
        <v>0</v>
      </c>
      <c r="E29" s="167">
        <f>TAB4.4!E$23</f>
        <v>0</v>
      </c>
      <c r="F29" s="290">
        <f t="shared" si="1"/>
        <v>0</v>
      </c>
      <c r="G29" s="167">
        <f>TAB4.4!G$23</f>
        <v>0</v>
      </c>
      <c r="H29" s="290">
        <f t="shared" si="2"/>
        <v>0</v>
      </c>
      <c r="I29" s="167">
        <f>TAB4.4!I$23</f>
        <v>0</v>
      </c>
      <c r="J29" s="290">
        <f t="shared" si="3"/>
        <v>0</v>
      </c>
      <c r="K29" s="167">
        <f>TAB4.4!K$23</f>
        <v>0</v>
      </c>
      <c r="L29" s="290">
        <f t="shared" si="4"/>
        <v>0</v>
      </c>
      <c r="M29" s="167">
        <f>TAB4.4!M$23</f>
        <v>0</v>
      </c>
      <c r="N29" s="290">
        <f t="shared" si="5"/>
        <v>0</v>
      </c>
      <c r="O29" s="167">
        <f>TAB4.4!O$23</f>
        <v>0</v>
      </c>
      <c r="P29" s="290">
        <f t="shared" si="6"/>
        <v>0</v>
      </c>
      <c r="Q29" s="167">
        <f>TAB4.4!Q$23</f>
        <v>0</v>
      </c>
      <c r="R29" s="290">
        <f t="shared" si="7"/>
        <v>0</v>
      </c>
      <c r="T29" s="159"/>
      <c r="V29" s="694"/>
      <c r="X29" s="160">
        <f t="shared" si="8"/>
        <v>0</v>
      </c>
      <c r="Y29" s="160">
        <f t="shared" si="9"/>
        <v>0</v>
      </c>
      <c r="Z29" s="160">
        <f t="shared" si="10"/>
        <v>0</v>
      </c>
      <c r="AA29" s="160">
        <f t="shared" si="11"/>
        <v>0</v>
      </c>
      <c r="AB29" s="160">
        <f t="shared" si="12"/>
        <v>0</v>
      </c>
      <c r="AC29" s="160">
        <f t="shared" si="13"/>
        <v>0</v>
      </c>
      <c r="AD29" s="160">
        <f t="shared" si="14"/>
        <v>0</v>
      </c>
      <c r="AE29" s="160">
        <f t="shared" si="15"/>
        <v>0</v>
      </c>
      <c r="AF29" s="160">
        <f t="shared" si="16"/>
        <v>0</v>
      </c>
    </row>
    <row r="30" spans="1:32" ht="24" customHeight="1" x14ac:dyDescent="0.3">
      <c r="A30" s="285" t="s">
        <v>519</v>
      </c>
      <c r="B30" s="167">
        <f>TAB4.4!B$37</f>
        <v>0</v>
      </c>
      <c r="C30" s="167">
        <f>TAB4.4!C$37</f>
        <v>0</v>
      </c>
      <c r="D30" s="290">
        <f t="shared" si="0"/>
        <v>0</v>
      </c>
      <c r="E30" s="167">
        <f>TAB4.4!E$37</f>
        <v>0</v>
      </c>
      <c r="F30" s="290">
        <f t="shared" si="1"/>
        <v>0</v>
      </c>
      <c r="G30" s="167">
        <f>TAB4.4!G$37</f>
        <v>0</v>
      </c>
      <c r="H30" s="290">
        <f t="shared" si="2"/>
        <v>0</v>
      </c>
      <c r="I30" s="167">
        <f>TAB4.4!I$37</f>
        <v>0</v>
      </c>
      <c r="J30" s="290">
        <f t="shared" si="3"/>
        <v>0</v>
      </c>
      <c r="K30" s="167">
        <f>TAB4.4!K$37</f>
        <v>0</v>
      </c>
      <c r="L30" s="290">
        <f t="shared" si="4"/>
        <v>0</v>
      </c>
      <c r="M30" s="167">
        <f>TAB4.4!M$37</f>
        <v>0</v>
      </c>
      <c r="N30" s="290">
        <f t="shared" si="5"/>
        <v>0</v>
      </c>
      <c r="O30" s="167">
        <f>TAB4.4!O$37</f>
        <v>0</v>
      </c>
      <c r="P30" s="290">
        <f t="shared" si="6"/>
        <v>0</v>
      </c>
      <c r="Q30" s="167">
        <f>TAB4.4!Q$37</f>
        <v>0</v>
      </c>
      <c r="R30" s="290">
        <f t="shared" si="7"/>
        <v>0</v>
      </c>
      <c r="T30" s="159"/>
      <c r="V30" s="693"/>
      <c r="X30" s="160">
        <f t="shared" si="8"/>
        <v>0</v>
      </c>
      <c r="Y30" s="160">
        <f t="shared" si="9"/>
        <v>0</v>
      </c>
      <c r="Z30" s="160">
        <f t="shared" si="10"/>
        <v>0</v>
      </c>
      <c r="AA30" s="160">
        <f t="shared" si="11"/>
        <v>0</v>
      </c>
      <c r="AB30" s="160">
        <f t="shared" si="12"/>
        <v>0</v>
      </c>
      <c r="AC30" s="160">
        <f t="shared" si="13"/>
        <v>0</v>
      </c>
      <c r="AD30" s="160">
        <f t="shared" si="14"/>
        <v>0</v>
      </c>
      <c r="AE30" s="160">
        <f t="shared" si="15"/>
        <v>0</v>
      </c>
      <c r="AF30" s="160">
        <f t="shared" si="16"/>
        <v>0</v>
      </c>
    </row>
    <row r="31" spans="1:32" ht="24" customHeight="1" x14ac:dyDescent="0.3">
      <c r="A31" s="580" t="str">
        <f>'TAB3'!D15</f>
        <v>Charges nettes des raccordements standard gratuits</v>
      </c>
      <c r="B31" s="581">
        <f>B32</f>
        <v>0</v>
      </c>
      <c r="C31" s="581">
        <f>C32</f>
        <v>0</v>
      </c>
      <c r="D31" s="582">
        <f t="shared" si="0"/>
        <v>0</v>
      </c>
      <c r="E31" s="581">
        <f>E32</f>
        <v>0</v>
      </c>
      <c r="F31" s="582">
        <f t="shared" si="1"/>
        <v>0</v>
      </c>
      <c r="G31" s="581">
        <f>G32</f>
        <v>0</v>
      </c>
      <c r="H31" s="582">
        <f t="shared" si="2"/>
        <v>0</v>
      </c>
      <c r="I31" s="581">
        <f>I32</f>
        <v>0</v>
      </c>
      <c r="J31" s="582">
        <f t="shared" si="3"/>
        <v>0</v>
      </c>
      <c r="K31" s="581">
        <f>K32</f>
        <v>0</v>
      </c>
      <c r="L31" s="582">
        <f t="shared" si="4"/>
        <v>0</v>
      </c>
      <c r="M31" s="581">
        <f>M32</f>
        <v>0</v>
      </c>
      <c r="N31" s="582">
        <f t="shared" si="5"/>
        <v>0</v>
      </c>
      <c r="O31" s="581">
        <f>O32</f>
        <v>0</v>
      </c>
      <c r="P31" s="582">
        <f t="shared" si="6"/>
        <v>0</v>
      </c>
      <c r="Q31" s="581">
        <f>Q32</f>
        <v>0</v>
      </c>
      <c r="R31" s="582">
        <f t="shared" si="7"/>
        <v>0</v>
      </c>
      <c r="T31" s="159"/>
      <c r="V31" s="692" t="s">
        <v>295</v>
      </c>
      <c r="X31" s="160">
        <f t="shared" si="8"/>
        <v>0</v>
      </c>
      <c r="Y31" s="160">
        <f t="shared" si="9"/>
        <v>0</v>
      </c>
      <c r="Z31" s="160">
        <f t="shared" si="10"/>
        <v>0</v>
      </c>
      <c r="AA31" s="160">
        <f t="shared" si="11"/>
        <v>0</v>
      </c>
      <c r="AB31" s="160">
        <f t="shared" si="12"/>
        <v>0</v>
      </c>
      <c r="AC31" s="160">
        <f t="shared" si="13"/>
        <v>0</v>
      </c>
      <c r="AD31" s="160">
        <f t="shared" si="14"/>
        <v>0</v>
      </c>
      <c r="AE31" s="160">
        <f t="shared" si="15"/>
        <v>0</v>
      </c>
      <c r="AF31" s="160">
        <f t="shared" si="16"/>
        <v>0</v>
      </c>
    </row>
    <row r="32" spans="1:32" ht="24" customHeight="1" x14ac:dyDescent="0.3">
      <c r="A32" s="285" t="s">
        <v>519</v>
      </c>
      <c r="B32" s="167">
        <f>TAB4.7!B12</f>
        <v>0</v>
      </c>
      <c r="C32" s="167">
        <f>TAB4.7!C12</f>
        <v>0</v>
      </c>
      <c r="D32" s="290">
        <f t="shared" si="0"/>
        <v>0</v>
      </c>
      <c r="E32" s="167">
        <f>TAB4.7!E12</f>
        <v>0</v>
      </c>
      <c r="F32" s="290">
        <f t="shared" si="1"/>
        <v>0</v>
      </c>
      <c r="G32" s="167">
        <f>TAB4.7!G12</f>
        <v>0</v>
      </c>
      <c r="H32" s="290">
        <f t="shared" si="2"/>
        <v>0</v>
      </c>
      <c r="I32" s="167">
        <f>TAB4.7!I12</f>
        <v>0</v>
      </c>
      <c r="J32" s="290">
        <f t="shared" si="3"/>
        <v>0</v>
      </c>
      <c r="K32" s="167">
        <f>TAB4.7!K12</f>
        <v>0</v>
      </c>
      <c r="L32" s="290">
        <f t="shared" si="4"/>
        <v>0</v>
      </c>
      <c r="M32" s="167">
        <f>TAB4.7!M12</f>
        <v>0</v>
      </c>
      <c r="N32" s="290">
        <f t="shared" si="5"/>
        <v>0</v>
      </c>
      <c r="O32" s="167">
        <f>TAB4.7!O12</f>
        <v>0</v>
      </c>
      <c r="P32" s="290">
        <f t="shared" si="6"/>
        <v>0</v>
      </c>
      <c r="Q32" s="167">
        <f>TAB4.7!Q12</f>
        <v>0</v>
      </c>
      <c r="R32" s="290">
        <f t="shared" si="7"/>
        <v>0</v>
      </c>
      <c r="T32" s="159"/>
      <c r="V32" s="693"/>
      <c r="X32" s="160">
        <f t="shared" si="8"/>
        <v>0</v>
      </c>
      <c r="Y32" s="160">
        <f t="shared" si="9"/>
        <v>0</v>
      </c>
      <c r="Z32" s="160">
        <f t="shared" si="10"/>
        <v>0</v>
      </c>
      <c r="AA32" s="160">
        <f t="shared" si="11"/>
        <v>0</v>
      </c>
      <c r="AB32" s="160">
        <f t="shared" si="12"/>
        <v>0</v>
      </c>
      <c r="AC32" s="160">
        <f t="shared" si="13"/>
        <v>0</v>
      </c>
      <c r="AD32" s="160">
        <f t="shared" si="14"/>
        <v>0</v>
      </c>
      <c r="AE32" s="160">
        <f t="shared" si="15"/>
        <v>0</v>
      </c>
      <c r="AF32" s="160">
        <f t="shared" si="16"/>
        <v>0</v>
      </c>
    </row>
    <row r="33" spans="1:33" x14ac:dyDescent="0.3">
      <c r="A33" s="296"/>
      <c r="B33" s="284"/>
      <c r="C33" s="275"/>
    </row>
    <row r="34" spans="1:33" ht="27.6" customHeight="1" x14ac:dyDescent="0.3">
      <c r="A34" s="583" t="s">
        <v>589</v>
      </c>
      <c r="B34" s="583">
        <f>SUM(B7,B13,B19,B25,B31)</f>
        <v>0</v>
      </c>
      <c r="C34" s="583">
        <f>SUM(C7,C13,C19,C25,C31)</f>
        <v>0</v>
      </c>
      <c r="D34" s="584">
        <f>IF(AND(ROUND(B34,0)=0,C34&gt;B34),"INF",IF(AND(ROUND(B34,0)=0,ROUND(C34,0)=0),0,(C34-B34)/B34))</f>
        <v>0</v>
      </c>
      <c r="E34" s="583">
        <f>SUM(E7,E13,E19,E25,E31)</f>
        <v>0</v>
      </c>
      <c r="F34" s="584">
        <f>IF(AND(ROUND(C34,0)=0,E34&gt;C34),"INF",IF(AND(ROUND(C34,0)=0,ROUND(E34,0)=0),0,(E34-C34)/C34))</f>
        <v>0</v>
      </c>
      <c r="G34" s="583">
        <f>SUM(G7,G13,G19,G25,G31)</f>
        <v>0</v>
      </c>
      <c r="H34" s="584">
        <f>IF(AND(ROUND(E34,0)=0,G34&gt;E34),"INF",IF(AND(ROUND(E34,0)=0,ROUND(G34,0)=0),0,(G34-E34)/E34))</f>
        <v>0</v>
      </c>
      <c r="I34" s="583">
        <f>SUM(I7,I13,I19,I25,I31)</f>
        <v>0</v>
      </c>
      <c r="J34" s="584">
        <f>IF(AND(ROUND(G34,0)=0,I34&gt;G34),"INF",IF(AND(ROUND(G34,0)=0,ROUND(I34,0)=0),0,(I34-G34)/G34))</f>
        <v>0</v>
      </c>
      <c r="K34" s="583">
        <f>SUM(K7,K13,K19,K25,K31)</f>
        <v>0</v>
      </c>
      <c r="L34" s="584">
        <f>IF(AND(ROUND(I34,0)=0,K34&gt;I34),"INF",IF(AND(ROUND(I34,0)=0,ROUND(K34,0)=0),0,(K34-I34)/I34))</f>
        <v>0</v>
      </c>
      <c r="M34" s="583">
        <f>SUM(M7,M13,M19,M25,M31)</f>
        <v>0</v>
      </c>
      <c r="N34" s="584">
        <f>IF(AND(ROUND(K34,0)=0,M34&gt;K34),"INF",IF(AND(ROUND(K34,0)=0,ROUND(M34,0)=0),0,(M34-K34)/K34))</f>
        <v>0</v>
      </c>
      <c r="O34" s="583">
        <f>SUM(O7,O13,O19,O25,O31)</f>
        <v>0</v>
      </c>
      <c r="P34" s="584">
        <f>IF(AND(ROUND(M34,0)=0,O34&gt;M34),"INF",IF(AND(ROUND(M34,0)=0,ROUND(O34,0)=0),0,(O34-M34)/M34))</f>
        <v>0</v>
      </c>
      <c r="Q34" s="583">
        <f>SUM(Q7,Q13,Q19,Q25,Q31)</f>
        <v>0</v>
      </c>
      <c r="R34" s="584">
        <f>IF(AND(ROUND(O34,0)=0,Q34&gt;O34),"INF",IF(AND(ROUND(O34,0)=0,ROUND(Q34,0)=0),0,(Q34-O34)/O34))</f>
        <v>0</v>
      </c>
      <c r="T34" s="308"/>
      <c r="X34" s="160">
        <f>B34</f>
        <v>0</v>
      </c>
      <c r="Y34" s="160">
        <f>C34</f>
        <v>0</v>
      </c>
      <c r="Z34" s="160">
        <f>E34</f>
        <v>0</v>
      </c>
      <c r="AA34" s="160">
        <f>G34</f>
        <v>0</v>
      </c>
      <c r="AB34" s="160">
        <f>I34</f>
        <v>0</v>
      </c>
      <c r="AC34" s="160">
        <f>K34</f>
        <v>0</v>
      </c>
      <c r="AD34" s="160">
        <f>M34</f>
        <v>0</v>
      </c>
      <c r="AE34" s="160">
        <f>O34</f>
        <v>0</v>
      </c>
      <c r="AF34" s="160">
        <f>Q34</f>
        <v>0</v>
      </c>
      <c r="AG34" s="158"/>
    </row>
  </sheetData>
  <mergeCells count="16">
    <mergeCell ref="M5:N5"/>
    <mergeCell ref="O5:P5"/>
    <mergeCell ref="Q5:R5"/>
    <mergeCell ref="T5:T6"/>
    <mergeCell ref="B5:B6"/>
    <mergeCell ref="C5:D5"/>
    <mergeCell ref="E5:F5"/>
    <mergeCell ref="G5:H5"/>
    <mergeCell ref="I5:J5"/>
    <mergeCell ref="K5:L5"/>
    <mergeCell ref="V31:V32"/>
    <mergeCell ref="V5:V6"/>
    <mergeCell ref="V7:V12"/>
    <mergeCell ref="V13:V18"/>
    <mergeCell ref="V19:V24"/>
    <mergeCell ref="V25:V30"/>
  </mergeCells>
  <hyperlinks>
    <hyperlink ref="A1" location="TAB00!A1" display="Retour page de garde"/>
    <hyperlink ref="V7" location="TAB4.1!A1" display="TAB4.1!A1"/>
    <hyperlink ref="V13:V18" location="TAB4.2!A1" display="TAB4.2!A1"/>
    <hyperlink ref="V19:V24" location="TAB4.3!A1" display="TAB4.3!A1"/>
    <hyperlink ref="V25:V30" location="TAB4.3!A1" display="TAB4.3!A1"/>
    <hyperlink ref="V31:V32" location="TAB4.7!A1" display="TAB4.7!A1"/>
  </hyperlinks>
  <pageMargins left="0.7" right="0.7" top="0.75" bottom="0.75" header="0.3" footer="0.3"/>
  <pageSetup paperSize="9" orientation="portrait" verticalDpi="0" r:id="rId1"/>
  <extLst>
    <ext xmlns:x14="http://schemas.microsoft.com/office/spreadsheetml/2009/9/main" uri="{05C60535-1F16-4fd2-B633-F4F36F0B64E0}">
      <x14:sparklineGroups xmlns:xm="http://schemas.microsoft.com/office/excel/2006/main">
        <x14:sparklineGroup manualMax="0" manualMin="0" displayEmptyCellsAs="gap" markers="1">
          <x14:colorSeries theme="6"/>
          <x14:colorNegative theme="7"/>
          <x14:colorAxis rgb="FF000000"/>
          <x14:colorMarkers theme="6"/>
          <x14:colorFirst theme="7" tint="-0.249977111117893"/>
          <x14:colorLast theme="7" tint="-0.249977111117893"/>
          <x14:colorHigh theme="7" tint="-0.249977111117893"/>
          <x14:colorLow theme="7" tint="-0.249977111117893"/>
          <x14:sparklines>
            <x14:sparkline>
              <xm:f>'TAB4'!X34:AF34</xm:f>
              <xm:sqref>T34</xm:sqref>
            </x14:sparkline>
          </x14:sparklines>
        </x14:sparklineGroup>
        <x14:sparklineGroup manualMax="0" manualMin="0" displayEmptyCellsAs="gap" markers="1">
          <x14:colorSeries theme="6"/>
          <x14:colorNegative theme="7"/>
          <x14:colorAxis rgb="FF000000"/>
          <x14:colorMarkers theme="6"/>
          <x14:colorFirst theme="7" tint="-0.249977111117893"/>
          <x14:colorLast theme="7" tint="-0.249977111117893"/>
          <x14:colorHigh theme="7" tint="-0.249977111117893"/>
          <x14:colorLow theme="7" tint="-0.249977111117893"/>
          <x14:sparklines>
            <x14:sparkline>
              <xm:f>'TAB4'!X7:AF7</xm:f>
              <xm:sqref>T7</xm:sqref>
            </x14:sparkline>
            <x14:sparkline>
              <xm:f>'TAB4'!X8:AF8</xm:f>
              <xm:sqref>T8</xm:sqref>
            </x14:sparkline>
            <x14:sparkline>
              <xm:f>'TAB4'!X9:AF9</xm:f>
              <xm:sqref>T9</xm:sqref>
            </x14:sparkline>
            <x14:sparkline>
              <xm:f>'TAB4'!X10:AF10</xm:f>
              <xm:sqref>T10</xm:sqref>
            </x14:sparkline>
            <x14:sparkline>
              <xm:f>'TAB4'!X11:AF11</xm:f>
              <xm:sqref>T11</xm:sqref>
            </x14:sparkline>
            <x14:sparkline>
              <xm:f>'TAB4'!X12:AF12</xm:f>
              <xm:sqref>T12</xm:sqref>
            </x14:sparkline>
            <x14:sparkline>
              <xm:f>'TAB4'!X13:AF13</xm:f>
              <xm:sqref>T13</xm:sqref>
            </x14:sparkline>
            <x14:sparkline>
              <xm:f>'TAB4'!X14:AF14</xm:f>
              <xm:sqref>T14</xm:sqref>
            </x14:sparkline>
            <x14:sparkline>
              <xm:f>'TAB4'!X15:AF15</xm:f>
              <xm:sqref>T15</xm:sqref>
            </x14:sparkline>
            <x14:sparkline>
              <xm:f>'TAB4'!X16:AF16</xm:f>
              <xm:sqref>T16</xm:sqref>
            </x14:sparkline>
            <x14:sparkline>
              <xm:f>'TAB4'!X17:AF17</xm:f>
              <xm:sqref>T17</xm:sqref>
            </x14:sparkline>
            <x14:sparkline>
              <xm:f>'TAB4'!X18:AF18</xm:f>
              <xm:sqref>T18</xm:sqref>
            </x14:sparkline>
            <x14:sparkline>
              <xm:f>'TAB4'!X19:AF19</xm:f>
              <xm:sqref>T19</xm:sqref>
            </x14:sparkline>
            <x14:sparkline>
              <xm:f>'TAB4'!X20:AF20</xm:f>
              <xm:sqref>T20</xm:sqref>
            </x14:sparkline>
            <x14:sparkline>
              <xm:f>'TAB4'!X21:AF21</xm:f>
              <xm:sqref>T21</xm:sqref>
            </x14:sparkline>
            <x14:sparkline>
              <xm:f>'TAB4'!X22:AF22</xm:f>
              <xm:sqref>T22</xm:sqref>
            </x14:sparkline>
            <x14:sparkline>
              <xm:f>'TAB4'!X23:AF23</xm:f>
              <xm:sqref>T23</xm:sqref>
            </x14:sparkline>
            <x14:sparkline>
              <xm:f>'TAB4'!X24:AF24</xm:f>
              <xm:sqref>T24</xm:sqref>
            </x14:sparkline>
            <x14:sparkline>
              <xm:f>'TAB4'!X25:AF25</xm:f>
              <xm:sqref>T25</xm:sqref>
            </x14:sparkline>
            <x14:sparkline>
              <xm:f>'TAB4'!X26:AF26</xm:f>
              <xm:sqref>T26</xm:sqref>
            </x14:sparkline>
            <x14:sparkline>
              <xm:f>'TAB4'!X27:AF27</xm:f>
              <xm:sqref>T27</xm:sqref>
            </x14:sparkline>
            <x14:sparkline>
              <xm:f>'TAB4'!X28:AF28</xm:f>
              <xm:sqref>T28</xm:sqref>
            </x14:sparkline>
            <x14:sparkline>
              <xm:f>'TAB4'!X29:AF29</xm:f>
              <xm:sqref>T29</xm:sqref>
            </x14:sparkline>
            <x14:sparkline>
              <xm:f>'TAB4'!X30:AF30</xm:f>
              <xm:sqref>T30</xm:sqref>
            </x14:sparkline>
            <x14:sparkline>
              <xm:f>'TAB4'!X31:AF31</xm:f>
              <xm:sqref>T31</xm:sqref>
            </x14:sparkline>
            <x14:sparkline>
              <xm:f>'TAB4'!X32:AF32</xm:f>
              <xm:sqref>T32</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topLeftCell="A16" zoomScaleNormal="100" workbookViewId="0">
      <selection activeCell="A42" sqref="A42:L42"/>
    </sheetView>
  </sheetViews>
  <sheetFormatPr baseColWidth="10" defaultColWidth="9.1640625" defaultRowHeight="13.5" x14ac:dyDescent="0.3"/>
  <cols>
    <col min="1" max="1" width="52.83203125" style="164" customWidth="1"/>
    <col min="2" max="3" width="15.6640625" style="14" customWidth="1"/>
    <col min="4" max="4" width="8.6640625" style="13" customWidth="1"/>
    <col min="5" max="5" width="15.6640625" style="14" customWidth="1"/>
    <col min="6" max="6" width="11.6640625" style="13" customWidth="1"/>
    <col min="7" max="7" width="15.6640625" style="14" customWidth="1"/>
    <col min="8" max="8" width="8.6640625" style="13" customWidth="1"/>
    <col min="9" max="9" width="15.6640625" style="14" customWidth="1"/>
    <col min="10" max="10" width="8.6640625" style="13" customWidth="1"/>
    <col min="11" max="11" width="15.6640625" style="14" customWidth="1"/>
    <col min="12" max="12" width="8.6640625" style="11" customWidth="1"/>
    <col min="13" max="13" width="15.6640625" style="14" customWidth="1"/>
    <col min="14" max="14" width="8.6640625" style="11" customWidth="1"/>
    <col min="15" max="15" width="15.6640625" style="14" customWidth="1"/>
    <col min="16" max="16" width="8.6640625" style="11" customWidth="1"/>
    <col min="17" max="17" width="15.6640625" style="14" customWidth="1"/>
    <col min="18" max="18" width="8.6640625" style="11" customWidth="1"/>
    <col min="19" max="16384" width="9.1640625" style="11"/>
  </cols>
  <sheetData>
    <row r="1" spans="1:18" ht="15" x14ac:dyDescent="0.3">
      <c r="A1" s="17" t="s">
        <v>140</v>
      </c>
      <c r="B1" s="11"/>
      <c r="C1" s="11"/>
      <c r="D1" s="11"/>
      <c r="E1" s="13"/>
      <c r="F1" s="11"/>
      <c r="G1" s="13"/>
      <c r="H1" s="11"/>
      <c r="I1" s="13"/>
      <c r="J1" s="11"/>
      <c r="K1" s="13"/>
      <c r="M1" s="11"/>
      <c r="O1" s="11"/>
      <c r="Q1" s="11"/>
    </row>
    <row r="2" spans="1:18" ht="15" x14ac:dyDescent="0.3">
      <c r="A2" s="17" t="s">
        <v>340</v>
      </c>
      <c r="B2" s="11"/>
      <c r="C2" s="11"/>
      <c r="D2" s="11"/>
      <c r="E2" s="13"/>
      <c r="F2" s="11"/>
      <c r="G2" s="13"/>
      <c r="H2" s="11"/>
      <c r="I2" s="13"/>
      <c r="J2" s="11"/>
      <c r="K2" s="13"/>
      <c r="M2" s="11"/>
      <c r="O2" s="11"/>
      <c r="Q2" s="11"/>
    </row>
    <row r="3" spans="1:18" ht="21" x14ac:dyDescent="0.35">
      <c r="A3" s="264" t="str">
        <f>TAB00!B56&amp;" : "&amp;TAB00!C56</f>
        <v>TAB4.1 : Charges nettes liées à la gestion des compteurs à budget</v>
      </c>
      <c r="B3" s="287"/>
      <c r="C3" s="287"/>
      <c r="D3" s="287"/>
      <c r="E3" s="287"/>
      <c r="F3" s="287"/>
      <c r="G3" s="287"/>
      <c r="H3" s="287"/>
      <c r="I3" s="287"/>
      <c r="J3" s="287"/>
      <c r="K3" s="287"/>
      <c r="L3" s="287"/>
      <c r="M3" s="287"/>
      <c r="N3" s="287"/>
      <c r="O3" s="287"/>
      <c r="P3" s="287"/>
      <c r="Q3" s="287"/>
      <c r="R3" s="287"/>
    </row>
    <row r="5" spans="1:18" x14ac:dyDescent="0.3">
      <c r="A5" s="621"/>
      <c r="B5" s="621"/>
      <c r="C5" s="621"/>
      <c r="D5" s="621"/>
      <c r="E5" s="621"/>
      <c r="F5" s="621"/>
      <c r="G5" s="621"/>
      <c r="H5" s="621"/>
      <c r="I5" s="621"/>
      <c r="J5" s="621"/>
      <c r="K5" s="621"/>
      <c r="L5" s="621"/>
      <c r="M5" s="621"/>
      <c r="N5" s="621"/>
      <c r="O5" s="621"/>
    </row>
    <row r="7" spans="1:18" x14ac:dyDescent="0.3">
      <c r="B7" s="699" t="s">
        <v>94</v>
      </c>
      <c r="C7" s="695" t="s">
        <v>121</v>
      </c>
      <c r="D7" s="695"/>
      <c r="E7" s="695" t="s">
        <v>288</v>
      </c>
      <c r="F7" s="695"/>
      <c r="G7" s="695" t="s">
        <v>306</v>
      </c>
      <c r="H7" s="695"/>
      <c r="I7" s="695" t="s">
        <v>287</v>
      </c>
      <c r="J7" s="696"/>
      <c r="K7" s="695" t="s">
        <v>283</v>
      </c>
      <c r="L7" s="696"/>
      <c r="M7" s="695" t="s">
        <v>284</v>
      </c>
      <c r="N7" s="696"/>
      <c r="O7" s="695" t="s">
        <v>285</v>
      </c>
      <c r="P7" s="696"/>
      <c r="Q7" s="695" t="s">
        <v>286</v>
      </c>
      <c r="R7" s="696"/>
    </row>
    <row r="8" spans="1:18" ht="27" x14ac:dyDescent="0.3">
      <c r="B8" s="699"/>
      <c r="C8" s="165" t="s">
        <v>99</v>
      </c>
      <c r="D8" s="127" t="s">
        <v>92</v>
      </c>
      <c r="E8" s="165" t="s">
        <v>99</v>
      </c>
      <c r="F8" s="127" t="s">
        <v>92</v>
      </c>
      <c r="G8" s="165" t="s">
        <v>99</v>
      </c>
      <c r="H8" s="127" t="s">
        <v>92</v>
      </c>
      <c r="I8" s="165" t="s">
        <v>99</v>
      </c>
      <c r="J8" s="166" t="s">
        <v>92</v>
      </c>
      <c r="K8" s="165" t="s">
        <v>99</v>
      </c>
      <c r="L8" s="166" t="s">
        <v>92</v>
      </c>
      <c r="M8" s="165" t="s">
        <v>99</v>
      </c>
      <c r="N8" s="166" t="s">
        <v>92</v>
      </c>
      <c r="O8" s="165" t="s">
        <v>99</v>
      </c>
      <c r="P8" s="166" t="s">
        <v>92</v>
      </c>
      <c r="Q8" s="165" t="s">
        <v>99</v>
      </c>
      <c r="R8" s="166" t="s">
        <v>92</v>
      </c>
    </row>
    <row r="9" spans="1:18" ht="27" x14ac:dyDescent="0.3">
      <c r="A9" s="274" t="s">
        <v>568</v>
      </c>
      <c r="B9" s="520">
        <f>SUM(B10:B19)</f>
        <v>0</v>
      </c>
      <c r="C9" s="520">
        <f>SUM(C10:C19)</f>
        <v>0</v>
      </c>
      <c r="D9" s="519">
        <f>IF(AND(ROUND(B9,0)=0,C9&gt;B9),"INF",IF(AND(ROUND(B9,0)=0,ROUND(C9,0)=0),0,(C9-B9)/B9))</f>
        <v>0</v>
      </c>
      <c r="E9" s="520">
        <f>SUM(E10:E19)</f>
        <v>0</v>
      </c>
      <c r="F9" s="519">
        <f>IF(AND(ROUND(C9,0)=0,E9&gt;C9),"INF",IF(AND(ROUND(C9,0)=0,ROUND(E9,0)=0),0,(E9-C9)/C9))</f>
        <v>0</v>
      </c>
      <c r="G9" s="520">
        <f>SUM(G10:G19)</f>
        <v>0</v>
      </c>
      <c r="H9" s="519">
        <f>IF(AND(ROUND(E9,0)=0,G9&gt;E9),"INF",IF(AND(ROUND(E9,0)=0,ROUND(G9,0)=0),0,(G9-E9)/E9))</f>
        <v>0</v>
      </c>
      <c r="I9" s="520">
        <f>SUM(I10:I19)</f>
        <v>0</v>
      </c>
      <c r="J9" s="519">
        <f>IF(AND(ROUND(G9,0)=0,I9&gt;G9),"INF",IF(AND(ROUND(G9,0)=0,ROUND(I9,0)=0),0,(I9-G9)/G9))</f>
        <v>0</v>
      </c>
      <c r="K9" s="520">
        <f>K23*K21</f>
        <v>0</v>
      </c>
      <c r="L9" s="519">
        <f>IF(AND(ROUND(I9,0)=0,K9&gt;I9),"INF",IF(AND(ROUND(I9,0)=0,ROUND(K9,0)=0),0,(K9-I9)/I9))</f>
        <v>0</v>
      </c>
      <c r="M9" s="520">
        <f>M23*M21</f>
        <v>0</v>
      </c>
      <c r="N9" s="519">
        <f>IF(AND(ROUND(K9,0)=0,M9&gt;K9),"INF",IF(AND(ROUND(K9,0)=0,ROUND(M9,0)=0),0,(M9-K9)/K9))</f>
        <v>0</v>
      </c>
      <c r="O9" s="520">
        <f>O23*O21</f>
        <v>0</v>
      </c>
      <c r="P9" s="519">
        <f>IF(AND(ROUND(M9,0)=0,O9&gt;M9),"INF",IF(AND(ROUND(M9,0)=0,ROUND(O9,0)=0),0,(O9-M9)/M9))</f>
        <v>0</v>
      </c>
      <c r="Q9" s="520">
        <f>Q23*Q21</f>
        <v>0</v>
      </c>
      <c r="R9" s="519">
        <f>IF(AND(ROUND(O9,0)=0,Q9&gt;O9),"INF",IF(AND(ROUND(O9,0)=0,ROUND(Q9,0)=0),0,(Q9-O9)/O9))</f>
        <v>0</v>
      </c>
    </row>
    <row r="10" spans="1:18" x14ac:dyDescent="0.3">
      <c r="A10" s="278" t="s">
        <v>451</v>
      </c>
      <c r="B10" s="238"/>
      <c r="C10" s="238"/>
      <c r="D10" s="168">
        <f t="shared" ref="D10:D19" si="0">IF(AND(ROUND(B10,0)=0,C10&gt;B10),"INF",IF(AND(ROUND(B10,0)=0,ROUND(C10,0)=0),0,(C10-B10)/B10))</f>
        <v>0</v>
      </c>
      <c r="E10" s="238"/>
      <c r="F10" s="168">
        <f t="shared" ref="F10:J19" si="1">IF(AND(ROUND(C10,0)=0,E10&gt;C10),"INF",IF(AND(ROUND(C10,0)=0,ROUND(E10,0)=0),0,(E10-C10)/C10))</f>
        <v>0</v>
      </c>
      <c r="G10" s="238"/>
      <c r="H10" s="168">
        <f t="shared" si="1"/>
        <v>0</v>
      </c>
      <c r="I10" s="238"/>
      <c r="J10" s="168">
        <f t="shared" si="1"/>
        <v>0</v>
      </c>
      <c r="K10" s="2"/>
      <c r="L10" s="2"/>
      <c r="M10" s="2"/>
      <c r="N10" s="2"/>
      <c r="O10" s="2"/>
      <c r="P10" s="2"/>
      <c r="Q10" s="2"/>
      <c r="R10" s="2"/>
    </row>
    <row r="11" spans="1:18" x14ac:dyDescent="0.3">
      <c r="A11" s="278" t="s">
        <v>451</v>
      </c>
      <c r="B11" s="238"/>
      <c r="C11" s="238"/>
      <c r="D11" s="168">
        <f t="shared" si="0"/>
        <v>0</v>
      </c>
      <c r="E11" s="238"/>
      <c r="F11" s="168">
        <f t="shared" si="1"/>
        <v>0</v>
      </c>
      <c r="G11" s="238"/>
      <c r="H11" s="168">
        <f t="shared" si="1"/>
        <v>0</v>
      </c>
      <c r="I11" s="238"/>
      <c r="J11" s="168">
        <f t="shared" si="1"/>
        <v>0</v>
      </c>
      <c r="K11" s="2"/>
      <c r="L11" s="2"/>
      <c r="M11" s="2"/>
      <c r="N11" s="2"/>
      <c r="O11" s="2"/>
      <c r="P11" s="2"/>
      <c r="Q11" s="2"/>
      <c r="R11" s="2"/>
    </row>
    <row r="12" spans="1:18" x14ac:dyDescent="0.3">
      <c r="A12" s="278" t="s">
        <v>451</v>
      </c>
      <c r="B12" s="238"/>
      <c r="C12" s="238"/>
      <c r="D12" s="168">
        <f t="shared" si="0"/>
        <v>0</v>
      </c>
      <c r="E12" s="238"/>
      <c r="F12" s="168">
        <f t="shared" si="1"/>
        <v>0</v>
      </c>
      <c r="G12" s="238"/>
      <c r="H12" s="168">
        <f t="shared" si="1"/>
        <v>0</v>
      </c>
      <c r="I12" s="238"/>
      <c r="J12" s="168">
        <f t="shared" si="1"/>
        <v>0</v>
      </c>
      <c r="K12" s="2"/>
      <c r="L12" s="2"/>
      <c r="M12" s="2"/>
      <c r="N12" s="2"/>
      <c r="O12" s="2"/>
      <c r="P12" s="2"/>
      <c r="Q12" s="2"/>
      <c r="R12" s="2"/>
    </row>
    <row r="13" spans="1:18" x14ac:dyDescent="0.3">
      <c r="A13" s="278" t="s">
        <v>451</v>
      </c>
      <c r="B13" s="238"/>
      <c r="C13" s="238"/>
      <c r="D13" s="168">
        <f t="shared" si="0"/>
        <v>0</v>
      </c>
      <c r="E13" s="238"/>
      <c r="F13" s="168">
        <f t="shared" si="1"/>
        <v>0</v>
      </c>
      <c r="G13" s="238"/>
      <c r="H13" s="168">
        <f t="shared" si="1"/>
        <v>0</v>
      </c>
      <c r="I13" s="238"/>
      <c r="J13" s="168">
        <f t="shared" si="1"/>
        <v>0</v>
      </c>
      <c r="K13" s="2"/>
      <c r="L13" s="2"/>
      <c r="M13" s="2"/>
      <c r="N13" s="2"/>
      <c r="O13" s="2"/>
      <c r="P13" s="2"/>
      <c r="Q13" s="2"/>
      <c r="R13" s="2"/>
    </row>
    <row r="14" spans="1:18" x14ac:dyDescent="0.3">
      <c r="A14" s="278" t="s">
        <v>451</v>
      </c>
      <c r="B14" s="238"/>
      <c r="C14" s="238"/>
      <c r="D14" s="168">
        <f t="shared" si="0"/>
        <v>0</v>
      </c>
      <c r="E14" s="238"/>
      <c r="F14" s="168">
        <f t="shared" si="1"/>
        <v>0</v>
      </c>
      <c r="G14" s="238"/>
      <c r="H14" s="168">
        <f t="shared" si="1"/>
        <v>0</v>
      </c>
      <c r="I14" s="238"/>
      <c r="J14" s="168">
        <f t="shared" si="1"/>
        <v>0</v>
      </c>
      <c r="K14" s="2"/>
      <c r="L14" s="2"/>
      <c r="M14" s="2"/>
      <c r="N14" s="2"/>
      <c r="O14" s="2"/>
      <c r="P14" s="2"/>
      <c r="Q14" s="2"/>
      <c r="R14" s="2"/>
    </row>
    <row r="15" spans="1:18" x14ac:dyDescent="0.3">
      <c r="A15" s="278" t="s">
        <v>451</v>
      </c>
      <c r="B15" s="238"/>
      <c r="C15" s="238"/>
      <c r="D15" s="168">
        <f t="shared" si="0"/>
        <v>0</v>
      </c>
      <c r="E15" s="238"/>
      <c r="F15" s="168">
        <f t="shared" si="1"/>
        <v>0</v>
      </c>
      <c r="G15" s="238"/>
      <c r="H15" s="168">
        <f t="shared" si="1"/>
        <v>0</v>
      </c>
      <c r="I15" s="238"/>
      <c r="J15" s="168">
        <f t="shared" si="1"/>
        <v>0</v>
      </c>
      <c r="K15" s="2"/>
      <c r="L15" s="2"/>
      <c r="M15" s="2"/>
      <c r="N15" s="2"/>
      <c r="O15" s="2"/>
      <c r="P15" s="2"/>
      <c r="Q15" s="2"/>
      <c r="R15" s="2"/>
    </row>
    <row r="16" spans="1:18" x14ac:dyDescent="0.3">
      <c r="A16" s="278" t="s">
        <v>451</v>
      </c>
      <c r="B16" s="238"/>
      <c r="C16" s="238"/>
      <c r="D16" s="168">
        <f t="shared" si="0"/>
        <v>0</v>
      </c>
      <c r="E16" s="238"/>
      <c r="F16" s="168">
        <f t="shared" si="1"/>
        <v>0</v>
      </c>
      <c r="G16" s="238"/>
      <c r="H16" s="168">
        <f t="shared" si="1"/>
        <v>0</v>
      </c>
      <c r="I16" s="238"/>
      <c r="J16" s="168">
        <f t="shared" si="1"/>
        <v>0</v>
      </c>
      <c r="K16" s="2"/>
      <c r="L16" s="2"/>
      <c r="M16" s="2"/>
      <c r="N16" s="2"/>
      <c r="O16" s="2"/>
      <c r="P16" s="2"/>
      <c r="Q16" s="2"/>
      <c r="R16" s="2"/>
    </row>
    <row r="17" spans="1:18" x14ac:dyDescent="0.3">
      <c r="A17" s="278" t="s">
        <v>451</v>
      </c>
      <c r="B17" s="238"/>
      <c r="C17" s="238"/>
      <c r="D17" s="168">
        <f t="shared" si="0"/>
        <v>0</v>
      </c>
      <c r="E17" s="238"/>
      <c r="F17" s="168">
        <f t="shared" si="1"/>
        <v>0</v>
      </c>
      <c r="G17" s="238"/>
      <c r="H17" s="168">
        <f t="shared" si="1"/>
        <v>0</v>
      </c>
      <c r="I17" s="238"/>
      <c r="J17" s="168">
        <f t="shared" si="1"/>
        <v>0</v>
      </c>
      <c r="K17" s="2"/>
      <c r="L17" s="2"/>
      <c r="M17" s="2"/>
      <c r="N17" s="2"/>
      <c r="O17" s="2"/>
      <c r="P17" s="2"/>
      <c r="Q17" s="2"/>
      <c r="R17" s="2"/>
    </row>
    <row r="18" spans="1:18" x14ac:dyDescent="0.3">
      <c r="A18" s="278" t="s">
        <v>451</v>
      </c>
      <c r="B18" s="238"/>
      <c r="C18" s="238"/>
      <c r="D18" s="168">
        <f t="shared" si="0"/>
        <v>0</v>
      </c>
      <c r="E18" s="238"/>
      <c r="F18" s="168">
        <f t="shared" si="1"/>
        <v>0</v>
      </c>
      <c r="G18" s="238"/>
      <c r="H18" s="168">
        <f t="shared" si="1"/>
        <v>0</v>
      </c>
      <c r="I18" s="238"/>
      <c r="J18" s="168">
        <f t="shared" si="1"/>
        <v>0</v>
      </c>
      <c r="K18" s="2"/>
      <c r="L18" s="2"/>
      <c r="M18" s="2"/>
      <c r="N18" s="2"/>
      <c r="O18" s="2"/>
      <c r="P18" s="2"/>
      <c r="Q18" s="2"/>
      <c r="R18" s="2"/>
    </row>
    <row r="19" spans="1:18" x14ac:dyDescent="0.3">
      <c r="A19" s="278" t="s">
        <v>451</v>
      </c>
      <c r="B19" s="238"/>
      <c r="C19" s="238"/>
      <c r="D19" s="168">
        <f t="shared" si="0"/>
        <v>0</v>
      </c>
      <c r="E19" s="238"/>
      <c r="F19" s="168">
        <f t="shared" si="1"/>
        <v>0</v>
      </c>
      <c r="G19" s="238"/>
      <c r="H19" s="168">
        <f t="shared" si="1"/>
        <v>0</v>
      </c>
      <c r="I19" s="238"/>
      <c r="J19" s="168">
        <f t="shared" si="1"/>
        <v>0</v>
      </c>
      <c r="K19" s="2"/>
      <c r="L19" s="2"/>
      <c r="M19" s="2"/>
      <c r="N19" s="2"/>
      <c r="O19" s="2"/>
      <c r="P19" s="2"/>
      <c r="Q19" s="2"/>
      <c r="R19" s="2"/>
    </row>
    <row r="20" spans="1:18" s="277" customFormat="1" x14ac:dyDescent="0.3"/>
    <row r="21" spans="1:18" ht="27" x14ac:dyDescent="0.3">
      <c r="A21" s="276" t="s">
        <v>100</v>
      </c>
      <c r="B21" s="238"/>
      <c r="C21" s="238"/>
      <c r="D21" s="168">
        <f>IF(AND(ROUND(B21,0)=0,C21&gt;B21),"INF",IF(AND(ROUND(B21,0)=0,ROUND(C21,0)=0),0,(C21-B21)/B21))</f>
        <v>0</v>
      </c>
      <c r="E21" s="238"/>
      <c r="F21" s="168">
        <f>IF(AND(ROUND(C21,0)=0,E21&gt;C21),"INF",IF(AND(ROUND(C21,0)=0,ROUND(E21,0)=0),0,(E21-C21)/C21))</f>
        <v>0</v>
      </c>
      <c r="G21" s="238"/>
      <c r="H21" s="168">
        <f>IF(AND(ROUND(E21,0)=0,G21&gt;E21),"INF",IF(AND(ROUND(E21,0)=0,ROUND(G21,0)=0),0,(G21-E21)/E21))</f>
        <v>0</v>
      </c>
      <c r="I21" s="238"/>
      <c r="J21" s="168">
        <f>IF(AND(ROUND(G21,0)=0,I21&gt;G21),"INF",IF(AND(ROUND(G21,0)=0,ROUND(I21,0)=0),0,(I21-G21)/G21))</f>
        <v>0</v>
      </c>
      <c r="K21" s="238"/>
      <c r="L21" s="168">
        <f>IF(AND(ROUND(I21,0)=0,K21&gt;I21),"INF",IF(AND(ROUND(I21,0)=0,ROUND(K21,0)=0),0,(K21-I21)/I21))</f>
        <v>0</v>
      </c>
      <c r="M21" s="238"/>
      <c r="N21" s="168">
        <f>IF(AND(ROUND(K21,0)=0,M21&gt;K21),"INF",IF(AND(ROUND(K21,0)=0,ROUND(M21,0)=0),0,(M21-K21)/K21))</f>
        <v>0</v>
      </c>
      <c r="O21" s="238"/>
      <c r="P21" s="168">
        <f>IF(AND(ROUND(M21,0)=0,O21&gt;M21),"INF",IF(AND(ROUND(M21,0)=0,ROUND(O21,0)=0),0,(O21-M21)/M21))</f>
        <v>0</v>
      </c>
      <c r="Q21" s="238"/>
      <c r="R21" s="168">
        <f>IF(AND(ROUND(O21,0)=0,Q21&gt;O21),"INF",IF(AND(ROUND(O21,0)=0,ROUND(Q21,0)=0),0,(Q21-O21)/O21))</f>
        <v>0</v>
      </c>
    </row>
    <row r="22" spans="1:18" x14ac:dyDescent="0.3">
      <c r="L22" s="13"/>
      <c r="N22" s="13"/>
      <c r="P22" s="13"/>
      <c r="R22" s="13"/>
    </row>
    <row r="23" spans="1:18" x14ac:dyDescent="0.3">
      <c r="A23" s="523" t="s">
        <v>98</v>
      </c>
      <c r="B23" s="524">
        <f>IFERROR(B9/B21,0)</f>
        <v>0</v>
      </c>
      <c r="C23" s="524">
        <f>IFERROR(C9/C21,0)</f>
        <v>0</v>
      </c>
      <c r="D23" s="525">
        <f>IF(AND(ROUND(B23,0)=0,C23&gt;B23),"INF",IF(AND(ROUND(B23,0)=0,ROUND(C23,0)=0),0,(C23-B23)/B23))</f>
        <v>0</v>
      </c>
      <c r="E23" s="524">
        <f>IFERROR(E9/E21,0)</f>
        <v>0</v>
      </c>
      <c r="F23" s="525">
        <f>IF(AND(ROUND(C23,0)=0,E23&gt;C23),"INF",IF(AND(ROUND(C23,0)=0,ROUND(E23,0)=0),0,(E23-C23)/C23))</f>
        <v>0</v>
      </c>
      <c r="G23" s="524">
        <f>IFERROR(G9/G21,0)</f>
        <v>0</v>
      </c>
      <c r="H23" s="525">
        <f>IF(AND(ROUND(E23,0)=0,G23&gt;E23),"INF",IF(AND(ROUND(E23,0)=0,ROUND(G23,0)=0),0,(G23-E23)/E23))</f>
        <v>0</v>
      </c>
      <c r="I23" s="524">
        <f>IFERROR(I9/I21,0)</f>
        <v>0</v>
      </c>
      <c r="J23" s="525">
        <f>IF(AND(ROUND(G23,0)=0,I23&gt;G23),"INF",IF(AND(ROUND(G23,0)=0,ROUND(I23,0)=0),0,(I23-G23)/G23))</f>
        <v>0</v>
      </c>
      <c r="K23" s="524">
        <f>I23*(1+TAB00!G$32-TAB00!G$33)</f>
        <v>0</v>
      </c>
      <c r="L23" s="525">
        <f>IF(AND(ROUND(I23,0)=0,K23&gt;I23),"INF",IF(AND(ROUND(I23,0)=0,ROUND(K23,0)=0),0,(K23-I23)/I23))</f>
        <v>0</v>
      </c>
      <c r="M23" s="524">
        <f>K23*(1+TAB00!H$32-TAB00!H$33)</f>
        <v>0</v>
      </c>
      <c r="N23" s="525">
        <f>IF(AND(ROUND(K23,0)=0,M23&gt;K23),"INF",IF(AND(ROUND(K23,0)=0,ROUND(M23,0)=0),0,(M23-K23)/K23))</f>
        <v>0</v>
      </c>
      <c r="O23" s="524">
        <f>M23*(1+TAB00!I$32-TAB00!I$33)</f>
        <v>0</v>
      </c>
      <c r="P23" s="525">
        <f>IF(AND(ROUND(M23,0)=0,O23&gt;M23),"INF",IF(AND(ROUND(M23,0)=0,ROUND(O23,0)=0),0,(O23-M23)/M23))</f>
        <v>0</v>
      </c>
      <c r="Q23" s="524">
        <f>O23*(1+TAB00!J$32-TAB00!J$33)</f>
        <v>0</v>
      </c>
      <c r="R23" s="525">
        <f>IF(AND(ROUND(O23,0)=0,Q23&gt;O23),"INF",IF(AND(ROUND(O23,0)=0,ROUND(Q23,0)=0),0,(Q23-O23)/O23))</f>
        <v>0</v>
      </c>
    </row>
    <row r="24" spans="1:18" x14ac:dyDescent="0.3">
      <c r="L24" s="13"/>
      <c r="N24" s="13"/>
      <c r="P24" s="13"/>
      <c r="R24" s="13"/>
    </row>
    <row r="25" spans="1:18" ht="27" x14ac:dyDescent="0.3">
      <c r="A25" s="274" t="s">
        <v>569</v>
      </c>
      <c r="B25" s="520">
        <f>SUM(B26:B35)</f>
        <v>0</v>
      </c>
      <c r="C25" s="520">
        <f>SUM(C26:C35)</f>
        <v>0</v>
      </c>
      <c r="D25" s="519">
        <f t="shared" ref="D25:D35" si="2">IF(AND(ROUND(B25,0)=0,C25&gt;B25),"INF",IF(AND(ROUND(B25,0)=0,ROUND(C25,0)=0),0,(C25-B25)/B25))</f>
        <v>0</v>
      </c>
      <c r="E25" s="520">
        <f>SUM(E26:E35)</f>
        <v>0</v>
      </c>
      <c r="F25" s="519">
        <f t="shared" ref="F25:F35" si="3">IF(AND(ROUND(C25,0)=0,E25&gt;C25),"INF",IF(AND(ROUND(C25,0)=0,ROUND(E25,0)=0),0,(E25-C25)/C25))</f>
        <v>0</v>
      </c>
      <c r="G25" s="520">
        <f>SUM(G26:G35)</f>
        <v>0</v>
      </c>
      <c r="H25" s="519">
        <f t="shared" ref="H25:H35" si="4">IF(AND(ROUND(E25,0)=0,G25&gt;E25),"INF",IF(AND(ROUND(E25,0)=0,ROUND(G25,0)=0),0,(G25-E25)/E25))</f>
        <v>0</v>
      </c>
      <c r="I25" s="520">
        <f>SUM(I26:I35)</f>
        <v>0</v>
      </c>
      <c r="J25" s="519">
        <f t="shared" ref="J25:J35" si="5">IF(AND(ROUND(G25,0)=0,I25&gt;G25),"INF",IF(AND(ROUND(G25,0)=0,ROUND(I25,0)=0),0,(I25-G25)/G25))</f>
        <v>0</v>
      </c>
      <c r="K25" s="521">
        <f>I25*(1+TAB00!G$32-TAB00!G$33)</f>
        <v>0</v>
      </c>
      <c r="L25" s="519">
        <f>IF(AND(ROUND(I25,0)=0,K25&gt;I25),"INF",IF(AND(ROUND(I25,0)=0,ROUND(K25,0)=0),0,(K25-I25)/I25))</f>
        <v>0</v>
      </c>
      <c r="M25" s="521">
        <f>K25*(1+TAB00!H$32-TAB00!H$33)</f>
        <v>0</v>
      </c>
      <c r="N25" s="519">
        <f>IF(AND(ROUND(K25,0)=0,M25&gt;K25),"INF",IF(AND(ROUND(K25,0)=0,ROUND(M25,0)=0),0,(M25-K25)/K25))</f>
        <v>0</v>
      </c>
      <c r="O25" s="521">
        <f>M25*(1+TAB00!I$32-TAB00!I$33)</f>
        <v>0</v>
      </c>
      <c r="P25" s="519">
        <f>IF(AND(ROUND(M25,0)=0,O25&gt;M25),"INF",IF(AND(ROUND(M25,0)=0,ROUND(O25,0)=0),0,(O25-M25)/M25))</f>
        <v>0</v>
      </c>
      <c r="Q25" s="521">
        <f>O25*(1+TAB00!J$32-TAB00!J$33)</f>
        <v>0</v>
      </c>
      <c r="R25" s="519">
        <f>IF(AND(ROUND(O25,0)=0,Q25&gt;O25),"INF",IF(AND(ROUND(O25,0)=0,ROUND(Q25,0)=0),0,(Q25-O25)/O25))</f>
        <v>0</v>
      </c>
    </row>
    <row r="26" spans="1:18" x14ac:dyDescent="0.3">
      <c r="A26" s="278" t="s">
        <v>451</v>
      </c>
      <c r="B26" s="238"/>
      <c r="C26" s="238"/>
      <c r="D26" s="168">
        <f t="shared" si="2"/>
        <v>0</v>
      </c>
      <c r="E26" s="238"/>
      <c r="F26" s="168">
        <f t="shared" si="3"/>
        <v>0</v>
      </c>
      <c r="G26" s="238"/>
      <c r="H26" s="168">
        <f t="shared" si="4"/>
        <v>0</v>
      </c>
      <c r="I26" s="238"/>
      <c r="J26" s="168">
        <f t="shared" si="5"/>
        <v>0</v>
      </c>
      <c r="K26" s="2"/>
      <c r="L26" s="2"/>
      <c r="M26" s="2"/>
      <c r="N26" s="2"/>
      <c r="O26" s="2"/>
      <c r="P26" s="2"/>
      <c r="Q26" s="2"/>
      <c r="R26" s="2"/>
    </row>
    <row r="27" spans="1:18" x14ac:dyDescent="0.3">
      <c r="A27" s="278" t="s">
        <v>451</v>
      </c>
      <c r="B27" s="238"/>
      <c r="C27" s="238"/>
      <c r="D27" s="168">
        <f t="shared" si="2"/>
        <v>0</v>
      </c>
      <c r="E27" s="238"/>
      <c r="F27" s="168">
        <f t="shared" si="3"/>
        <v>0</v>
      </c>
      <c r="G27" s="238"/>
      <c r="H27" s="168">
        <f t="shared" si="4"/>
        <v>0</v>
      </c>
      <c r="I27" s="238"/>
      <c r="J27" s="168">
        <f t="shared" si="5"/>
        <v>0</v>
      </c>
      <c r="K27" s="2"/>
      <c r="L27" s="2"/>
      <c r="M27" s="2"/>
      <c r="N27" s="2"/>
      <c r="O27" s="2"/>
      <c r="P27" s="2"/>
      <c r="Q27" s="2"/>
      <c r="R27" s="2"/>
    </row>
    <row r="28" spans="1:18" x14ac:dyDescent="0.3">
      <c r="A28" s="278" t="s">
        <v>451</v>
      </c>
      <c r="B28" s="238"/>
      <c r="C28" s="238"/>
      <c r="D28" s="168">
        <f t="shared" si="2"/>
        <v>0</v>
      </c>
      <c r="E28" s="238"/>
      <c r="F28" s="168">
        <f t="shared" si="3"/>
        <v>0</v>
      </c>
      <c r="G28" s="238"/>
      <c r="H28" s="168">
        <f t="shared" si="4"/>
        <v>0</v>
      </c>
      <c r="I28" s="238"/>
      <c r="J28" s="168">
        <f t="shared" si="5"/>
        <v>0</v>
      </c>
      <c r="K28" s="2"/>
      <c r="L28" s="2"/>
      <c r="M28" s="2"/>
      <c r="N28" s="2"/>
      <c r="O28" s="2"/>
      <c r="P28" s="2"/>
      <c r="Q28" s="2"/>
      <c r="R28" s="2"/>
    </row>
    <row r="29" spans="1:18" x14ac:dyDescent="0.3">
      <c r="A29" s="278" t="s">
        <v>451</v>
      </c>
      <c r="B29" s="238"/>
      <c r="C29" s="238"/>
      <c r="D29" s="168">
        <f t="shared" si="2"/>
        <v>0</v>
      </c>
      <c r="E29" s="238"/>
      <c r="F29" s="168">
        <f t="shared" si="3"/>
        <v>0</v>
      </c>
      <c r="G29" s="238"/>
      <c r="H29" s="168">
        <f t="shared" si="4"/>
        <v>0</v>
      </c>
      <c r="I29" s="238"/>
      <c r="J29" s="168">
        <f t="shared" si="5"/>
        <v>0</v>
      </c>
      <c r="K29" s="2"/>
      <c r="L29" s="2"/>
      <c r="M29" s="2"/>
      <c r="N29" s="2"/>
      <c r="O29" s="2"/>
      <c r="P29" s="2"/>
      <c r="Q29" s="2"/>
      <c r="R29" s="2"/>
    </row>
    <row r="30" spans="1:18" x14ac:dyDescent="0.3">
      <c r="A30" s="278" t="s">
        <v>451</v>
      </c>
      <c r="B30" s="238"/>
      <c r="C30" s="238"/>
      <c r="D30" s="168">
        <f t="shared" si="2"/>
        <v>0</v>
      </c>
      <c r="E30" s="238"/>
      <c r="F30" s="168">
        <f t="shared" si="3"/>
        <v>0</v>
      </c>
      <c r="G30" s="238"/>
      <c r="H30" s="168">
        <f t="shared" si="4"/>
        <v>0</v>
      </c>
      <c r="I30" s="238"/>
      <c r="J30" s="168">
        <f t="shared" si="5"/>
        <v>0</v>
      </c>
      <c r="K30" s="2"/>
      <c r="L30" s="2"/>
      <c r="M30" s="2"/>
      <c r="N30" s="2"/>
      <c r="O30" s="2"/>
      <c r="P30" s="2"/>
      <c r="Q30" s="2"/>
      <c r="R30" s="2"/>
    </row>
    <row r="31" spans="1:18" x14ac:dyDescent="0.3">
      <c r="A31" s="278" t="s">
        <v>451</v>
      </c>
      <c r="B31" s="238"/>
      <c r="C31" s="238"/>
      <c r="D31" s="168">
        <f t="shared" si="2"/>
        <v>0</v>
      </c>
      <c r="E31" s="238"/>
      <c r="F31" s="168">
        <f t="shared" si="3"/>
        <v>0</v>
      </c>
      <c r="G31" s="238"/>
      <c r="H31" s="168">
        <f t="shared" si="4"/>
        <v>0</v>
      </c>
      <c r="I31" s="238"/>
      <c r="J31" s="168">
        <f t="shared" si="5"/>
        <v>0</v>
      </c>
      <c r="K31" s="2"/>
      <c r="L31" s="2"/>
      <c r="M31" s="2"/>
      <c r="N31" s="2"/>
      <c r="O31" s="2"/>
      <c r="P31" s="2"/>
      <c r="Q31" s="2"/>
      <c r="R31" s="2"/>
    </row>
    <row r="32" spans="1:18" x14ac:dyDescent="0.3">
      <c r="A32" s="278" t="s">
        <v>451</v>
      </c>
      <c r="B32" s="238"/>
      <c r="C32" s="238"/>
      <c r="D32" s="168">
        <f t="shared" si="2"/>
        <v>0</v>
      </c>
      <c r="E32" s="238"/>
      <c r="F32" s="168">
        <f t="shared" si="3"/>
        <v>0</v>
      </c>
      <c r="G32" s="238"/>
      <c r="H32" s="168">
        <f t="shared" si="4"/>
        <v>0</v>
      </c>
      <c r="I32" s="238"/>
      <c r="J32" s="168">
        <f t="shared" si="5"/>
        <v>0</v>
      </c>
      <c r="K32" s="2"/>
      <c r="L32" s="2"/>
      <c r="M32" s="2"/>
      <c r="N32" s="2"/>
      <c r="O32" s="2"/>
      <c r="P32" s="2"/>
      <c r="Q32" s="2"/>
      <c r="R32" s="2"/>
    </row>
    <row r="33" spans="1:20" x14ac:dyDescent="0.3">
      <c r="A33" s="278" t="s">
        <v>451</v>
      </c>
      <c r="B33" s="238"/>
      <c r="C33" s="238"/>
      <c r="D33" s="168">
        <f t="shared" si="2"/>
        <v>0</v>
      </c>
      <c r="E33" s="238"/>
      <c r="F33" s="168">
        <f t="shared" si="3"/>
        <v>0</v>
      </c>
      <c r="G33" s="238"/>
      <c r="H33" s="168">
        <f t="shared" si="4"/>
        <v>0</v>
      </c>
      <c r="I33" s="238"/>
      <c r="J33" s="168">
        <f t="shared" si="5"/>
        <v>0</v>
      </c>
      <c r="K33" s="2"/>
      <c r="L33" s="2"/>
      <c r="M33" s="2"/>
      <c r="N33" s="2"/>
      <c r="O33" s="2"/>
      <c r="P33" s="2"/>
      <c r="Q33" s="2"/>
      <c r="R33" s="2"/>
    </row>
    <row r="34" spans="1:20" x14ac:dyDescent="0.3">
      <c r="A34" s="278" t="s">
        <v>451</v>
      </c>
      <c r="B34" s="238"/>
      <c r="C34" s="238"/>
      <c r="D34" s="168">
        <f t="shared" si="2"/>
        <v>0</v>
      </c>
      <c r="E34" s="238"/>
      <c r="F34" s="168">
        <f t="shared" si="3"/>
        <v>0</v>
      </c>
      <c r="G34" s="238"/>
      <c r="H34" s="168">
        <f t="shared" si="4"/>
        <v>0</v>
      </c>
      <c r="I34" s="238"/>
      <c r="J34" s="168">
        <f t="shared" si="5"/>
        <v>0</v>
      </c>
      <c r="K34" s="2"/>
      <c r="L34" s="2"/>
      <c r="M34" s="2"/>
      <c r="N34" s="2"/>
      <c r="O34" s="2"/>
      <c r="P34" s="2"/>
      <c r="Q34" s="2"/>
      <c r="R34" s="2"/>
    </row>
    <row r="35" spans="1:20" x14ac:dyDescent="0.3">
      <c r="A35" s="278" t="s">
        <v>451</v>
      </c>
      <c r="B35" s="238"/>
      <c r="C35" s="238"/>
      <c r="D35" s="168">
        <f t="shared" si="2"/>
        <v>0</v>
      </c>
      <c r="E35" s="238"/>
      <c r="F35" s="168">
        <f t="shared" si="3"/>
        <v>0</v>
      </c>
      <c r="G35" s="238"/>
      <c r="H35" s="168">
        <f t="shared" si="4"/>
        <v>0</v>
      </c>
      <c r="I35" s="238"/>
      <c r="J35" s="168">
        <f t="shared" si="5"/>
        <v>0</v>
      </c>
      <c r="K35" s="2"/>
      <c r="L35" s="2"/>
      <c r="M35" s="2"/>
      <c r="N35" s="2"/>
      <c r="O35" s="2"/>
      <c r="P35" s="2"/>
      <c r="Q35" s="2"/>
      <c r="R35" s="2"/>
    </row>
    <row r="36" spans="1:20" x14ac:dyDescent="0.3">
      <c r="A36" s="276"/>
      <c r="L36" s="13"/>
      <c r="N36" s="13"/>
      <c r="P36" s="13"/>
      <c r="R36" s="13"/>
    </row>
    <row r="37" spans="1:20" x14ac:dyDescent="0.3">
      <c r="A37" s="274" t="s">
        <v>519</v>
      </c>
      <c r="B37" s="238"/>
      <c r="C37" s="238"/>
      <c r="D37" s="168">
        <f>IF(AND(ROUND(B37,0)=0,C37&gt;B37),"INF",IF(AND(ROUND(B37,0)=0,ROUND(C37,0)=0),0,(C37-B37)/B37))</f>
        <v>0</v>
      </c>
      <c r="E37" s="238"/>
      <c r="F37" s="168">
        <f>IF(AND(ROUND(C37,0)=0,E37&gt;C37),"INF",IF(AND(ROUND(C37,0)=0,ROUND(E37,0)=0),0,(E37-C37)/C37))</f>
        <v>0</v>
      </c>
      <c r="G37" s="238"/>
      <c r="H37" s="168">
        <f>IF(AND(ROUND(E37,0)=0,G37&gt;E37),"INF",IF(AND(ROUND(E37,0)=0,ROUND(G37,0)=0),0,(G37-E37)/E37))</f>
        <v>0</v>
      </c>
      <c r="I37" s="238"/>
      <c r="J37" s="168">
        <f>IF(AND(ROUND(G37,0)=0,I37&gt;G37),"INF",IF(AND(ROUND(G37,0)=0,ROUND(I37,0)=0),0,(I37-G37)/G37))</f>
        <v>0</v>
      </c>
      <c r="K37" s="14">
        <f>I37*(1+TAB00!G$32)</f>
        <v>0</v>
      </c>
      <c r="L37" s="168">
        <f>IF(AND(ROUND(I37,0)=0,K37&gt;I37),"INF",IF(AND(ROUND(I37,0)=0,ROUND(K37,0)=0),0,(K37-I37)/I37))</f>
        <v>0</v>
      </c>
      <c r="M37" s="14">
        <f>K37*(1+TAB00!H$32)</f>
        <v>0</v>
      </c>
      <c r="N37" s="168">
        <f>IF(AND(ROUND(K37,0)=0,M37&gt;K37),"INF",IF(AND(ROUND(K37,0)=0,ROUND(M37,0)=0),0,(M37-K37)/K37))</f>
        <v>0</v>
      </c>
      <c r="O37" s="14">
        <f>M37*(1+TAB00!I$32)</f>
        <v>0</v>
      </c>
      <c r="P37" s="168">
        <f>IF(AND(ROUND(M37,0)=0,O37&gt;M37),"INF",IF(AND(ROUND(M37,0)=0,ROUND(O37,0)=0),0,(O37-M37)/M37))</f>
        <v>0</v>
      </c>
      <c r="Q37" s="14">
        <f>O37*(1+TAB00!J$32)</f>
        <v>0</v>
      </c>
      <c r="R37" s="168">
        <f>IF(AND(ROUND(O37,0)=0,Q37&gt;O37),"INF",IF(AND(ROUND(O37,0)=0,ROUND(Q37,0)=0),0,(Q37-O37)/O37))</f>
        <v>0</v>
      </c>
    </row>
    <row r="38" spans="1:20" x14ac:dyDescent="0.3">
      <c r="A38" s="279"/>
      <c r="B38" s="279"/>
    </row>
    <row r="39" spans="1:20" x14ac:dyDescent="0.3">
      <c r="A39" s="280" t="s">
        <v>54</v>
      </c>
      <c r="B39" s="281">
        <f>SUM(B9,B25,B37)</f>
        <v>0</v>
      </c>
      <c r="C39" s="281">
        <f>SUM(C9,C25,C37)</f>
        <v>0</v>
      </c>
      <c r="D39" s="282">
        <f>IF(AND(ROUND(B39,0)=0,C39&gt;B39),"INF",IF(AND(ROUND(B39,0)=0,ROUND(C39,0)=0),0,(C39-B39)/B39))</f>
        <v>0</v>
      </c>
      <c r="E39" s="281">
        <f>SUM(E9,E25,E37)</f>
        <v>0</v>
      </c>
      <c r="F39" s="282">
        <f>IF(AND(ROUND(C39,0)=0,E39&gt;C39),"INF",IF(AND(ROUND(C39,0)=0,ROUND(E39,0)=0),0,(E39-C39)/C39))</f>
        <v>0</v>
      </c>
      <c r="G39" s="281">
        <f>SUM(G9,G25,G37)</f>
        <v>0</v>
      </c>
      <c r="H39" s="282">
        <f>IF(AND(ROUND(E39,0)=0,G39&gt;E39),"INF",IF(AND(ROUND(E39,0)=0,ROUND(G39,0)=0),0,(G39-E39)/E39))</f>
        <v>0</v>
      </c>
      <c r="I39" s="281">
        <f>SUM(I9,I25,I37)</f>
        <v>0</v>
      </c>
      <c r="J39" s="282">
        <f>IF(AND(ROUND(G39,0)=0,I39&gt;G39),"INF",IF(AND(ROUND(G39,0)=0,ROUND(I39,0)=0),0,(I39-G39)/G39))</f>
        <v>0</v>
      </c>
      <c r="K39" s="281">
        <f>SUM(K9,K25,K37)</f>
        <v>0</v>
      </c>
      <c r="L39" s="282">
        <f>IF(AND(ROUND(I39,0)=0,K39&gt;I39),"INF",IF(AND(ROUND(I39,0)=0,ROUND(K39,0)=0),0,(K39-I39)/I39))</f>
        <v>0</v>
      </c>
      <c r="M39" s="281">
        <f>SUM(M9,M25,M37)</f>
        <v>0</v>
      </c>
      <c r="N39" s="282">
        <f>IF(AND(ROUND(K39,0)=0,M39&gt;K39),"INF",IF(AND(ROUND(K39,0)=0,ROUND(M39,0)=0),0,(M39-K39)/K39))</f>
        <v>0</v>
      </c>
      <c r="O39" s="281">
        <f>SUM(O9,O25,O37)</f>
        <v>0</v>
      </c>
      <c r="P39" s="282">
        <f>IF(AND(ROUND(M39,0)=0,O39&gt;M39),"INF",IF(AND(ROUND(M39,0)=0,ROUND(O39,0)=0),0,(O39-M39)/M39))</f>
        <v>0</v>
      </c>
      <c r="Q39" s="281">
        <f>SUM(Q9,Q25,Q37)</f>
        <v>0</v>
      </c>
      <c r="R39" s="282">
        <f>IF(AND(ROUND(O39,0)=0,Q39&gt;O39),"INF",IF(AND(ROUND(O39,0)=0,ROUND(Q39,0)=0),0,(Q39-O39)/O39))</f>
        <v>0</v>
      </c>
    </row>
    <row r="40" spans="1:20" x14ac:dyDescent="0.3">
      <c r="A40" s="67"/>
      <c r="B40" s="279"/>
    </row>
    <row r="41" spans="1:20" ht="12" customHeight="1" x14ac:dyDescent="0.3">
      <c r="A41" s="702" t="str">
        <f>IF(COUNTIF(B23:C23,"&lt;&gt;0")+COUNTIF(E23,"&lt;&gt;0")+COUNTIF(G23,"&lt;&gt;0")+COUNTIF(I23,"&lt;&gt;0")+COUNTIF(K23,"&lt;&gt;0")+COUNTIF(M23,"&lt;&gt;0")+COUNTIF(O23,"&lt;&gt;0")+COUNTIF(Q23,"&lt;&gt;0")+COUNTIF(B25:C25,"&lt;&gt;0")+COUNTIF(E25,"&lt;&gt;0")+COUNTIF(G25,"&lt;&gt;0")+COUNTIF(I25,"&lt;&gt;0")+COUNTIF(K25,"&lt;&gt;0")+COUNTIF(M25,"&lt;&gt;0")+COUNTIF(O25,"&lt;&gt;0")+COUNTIF(Q25,"&lt;&gt;0")&lt;18,'TAB C'!B14,"")</f>
        <v>C.4.1.a. Le GRD doit compléter l'intégralité des champs prévus à cet effet dans le détail des coûts OSP (en ce compris les données relatives aux volumes)</v>
      </c>
      <c r="B41" s="702"/>
      <c r="C41" s="702"/>
      <c r="D41" s="702"/>
      <c r="E41" s="702"/>
      <c r="F41" s="702"/>
      <c r="G41" s="702"/>
      <c r="H41" s="702"/>
      <c r="I41" s="702"/>
      <c r="J41" s="702"/>
      <c r="K41" s="702"/>
      <c r="L41" s="702"/>
    </row>
    <row r="42" spans="1:20" x14ac:dyDescent="0.3">
      <c r="A42" s="702" t="str">
        <f>IF(ABS(SUM(B37,B25,B9)-SUM('TAB3'!F11:H11))&gt;100,'TAB C'!B15,"")</f>
        <v/>
      </c>
      <c r="B42" s="702"/>
      <c r="C42" s="702"/>
      <c r="D42" s="702"/>
      <c r="E42" s="702"/>
      <c r="F42" s="702"/>
      <c r="G42" s="702"/>
      <c r="H42" s="702"/>
      <c r="I42" s="702"/>
      <c r="J42" s="702"/>
      <c r="K42" s="702"/>
      <c r="L42" s="702"/>
    </row>
    <row r="44" spans="1:20" ht="14.25" thickBot="1" x14ac:dyDescent="0.35">
      <c r="A44" s="102"/>
      <c r="B44" s="10"/>
      <c r="C44" s="10"/>
      <c r="D44" s="6"/>
      <c r="E44" s="6"/>
      <c r="F44" s="6"/>
      <c r="G44" s="6"/>
      <c r="H44" s="6"/>
      <c r="I44" s="6"/>
      <c r="J44" s="6"/>
      <c r="K44" s="6"/>
      <c r="L44" s="10"/>
      <c r="M44" s="6"/>
      <c r="N44" s="6"/>
      <c r="O44" s="6"/>
      <c r="P44" s="6"/>
      <c r="Q44" s="6"/>
      <c r="R44" s="6"/>
      <c r="S44" s="6"/>
      <c r="T44" s="6"/>
    </row>
    <row r="45" spans="1:20" s="6" customFormat="1" ht="12.6" customHeight="1" thickBot="1" x14ac:dyDescent="0.35">
      <c r="A45" s="130" t="s">
        <v>115</v>
      </c>
      <c r="B45" s="703" t="s">
        <v>511</v>
      </c>
      <c r="C45" s="704"/>
      <c r="D45" s="704"/>
      <c r="E45" s="704"/>
      <c r="F45" s="704"/>
      <c r="G45" s="704"/>
      <c r="H45" s="704"/>
      <c r="I45" s="704"/>
      <c r="J45" s="704"/>
      <c r="K45" s="704"/>
      <c r="L45" s="704"/>
      <c r="M45" s="704"/>
      <c r="N45" s="704"/>
      <c r="O45" s="704"/>
      <c r="P45" s="704"/>
      <c r="Q45" s="704"/>
      <c r="R45" s="704"/>
      <c r="S45" s="704"/>
      <c r="T45" s="705"/>
    </row>
    <row r="46" spans="1:20" s="6" customFormat="1" ht="214.9" customHeight="1" thickBot="1" x14ac:dyDescent="0.35">
      <c r="A46" s="132" t="s">
        <v>527</v>
      </c>
      <c r="B46" s="700"/>
      <c r="C46" s="701"/>
      <c r="D46" s="701"/>
      <c r="E46" s="701"/>
      <c r="F46" s="701"/>
      <c r="G46" s="701"/>
      <c r="H46" s="701"/>
      <c r="I46" s="701"/>
      <c r="J46" s="701"/>
      <c r="K46" s="701"/>
      <c r="L46" s="701"/>
      <c r="M46" s="701"/>
      <c r="N46" s="701"/>
      <c r="O46" s="701"/>
      <c r="P46" s="701"/>
      <c r="Q46" s="701"/>
      <c r="R46" s="701"/>
      <c r="S46" s="701"/>
      <c r="T46" s="701"/>
    </row>
    <row r="47" spans="1:20" s="6" customFormat="1" ht="214.9" customHeight="1" thickBot="1" x14ac:dyDescent="0.35">
      <c r="A47" s="132" t="s">
        <v>528</v>
      </c>
      <c r="B47" s="700"/>
      <c r="C47" s="701"/>
      <c r="D47" s="701"/>
      <c r="E47" s="701"/>
      <c r="F47" s="701"/>
      <c r="G47" s="701"/>
      <c r="H47" s="701"/>
      <c r="I47" s="701"/>
      <c r="J47" s="701"/>
      <c r="K47" s="701"/>
      <c r="L47" s="701"/>
      <c r="M47" s="701"/>
      <c r="N47" s="701"/>
      <c r="O47" s="701"/>
      <c r="P47" s="701"/>
      <c r="Q47" s="701"/>
      <c r="R47" s="701"/>
      <c r="S47" s="701"/>
      <c r="T47" s="701"/>
    </row>
    <row r="48" spans="1:20" s="6" customFormat="1" ht="214.9" customHeight="1" thickBot="1" x14ac:dyDescent="0.35">
      <c r="A48" s="132" t="s">
        <v>529</v>
      </c>
      <c r="B48" s="700"/>
      <c r="C48" s="701"/>
      <c r="D48" s="701"/>
      <c r="E48" s="701"/>
      <c r="F48" s="701"/>
      <c r="G48" s="701"/>
      <c r="H48" s="701"/>
      <c r="I48" s="701"/>
      <c r="J48" s="701"/>
      <c r="K48" s="701"/>
      <c r="L48" s="701"/>
      <c r="M48" s="701"/>
      <c r="N48" s="701"/>
      <c r="O48" s="701"/>
      <c r="P48" s="701"/>
      <c r="Q48" s="701"/>
      <c r="R48" s="701"/>
      <c r="S48" s="701"/>
      <c r="T48" s="701"/>
    </row>
    <row r="49" spans="1:20" s="6" customFormat="1" ht="214.9" customHeight="1" thickBot="1" x14ac:dyDescent="0.35">
      <c r="A49" s="132" t="s">
        <v>530</v>
      </c>
      <c r="B49" s="700"/>
      <c r="C49" s="701"/>
      <c r="D49" s="701"/>
      <c r="E49" s="701"/>
      <c r="F49" s="701"/>
      <c r="G49" s="701"/>
      <c r="H49" s="701"/>
      <c r="I49" s="701"/>
      <c r="J49" s="701"/>
      <c r="K49" s="701"/>
      <c r="L49" s="701"/>
      <c r="M49" s="701"/>
      <c r="N49" s="701"/>
      <c r="O49" s="701"/>
      <c r="P49" s="701"/>
      <c r="Q49" s="701"/>
      <c r="R49" s="701"/>
      <c r="S49" s="701"/>
      <c r="T49" s="701"/>
    </row>
  </sheetData>
  <mergeCells count="17">
    <mergeCell ref="B49:T49"/>
    <mergeCell ref="A41:L41"/>
    <mergeCell ref="B45:T45"/>
    <mergeCell ref="B46:T46"/>
    <mergeCell ref="B47:T47"/>
    <mergeCell ref="A42:L42"/>
    <mergeCell ref="E7:F7"/>
    <mergeCell ref="G7:H7"/>
    <mergeCell ref="I7:J7"/>
    <mergeCell ref="A5:O5"/>
    <mergeCell ref="B48:T48"/>
    <mergeCell ref="K7:L7"/>
    <mergeCell ref="M7:N7"/>
    <mergeCell ref="O7:P7"/>
    <mergeCell ref="Q7:R7"/>
    <mergeCell ref="B7:B8"/>
    <mergeCell ref="C7:D7"/>
  </mergeCells>
  <conditionalFormatting sqref="A11:A19 B10:C19 E10:E19 G10:G19 I10:I19 K10:R19 B26:C35 E26:E35 G26:G35 I26:I35 K26:R35">
    <cfRule type="containsText" dxfId="1975" priority="126" operator="containsText" text="ntitulé">
      <formula>NOT(ISERROR(SEARCH("ntitulé",A10)))</formula>
    </cfRule>
    <cfRule type="containsBlanks" dxfId="1974" priority="127">
      <formula>LEN(TRIM(A10))=0</formula>
    </cfRule>
  </conditionalFormatting>
  <conditionalFormatting sqref="A11:A19 B10:C19 E10:E19 G10:G19 I10:I19 K10:R19 B26:C35 E26:E35 G26:G35 I26:I35 K26:R35">
    <cfRule type="containsText" dxfId="1973" priority="125" operator="containsText" text="libre">
      <formula>NOT(ISERROR(SEARCH("libre",A10)))</formula>
    </cfRule>
  </conditionalFormatting>
  <conditionalFormatting sqref="A10:A19">
    <cfRule type="containsText" dxfId="1972" priority="123" operator="containsText" text="ntitulé">
      <formula>NOT(ISERROR(SEARCH("ntitulé",A10)))</formula>
    </cfRule>
    <cfRule type="containsBlanks" dxfId="1971" priority="124">
      <formula>LEN(TRIM(A10))=0</formula>
    </cfRule>
  </conditionalFormatting>
  <conditionalFormatting sqref="A10:A19">
    <cfRule type="containsText" dxfId="1970" priority="122" operator="containsText" text="libre">
      <formula>NOT(ISERROR(SEARCH("libre",A10)))</formula>
    </cfRule>
  </conditionalFormatting>
  <conditionalFormatting sqref="A26:A35">
    <cfRule type="containsText" dxfId="1969" priority="120" operator="containsText" text="ntitulé">
      <formula>NOT(ISERROR(SEARCH("ntitulé",A26)))</formula>
    </cfRule>
    <cfRule type="containsBlanks" dxfId="1968" priority="121">
      <formula>LEN(TRIM(A26))=0</formula>
    </cfRule>
  </conditionalFormatting>
  <conditionalFormatting sqref="A26:A35">
    <cfRule type="containsText" dxfId="1967" priority="119" operator="containsText" text="libre">
      <formula>NOT(ISERROR(SEARCH("libre",A26)))</formula>
    </cfRule>
  </conditionalFormatting>
  <conditionalFormatting sqref="A26:A35">
    <cfRule type="containsText" dxfId="1966" priority="117" operator="containsText" text="ntitulé">
      <formula>NOT(ISERROR(SEARCH("ntitulé",A26)))</formula>
    </cfRule>
    <cfRule type="containsBlanks" dxfId="1965" priority="118">
      <formula>LEN(TRIM(A26))=0</formula>
    </cfRule>
  </conditionalFormatting>
  <conditionalFormatting sqref="A26:A35">
    <cfRule type="containsText" dxfId="1964" priority="116" operator="containsText" text="libre">
      <formula>NOT(ISERROR(SEARCH("libre",A26)))</formula>
    </cfRule>
  </conditionalFormatting>
  <conditionalFormatting sqref="B21">
    <cfRule type="containsText" dxfId="1963" priority="114" operator="containsText" text="ntitulé">
      <formula>NOT(ISERROR(SEARCH("ntitulé",B21)))</formula>
    </cfRule>
    <cfRule type="containsBlanks" dxfId="1962" priority="115">
      <formula>LEN(TRIM(B21))=0</formula>
    </cfRule>
  </conditionalFormatting>
  <conditionalFormatting sqref="B21">
    <cfRule type="containsText" dxfId="1961" priority="113" operator="containsText" text="libre">
      <formula>NOT(ISERROR(SEARCH("libre",B21)))</formula>
    </cfRule>
  </conditionalFormatting>
  <conditionalFormatting sqref="O21">
    <cfRule type="containsText" dxfId="1960" priority="18" operator="containsText" text="ntitulé">
      <formula>NOT(ISERROR(SEARCH("ntitulé",O21)))</formula>
    </cfRule>
    <cfRule type="containsBlanks" dxfId="1959" priority="19">
      <formula>LEN(TRIM(O21))=0</formula>
    </cfRule>
  </conditionalFormatting>
  <conditionalFormatting sqref="O21">
    <cfRule type="containsText" dxfId="1958" priority="17" operator="containsText" text="libre">
      <formula>NOT(ISERROR(SEARCH("libre",O21)))</formula>
    </cfRule>
  </conditionalFormatting>
  <conditionalFormatting sqref="B37">
    <cfRule type="containsText" dxfId="1957" priority="105" operator="containsText" text="ntitulé">
      <formula>NOT(ISERROR(SEARCH("ntitulé",B37)))</formula>
    </cfRule>
    <cfRule type="containsBlanks" dxfId="1956" priority="106">
      <formula>LEN(TRIM(B37))=0</formula>
    </cfRule>
  </conditionalFormatting>
  <conditionalFormatting sqref="B37">
    <cfRule type="containsText" dxfId="1955" priority="104" operator="containsText" text="libre">
      <formula>NOT(ISERROR(SEARCH("libre",B37)))</formula>
    </cfRule>
  </conditionalFormatting>
  <conditionalFormatting sqref="C21">
    <cfRule type="containsText" dxfId="1954" priority="102" operator="containsText" text="ntitulé">
      <formula>NOT(ISERROR(SEARCH("ntitulé",C21)))</formula>
    </cfRule>
    <cfRule type="containsBlanks" dxfId="1953" priority="103">
      <formula>LEN(TRIM(C21))=0</formula>
    </cfRule>
  </conditionalFormatting>
  <conditionalFormatting sqref="C21">
    <cfRule type="containsText" dxfId="1952" priority="101" operator="containsText" text="libre">
      <formula>NOT(ISERROR(SEARCH("libre",C21)))</formula>
    </cfRule>
  </conditionalFormatting>
  <conditionalFormatting sqref="C37">
    <cfRule type="containsText" dxfId="1951" priority="96" operator="containsText" text="ntitulé">
      <formula>NOT(ISERROR(SEARCH("ntitulé",C37)))</formula>
    </cfRule>
    <cfRule type="containsBlanks" dxfId="1950" priority="97">
      <formula>LEN(TRIM(C37))=0</formula>
    </cfRule>
  </conditionalFormatting>
  <conditionalFormatting sqref="C37">
    <cfRule type="containsText" dxfId="1949" priority="95" operator="containsText" text="libre">
      <formula>NOT(ISERROR(SEARCH("libre",C37)))</formula>
    </cfRule>
  </conditionalFormatting>
  <conditionalFormatting sqref="E21">
    <cfRule type="containsText" dxfId="1948" priority="93" operator="containsText" text="ntitulé">
      <formula>NOT(ISERROR(SEARCH("ntitulé",E21)))</formula>
    </cfRule>
    <cfRule type="containsBlanks" dxfId="1947" priority="94">
      <formula>LEN(TRIM(E21))=0</formula>
    </cfRule>
  </conditionalFormatting>
  <conditionalFormatting sqref="E21">
    <cfRule type="containsText" dxfId="1946" priority="92" operator="containsText" text="libre">
      <formula>NOT(ISERROR(SEARCH("libre",E21)))</formula>
    </cfRule>
  </conditionalFormatting>
  <conditionalFormatting sqref="E37">
    <cfRule type="containsText" dxfId="1945" priority="87" operator="containsText" text="ntitulé">
      <formula>NOT(ISERROR(SEARCH("ntitulé",E37)))</formula>
    </cfRule>
    <cfRule type="containsBlanks" dxfId="1944" priority="88">
      <formula>LEN(TRIM(E37))=0</formula>
    </cfRule>
  </conditionalFormatting>
  <conditionalFormatting sqref="E37">
    <cfRule type="containsText" dxfId="1943" priority="86" operator="containsText" text="libre">
      <formula>NOT(ISERROR(SEARCH("libre",E37)))</formula>
    </cfRule>
  </conditionalFormatting>
  <conditionalFormatting sqref="G21">
    <cfRule type="containsText" dxfId="1942" priority="84" operator="containsText" text="ntitulé">
      <formula>NOT(ISERROR(SEARCH("ntitulé",G21)))</formula>
    </cfRule>
    <cfRule type="containsBlanks" dxfId="1941" priority="85">
      <formula>LEN(TRIM(G21))=0</formula>
    </cfRule>
  </conditionalFormatting>
  <conditionalFormatting sqref="G21">
    <cfRule type="containsText" dxfId="1940" priority="83" operator="containsText" text="libre">
      <formula>NOT(ISERROR(SEARCH("libre",G21)))</formula>
    </cfRule>
  </conditionalFormatting>
  <conditionalFormatting sqref="G37">
    <cfRule type="containsText" dxfId="1939" priority="78" operator="containsText" text="ntitulé">
      <formula>NOT(ISERROR(SEARCH("ntitulé",G37)))</formula>
    </cfRule>
    <cfRule type="containsBlanks" dxfId="1938" priority="79">
      <formula>LEN(TRIM(G37))=0</formula>
    </cfRule>
  </conditionalFormatting>
  <conditionalFormatting sqref="G37">
    <cfRule type="containsText" dxfId="1937" priority="77" operator="containsText" text="libre">
      <formula>NOT(ISERROR(SEARCH("libre",G37)))</formula>
    </cfRule>
  </conditionalFormatting>
  <conditionalFormatting sqref="I21">
    <cfRule type="containsText" dxfId="1936" priority="75" operator="containsText" text="ntitulé">
      <formula>NOT(ISERROR(SEARCH("ntitulé",I21)))</formula>
    </cfRule>
    <cfRule type="containsBlanks" dxfId="1935" priority="76">
      <formula>LEN(TRIM(I21))=0</formula>
    </cfRule>
  </conditionalFormatting>
  <conditionalFormatting sqref="I21">
    <cfRule type="containsText" dxfId="1934" priority="74" operator="containsText" text="libre">
      <formula>NOT(ISERROR(SEARCH("libre",I21)))</formula>
    </cfRule>
  </conditionalFormatting>
  <conditionalFormatting sqref="I37">
    <cfRule type="containsText" dxfId="1933" priority="69" operator="containsText" text="ntitulé">
      <formula>NOT(ISERROR(SEARCH("ntitulé",I37)))</formula>
    </cfRule>
    <cfRule type="containsBlanks" dxfId="1932" priority="70">
      <formula>LEN(TRIM(I37))=0</formula>
    </cfRule>
  </conditionalFormatting>
  <conditionalFormatting sqref="I37">
    <cfRule type="containsText" dxfId="1931" priority="68" operator="containsText" text="libre">
      <formula>NOT(ISERROR(SEARCH("libre",I37)))</formula>
    </cfRule>
  </conditionalFormatting>
  <conditionalFormatting sqref="K21">
    <cfRule type="containsText" dxfId="1930" priority="66" operator="containsText" text="ntitulé">
      <formula>NOT(ISERROR(SEARCH("ntitulé",K21)))</formula>
    </cfRule>
    <cfRule type="containsBlanks" dxfId="1929" priority="67">
      <formula>LEN(TRIM(K21))=0</formula>
    </cfRule>
  </conditionalFormatting>
  <conditionalFormatting sqref="K21">
    <cfRule type="containsText" dxfId="1928" priority="65" operator="containsText" text="libre">
      <formula>NOT(ISERROR(SEARCH("libre",K21)))</formula>
    </cfRule>
  </conditionalFormatting>
  <conditionalFormatting sqref="M21">
    <cfRule type="containsText" dxfId="1927" priority="27" operator="containsText" text="ntitulé">
      <formula>NOT(ISERROR(SEARCH("ntitulé",M21)))</formula>
    </cfRule>
    <cfRule type="containsBlanks" dxfId="1926" priority="28">
      <formula>LEN(TRIM(M21))=0</formula>
    </cfRule>
  </conditionalFormatting>
  <conditionalFormatting sqref="M21">
    <cfRule type="containsText" dxfId="1925" priority="26" operator="containsText" text="libre">
      <formula>NOT(ISERROR(SEARCH("libre",M21)))</formula>
    </cfRule>
  </conditionalFormatting>
  <conditionalFormatting sqref="Q21">
    <cfRule type="containsText" dxfId="1924" priority="9" operator="containsText" text="ntitulé">
      <formula>NOT(ISERROR(SEARCH("ntitulé",Q21)))</formula>
    </cfRule>
    <cfRule type="containsBlanks" dxfId="1923" priority="10">
      <formula>LEN(TRIM(Q21))=0</formula>
    </cfRule>
  </conditionalFormatting>
  <conditionalFormatting sqref="Q21">
    <cfRule type="containsText" dxfId="1922" priority="8" operator="containsText" text="libre">
      <formula>NOT(ISERROR(SEARCH("libre",Q21)))</formula>
    </cfRule>
  </conditionalFormatting>
  <conditionalFormatting sqref="B46:T49">
    <cfRule type="containsBlanks" dxfId="1921" priority="1">
      <formula>LEN(TRIM(B46))=0</formula>
    </cfRule>
  </conditionalFormatting>
  <hyperlinks>
    <hyperlink ref="A1" location="TAB00!A1" display="Retour page de garde"/>
    <hyperlink ref="A2" location="'TAB4'!A1" display="Retour TAB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zoomScaleNormal="100" workbookViewId="0">
      <selection activeCell="C40" sqref="C40"/>
    </sheetView>
  </sheetViews>
  <sheetFormatPr baseColWidth="10" defaultColWidth="9.1640625" defaultRowHeight="13.5" x14ac:dyDescent="0.3"/>
  <cols>
    <col min="1" max="1" width="52.83203125" style="164" customWidth="1"/>
    <col min="2" max="3" width="15.6640625" style="14" customWidth="1"/>
    <col min="4" max="4" width="8.6640625" style="13" customWidth="1"/>
    <col min="5" max="5" width="15.6640625" style="14" customWidth="1"/>
    <col min="6" max="6" width="11.6640625" style="13" customWidth="1"/>
    <col min="7" max="7" width="15.6640625" style="14" customWidth="1"/>
    <col min="8" max="8" width="8.6640625" style="13" customWidth="1"/>
    <col min="9" max="9" width="15.6640625" style="14" customWidth="1"/>
    <col min="10" max="10" width="8.6640625" style="13" customWidth="1"/>
    <col min="11" max="11" width="15.6640625" style="14" customWidth="1"/>
    <col min="12" max="12" width="8.6640625" style="11" customWidth="1"/>
    <col min="13" max="13" width="15.6640625" style="14" customWidth="1"/>
    <col min="14" max="14" width="8.6640625" style="11" customWidth="1"/>
    <col min="15" max="15" width="15.6640625" style="14" customWidth="1"/>
    <col min="16" max="16" width="8.6640625" style="11" customWidth="1"/>
    <col min="17" max="17" width="15.6640625" style="14" customWidth="1"/>
    <col min="18" max="18" width="8.6640625" style="11" customWidth="1"/>
    <col min="19" max="16384" width="9.1640625" style="11"/>
  </cols>
  <sheetData>
    <row r="1" spans="1:18" ht="15" x14ac:dyDescent="0.3">
      <c r="A1" s="17" t="s">
        <v>140</v>
      </c>
      <c r="B1" s="11"/>
      <c r="C1" s="11"/>
      <c r="D1" s="11"/>
      <c r="E1" s="13"/>
      <c r="F1" s="11"/>
      <c r="G1" s="13"/>
      <c r="H1" s="11"/>
      <c r="I1" s="13"/>
      <c r="J1" s="11"/>
      <c r="K1" s="13"/>
      <c r="M1" s="11"/>
      <c r="O1" s="11"/>
      <c r="Q1" s="11"/>
    </row>
    <row r="2" spans="1:18" ht="15" x14ac:dyDescent="0.3">
      <c r="A2" s="17" t="s">
        <v>340</v>
      </c>
      <c r="B2" s="11"/>
      <c r="C2" s="11"/>
      <c r="D2" s="11"/>
      <c r="E2" s="13"/>
      <c r="F2" s="11"/>
      <c r="G2" s="13"/>
      <c r="H2" s="11"/>
      <c r="I2" s="13"/>
      <c r="J2" s="11"/>
      <c r="K2" s="13"/>
      <c r="M2" s="11"/>
      <c r="O2" s="11"/>
      <c r="Q2" s="11"/>
    </row>
    <row r="3" spans="1:18" ht="21" x14ac:dyDescent="0.35">
      <c r="A3" s="264" t="str">
        <f>TAB00!B57&amp;" : "&amp;TAB00!C57</f>
        <v>TAB4.2 : Charges nettes liées au rechargement des compteurs à budget</v>
      </c>
      <c r="B3" s="287"/>
      <c r="C3" s="287"/>
      <c r="D3" s="287"/>
      <c r="E3" s="287"/>
      <c r="F3" s="287"/>
      <c r="G3" s="287"/>
      <c r="H3" s="287"/>
      <c r="I3" s="287"/>
      <c r="J3" s="287"/>
      <c r="K3" s="287"/>
      <c r="L3" s="287"/>
      <c r="M3" s="287"/>
      <c r="N3" s="287"/>
      <c r="O3" s="287"/>
      <c r="P3" s="287"/>
      <c r="Q3" s="287"/>
      <c r="R3" s="287"/>
    </row>
    <row r="5" spans="1:18" x14ac:dyDescent="0.3">
      <c r="A5" s="621"/>
      <c r="B5" s="621"/>
      <c r="C5" s="621"/>
      <c r="D5" s="621"/>
      <c r="E5" s="621"/>
      <c r="F5" s="621"/>
      <c r="G5" s="621"/>
      <c r="H5" s="621"/>
      <c r="I5" s="621"/>
      <c r="J5" s="621"/>
      <c r="K5" s="621"/>
      <c r="L5" s="621"/>
      <c r="M5" s="621"/>
      <c r="N5" s="621"/>
      <c r="O5" s="621"/>
    </row>
    <row r="7" spans="1:18" x14ac:dyDescent="0.3">
      <c r="B7" s="699" t="s">
        <v>94</v>
      </c>
      <c r="C7" s="695" t="s">
        <v>121</v>
      </c>
      <c r="D7" s="695"/>
      <c r="E7" s="695" t="s">
        <v>288</v>
      </c>
      <c r="F7" s="695"/>
      <c r="G7" s="695" t="s">
        <v>306</v>
      </c>
      <c r="H7" s="695"/>
      <c r="I7" s="695" t="s">
        <v>287</v>
      </c>
      <c r="J7" s="696"/>
      <c r="K7" s="695" t="s">
        <v>283</v>
      </c>
      <c r="L7" s="696"/>
      <c r="M7" s="695" t="s">
        <v>284</v>
      </c>
      <c r="N7" s="696"/>
      <c r="O7" s="695" t="s">
        <v>285</v>
      </c>
      <c r="P7" s="696"/>
      <c r="Q7" s="695" t="s">
        <v>286</v>
      </c>
      <c r="R7" s="696"/>
    </row>
    <row r="8" spans="1:18" ht="27" x14ac:dyDescent="0.3">
      <c r="B8" s="699"/>
      <c r="C8" s="165" t="s">
        <v>99</v>
      </c>
      <c r="D8" s="197" t="s">
        <v>92</v>
      </c>
      <c r="E8" s="165" t="s">
        <v>99</v>
      </c>
      <c r="F8" s="197" t="s">
        <v>92</v>
      </c>
      <c r="G8" s="165" t="s">
        <v>99</v>
      </c>
      <c r="H8" s="197" t="s">
        <v>92</v>
      </c>
      <c r="I8" s="165" t="s">
        <v>99</v>
      </c>
      <c r="J8" s="166" t="s">
        <v>92</v>
      </c>
      <c r="K8" s="165" t="s">
        <v>99</v>
      </c>
      <c r="L8" s="166" t="s">
        <v>92</v>
      </c>
      <c r="M8" s="165" t="s">
        <v>99</v>
      </c>
      <c r="N8" s="166" t="s">
        <v>92</v>
      </c>
      <c r="O8" s="165" t="s">
        <v>99</v>
      </c>
      <c r="P8" s="166" t="s">
        <v>92</v>
      </c>
      <c r="Q8" s="165" t="s">
        <v>99</v>
      </c>
      <c r="R8" s="166" t="s">
        <v>92</v>
      </c>
    </row>
    <row r="9" spans="1:18" ht="27" x14ac:dyDescent="0.3">
      <c r="A9" s="522" t="s">
        <v>568</v>
      </c>
      <c r="B9" s="520">
        <f>SUM(B10:B19)</f>
        <v>0</v>
      </c>
      <c r="C9" s="520">
        <f>SUM(C10:C19)</f>
        <v>0</v>
      </c>
      <c r="D9" s="519">
        <f>IF(AND(ROUND(B9,0)=0,C9&gt;B9),"INF",IF(AND(ROUND(B9,0)=0,ROUND(C9,0)=0),0,(C9-B9)/B9))</f>
        <v>0</v>
      </c>
      <c r="E9" s="520">
        <f>SUM(E10:E19)</f>
        <v>0</v>
      </c>
      <c r="F9" s="519">
        <f>IF(AND(ROUND(C9,0)=0,E9&gt;C9),"INF",IF(AND(ROUND(C9,0)=0,ROUND(E9,0)=0),0,(E9-C9)/C9))</f>
        <v>0</v>
      </c>
      <c r="G9" s="520">
        <f>SUM(G10:G19)</f>
        <v>0</v>
      </c>
      <c r="H9" s="519">
        <f>IF(AND(ROUND(E9,0)=0,G9&gt;E9),"INF",IF(AND(ROUND(E9,0)=0,ROUND(G9,0)=0),0,(G9-E9)/E9))</f>
        <v>0</v>
      </c>
      <c r="I9" s="520">
        <f>SUM(I10:I19)</f>
        <v>0</v>
      </c>
      <c r="J9" s="519">
        <f>IF(AND(ROUND(G9,0)=0,I9&gt;G9),"INF",IF(AND(ROUND(G9,0)=0,ROUND(I9,0)=0),0,(I9-G9)/G9))</f>
        <v>0</v>
      </c>
      <c r="K9" s="520">
        <f>K23*K21</f>
        <v>0</v>
      </c>
      <c r="L9" s="519">
        <f>IF(AND(ROUND(I9,0)=0,K9&gt;I9),"INF",IF(AND(ROUND(I9,0)=0,ROUND(K9,0)=0),0,(K9-I9)/I9))</f>
        <v>0</v>
      </c>
      <c r="M9" s="520">
        <f>M23*M21</f>
        <v>0</v>
      </c>
      <c r="N9" s="519">
        <f>IF(AND(ROUND(K9,0)=0,M9&gt;K9),"INF",IF(AND(ROUND(K9,0)=0,ROUND(M9,0)=0),0,(M9-K9)/K9))</f>
        <v>0</v>
      </c>
      <c r="O9" s="520">
        <f>O23*O21</f>
        <v>0</v>
      </c>
      <c r="P9" s="519">
        <f>IF(AND(ROUND(M9,0)=0,O9&gt;M9),"INF",IF(AND(ROUND(M9,0)=0,ROUND(O9,0)=0),0,(O9-M9)/M9))</f>
        <v>0</v>
      </c>
      <c r="Q9" s="520">
        <f>Q23*Q21</f>
        <v>0</v>
      </c>
      <c r="R9" s="519">
        <f>IF(AND(ROUND(O9,0)=0,Q9&gt;O9),"INF",IF(AND(ROUND(O9,0)=0,ROUND(Q9,0)=0),0,(Q9-O9)/O9))</f>
        <v>0</v>
      </c>
    </row>
    <row r="10" spans="1:18" x14ac:dyDescent="0.3">
      <c r="A10" s="278" t="s">
        <v>451</v>
      </c>
      <c r="B10" s="238"/>
      <c r="C10" s="238"/>
      <c r="D10" s="168">
        <f t="shared" ref="D10:D19" si="0">IF(AND(ROUND(B10,0)=0,C10&gt;B10),"INF",IF(AND(ROUND(B10,0)=0,ROUND(C10,0)=0),0,(C10-B10)/B10))</f>
        <v>0</v>
      </c>
      <c r="E10" s="238"/>
      <c r="F10" s="168">
        <f t="shared" ref="F10:J19" si="1">IF(AND(ROUND(C10,0)=0,E10&gt;C10),"INF",IF(AND(ROUND(C10,0)=0,ROUND(E10,0)=0),0,(E10-C10)/C10))</f>
        <v>0</v>
      </c>
      <c r="G10" s="238"/>
      <c r="H10" s="168">
        <f t="shared" si="1"/>
        <v>0</v>
      </c>
      <c r="I10" s="238"/>
      <c r="J10" s="168">
        <f t="shared" si="1"/>
        <v>0</v>
      </c>
      <c r="K10" s="2"/>
      <c r="L10" s="2"/>
      <c r="M10" s="2"/>
      <c r="N10" s="2"/>
      <c r="O10" s="2"/>
      <c r="P10" s="2"/>
      <c r="Q10" s="2"/>
      <c r="R10" s="2"/>
    </row>
    <row r="11" spans="1:18" x14ac:dyDescent="0.3">
      <c r="A11" s="278" t="s">
        <v>451</v>
      </c>
      <c r="B11" s="238"/>
      <c r="C11" s="238"/>
      <c r="D11" s="168">
        <f t="shared" si="0"/>
        <v>0</v>
      </c>
      <c r="E11" s="238"/>
      <c r="F11" s="168">
        <f t="shared" si="1"/>
        <v>0</v>
      </c>
      <c r="G11" s="238"/>
      <c r="H11" s="168">
        <f t="shared" si="1"/>
        <v>0</v>
      </c>
      <c r="I11" s="238"/>
      <c r="J11" s="168">
        <f t="shared" si="1"/>
        <v>0</v>
      </c>
      <c r="K11" s="2"/>
      <c r="L11" s="2"/>
      <c r="M11" s="2"/>
      <c r="N11" s="2"/>
      <c r="O11" s="2"/>
      <c r="P11" s="2"/>
      <c r="Q11" s="2"/>
      <c r="R11" s="2"/>
    </row>
    <row r="12" spans="1:18" x14ac:dyDescent="0.3">
      <c r="A12" s="278" t="s">
        <v>451</v>
      </c>
      <c r="B12" s="238"/>
      <c r="C12" s="238"/>
      <c r="D12" s="168">
        <f t="shared" si="0"/>
        <v>0</v>
      </c>
      <c r="E12" s="238"/>
      <c r="F12" s="168">
        <f t="shared" si="1"/>
        <v>0</v>
      </c>
      <c r="G12" s="238"/>
      <c r="H12" s="168">
        <f t="shared" si="1"/>
        <v>0</v>
      </c>
      <c r="I12" s="238"/>
      <c r="J12" s="168">
        <f t="shared" si="1"/>
        <v>0</v>
      </c>
      <c r="K12" s="2"/>
      <c r="L12" s="2"/>
      <c r="M12" s="2"/>
      <c r="N12" s="2"/>
      <c r="O12" s="2"/>
      <c r="P12" s="2"/>
      <c r="Q12" s="2"/>
      <c r="R12" s="2"/>
    </row>
    <row r="13" spans="1:18" x14ac:dyDescent="0.3">
      <c r="A13" s="278" t="s">
        <v>451</v>
      </c>
      <c r="B13" s="238"/>
      <c r="C13" s="238"/>
      <c r="D13" s="168">
        <f t="shared" si="0"/>
        <v>0</v>
      </c>
      <c r="E13" s="238"/>
      <c r="F13" s="168">
        <f t="shared" si="1"/>
        <v>0</v>
      </c>
      <c r="G13" s="238"/>
      <c r="H13" s="168">
        <f t="shared" si="1"/>
        <v>0</v>
      </c>
      <c r="I13" s="238"/>
      <c r="J13" s="168">
        <f t="shared" si="1"/>
        <v>0</v>
      </c>
      <c r="K13" s="2"/>
      <c r="L13" s="2"/>
      <c r="M13" s="2"/>
      <c r="N13" s="2"/>
      <c r="O13" s="2"/>
      <c r="P13" s="2"/>
      <c r="Q13" s="2"/>
      <c r="R13" s="2"/>
    </row>
    <row r="14" spans="1:18" x14ac:dyDescent="0.3">
      <c r="A14" s="278" t="s">
        <v>451</v>
      </c>
      <c r="B14" s="238"/>
      <c r="C14" s="238"/>
      <c r="D14" s="168">
        <f t="shared" si="0"/>
        <v>0</v>
      </c>
      <c r="E14" s="238"/>
      <c r="F14" s="168">
        <f t="shared" si="1"/>
        <v>0</v>
      </c>
      <c r="G14" s="238"/>
      <c r="H14" s="168">
        <f t="shared" si="1"/>
        <v>0</v>
      </c>
      <c r="I14" s="238"/>
      <c r="J14" s="168">
        <f t="shared" si="1"/>
        <v>0</v>
      </c>
      <c r="K14" s="2"/>
      <c r="L14" s="2"/>
      <c r="M14" s="2"/>
      <c r="N14" s="2"/>
      <c r="O14" s="2"/>
      <c r="P14" s="2"/>
      <c r="Q14" s="2"/>
      <c r="R14" s="2"/>
    </row>
    <row r="15" spans="1:18" x14ac:dyDescent="0.3">
      <c r="A15" s="278" t="s">
        <v>451</v>
      </c>
      <c r="B15" s="238"/>
      <c r="C15" s="238"/>
      <c r="D15" s="168">
        <f t="shared" si="0"/>
        <v>0</v>
      </c>
      <c r="E15" s="238"/>
      <c r="F15" s="168">
        <f t="shared" si="1"/>
        <v>0</v>
      </c>
      <c r="G15" s="238"/>
      <c r="H15" s="168">
        <f t="shared" si="1"/>
        <v>0</v>
      </c>
      <c r="I15" s="238"/>
      <c r="J15" s="168">
        <f t="shared" si="1"/>
        <v>0</v>
      </c>
      <c r="K15" s="2"/>
      <c r="L15" s="2"/>
      <c r="M15" s="2"/>
      <c r="N15" s="2"/>
      <c r="O15" s="2"/>
      <c r="P15" s="2"/>
      <c r="Q15" s="2"/>
      <c r="R15" s="2"/>
    </row>
    <row r="16" spans="1:18" x14ac:dyDescent="0.3">
      <c r="A16" s="278" t="s">
        <v>451</v>
      </c>
      <c r="B16" s="238"/>
      <c r="C16" s="238"/>
      <c r="D16" s="168">
        <f t="shared" si="0"/>
        <v>0</v>
      </c>
      <c r="E16" s="238"/>
      <c r="F16" s="168">
        <f t="shared" si="1"/>
        <v>0</v>
      </c>
      <c r="G16" s="238"/>
      <c r="H16" s="168">
        <f t="shared" si="1"/>
        <v>0</v>
      </c>
      <c r="I16" s="238"/>
      <c r="J16" s="168">
        <f t="shared" si="1"/>
        <v>0</v>
      </c>
      <c r="K16" s="2"/>
      <c r="L16" s="2"/>
      <c r="M16" s="2"/>
      <c r="N16" s="2"/>
      <c r="O16" s="2"/>
      <c r="P16" s="2"/>
      <c r="Q16" s="2"/>
      <c r="R16" s="2"/>
    </row>
    <row r="17" spans="1:18" x14ac:dyDescent="0.3">
      <c r="A17" s="278" t="s">
        <v>451</v>
      </c>
      <c r="B17" s="238"/>
      <c r="C17" s="238"/>
      <c r="D17" s="168">
        <f t="shared" si="0"/>
        <v>0</v>
      </c>
      <c r="E17" s="238"/>
      <c r="F17" s="168">
        <f t="shared" si="1"/>
        <v>0</v>
      </c>
      <c r="G17" s="238"/>
      <c r="H17" s="168">
        <f t="shared" si="1"/>
        <v>0</v>
      </c>
      <c r="I17" s="238"/>
      <c r="J17" s="168">
        <f t="shared" si="1"/>
        <v>0</v>
      </c>
      <c r="K17" s="2"/>
      <c r="L17" s="2"/>
      <c r="M17" s="2"/>
      <c r="N17" s="2"/>
      <c r="O17" s="2"/>
      <c r="P17" s="2"/>
      <c r="Q17" s="2"/>
      <c r="R17" s="2"/>
    </row>
    <row r="18" spans="1:18" x14ac:dyDescent="0.3">
      <c r="A18" s="278" t="s">
        <v>451</v>
      </c>
      <c r="B18" s="238"/>
      <c r="C18" s="238"/>
      <c r="D18" s="168">
        <f t="shared" si="0"/>
        <v>0</v>
      </c>
      <c r="E18" s="238"/>
      <c r="F18" s="168">
        <f t="shared" si="1"/>
        <v>0</v>
      </c>
      <c r="G18" s="238"/>
      <c r="H18" s="168">
        <f t="shared" si="1"/>
        <v>0</v>
      </c>
      <c r="I18" s="238"/>
      <c r="J18" s="168">
        <f t="shared" si="1"/>
        <v>0</v>
      </c>
      <c r="K18" s="2"/>
      <c r="L18" s="2"/>
      <c r="M18" s="2"/>
      <c r="N18" s="2"/>
      <c r="O18" s="2"/>
      <c r="P18" s="2"/>
      <c r="Q18" s="2"/>
      <c r="R18" s="2"/>
    </row>
    <row r="19" spans="1:18" x14ac:dyDescent="0.3">
      <c r="A19" s="278" t="s">
        <v>451</v>
      </c>
      <c r="B19" s="238"/>
      <c r="C19" s="238"/>
      <c r="D19" s="168">
        <f t="shared" si="0"/>
        <v>0</v>
      </c>
      <c r="E19" s="238"/>
      <c r="F19" s="168">
        <f t="shared" si="1"/>
        <v>0</v>
      </c>
      <c r="G19" s="238"/>
      <c r="H19" s="168">
        <f t="shared" si="1"/>
        <v>0</v>
      </c>
      <c r="I19" s="238"/>
      <c r="J19" s="168">
        <f t="shared" si="1"/>
        <v>0</v>
      </c>
      <c r="K19" s="2"/>
      <c r="L19" s="2"/>
      <c r="M19" s="2"/>
      <c r="N19" s="2"/>
      <c r="O19" s="2"/>
      <c r="P19" s="2"/>
      <c r="Q19" s="2"/>
      <c r="R19" s="2"/>
    </row>
    <row r="20" spans="1:18" s="277" customFormat="1" x14ac:dyDescent="0.3"/>
    <row r="21" spans="1:18" ht="27" x14ac:dyDescent="0.3">
      <c r="A21" s="286" t="s">
        <v>95</v>
      </c>
      <c r="B21" s="238"/>
      <c r="C21" s="238"/>
      <c r="D21" s="168">
        <f>IF(AND(ROUND(B21,0)=0,C21&gt;B21),"INF",IF(AND(ROUND(B21,0)=0,ROUND(C21,0)=0),0,(C21-B21)/B21))</f>
        <v>0</v>
      </c>
      <c r="E21" s="238"/>
      <c r="F21" s="168">
        <f>IF(AND(ROUND(C21,0)=0,E21&gt;C21),"INF",IF(AND(ROUND(C21,0)=0,ROUND(E21,0)=0),0,(E21-C21)/C21))</f>
        <v>0</v>
      </c>
      <c r="G21" s="238"/>
      <c r="H21" s="168">
        <f>IF(AND(ROUND(E21,0)=0,G21&gt;E21),"INF",IF(AND(ROUND(E21,0)=0,ROUND(G21,0)=0),0,(G21-E21)/E21))</f>
        <v>0</v>
      </c>
      <c r="I21" s="238"/>
      <c r="J21" s="168">
        <f>IF(AND(ROUND(G21,0)=0,I21&gt;G21),"INF",IF(AND(ROUND(G21,0)=0,ROUND(I21,0)=0),0,(I21-G21)/G21))</f>
        <v>0</v>
      </c>
      <c r="K21" s="238"/>
      <c r="L21" s="168">
        <f>IF(AND(ROUND(I21,0)=0,K21&gt;I21),"INF",IF(AND(ROUND(I21,0)=0,ROUND(K21,0)=0),0,(K21-I21)/I21))</f>
        <v>0</v>
      </c>
      <c r="M21" s="238"/>
      <c r="N21" s="168">
        <f>IF(AND(ROUND(K21,0)=0,M21&gt;K21),"INF",IF(AND(ROUND(K21,0)=0,ROUND(M21,0)=0),0,(M21-K21)/K21))</f>
        <v>0</v>
      </c>
      <c r="O21" s="238"/>
      <c r="P21" s="168">
        <f>IF(AND(ROUND(M21,0)=0,O21&gt;M21),"INF",IF(AND(ROUND(M21,0)=0,ROUND(O21,0)=0),0,(O21-M21)/M21))</f>
        <v>0</v>
      </c>
      <c r="Q21" s="238"/>
      <c r="R21" s="168">
        <f>IF(AND(ROUND(O21,0)=0,Q21&gt;O21),"INF",IF(AND(ROUND(O21,0)=0,ROUND(Q21,0)=0),0,(Q21-O21)/O21))</f>
        <v>0</v>
      </c>
    </row>
    <row r="22" spans="1:18" x14ac:dyDescent="0.3">
      <c r="L22" s="13"/>
      <c r="N22" s="13"/>
      <c r="P22" s="13"/>
      <c r="R22" s="13"/>
    </row>
    <row r="23" spans="1:18" x14ac:dyDescent="0.3">
      <c r="A23" s="523" t="s">
        <v>98</v>
      </c>
      <c r="B23" s="524">
        <f>IFERROR(B9/B21,0)</f>
        <v>0</v>
      </c>
      <c r="C23" s="524">
        <f>IFERROR(C9/C21,0)</f>
        <v>0</v>
      </c>
      <c r="D23" s="525">
        <f>IF(AND(ROUND(B23,0)=0,C23&gt;B23),"INF",IF(AND(ROUND(B23,0)=0,ROUND(C23,0)=0),0,(C23-B23)/B23))</f>
        <v>0</v>
      </c>
      <c r="E23" s="524">
        <f>IFERROR(E9/E21,0)</f>
        <v>0</v>
      </c>
      <c r="F23" s="525">
        <f>IF(AND(ROUND(C23,0)=0,E23&gt;C23),"INF",IF(AND(ROUND(C23,0)=0,ROUND(E23,0)=0),0,(E23-C23)/C23))</f>
        <v>0</v>
      </c>
      <c r="G23" s="524">
        <f>IFERROR(G9/G21,0)</f>
        <v>0</v>
      </c>
      <c r="H23" s="525">
        <f>IF(AND(ROUND(E23,0)=0,G23&gt;E23),"INF",IF(AND(ROUND(E23,0)=0,ROUND(G23,0)=0),0,(G23-E23)/E23))</f>
        <v>0</v>
      </c>
      <c r="I23" s="524">
        <f>IFERROR(I9/I21,0)</f>
        <v>0</v>
      </c>
      <c r="J23" s="525">
        <f>IF(AND(ROUND(G23,0)=0,I23&gt;G23),"INF",IF(AND(ROUND(G23,0)=0,ROUND(I23,0)=0),0,(I23-G23)/G23))</f>
        <v>0</v>
      </c>
      <c r="K23" s="524">
        <f>I23*(1+TAB00!G$32-TAB00!G$33)</f>
        <v>0</v>
      </c>
      <c r="L23" s="525">
        <f>IF(AND(ROUND(I23,0)=0,K23&gt;I23),"INF",IF(AND(ROUND(I23,0)=0,ROUND(K23,0)=0),0,(K23-I23)/I23))</f>
        <v>0</v>
      </c>
      <c r="M23" s="524">
        <f>K23*(1+TAB00!H$32-TAB00!H$33)</f>
        <v>0</v>
      </c>
      <c r="N23" s="525">
        <f>IF(AND(ROUND(K23,0)=0,M23&gt;K23),"INF",IF(AND(ROUND(K23,0)=0,ROUND(M23,0)=0),0,(M23-K23)/K23))</f>
        <v>0</v>
      </c>
      <c r="O23" s="524">
        <f>M23*(1+TAB00!I$32-TAB00!I$33)</f>
        <v>0</v>
      </c>
      <c r="P23" s="525">
        <f>IF(AND(ROUND(M23,0)=0,O23&gt;M23),"INF",IF(AND(ROUND(M23,0)=0,ROUND(O23,0)=0),0,(O23-M23)/M23))</f>
        <v>0</v>
      </c>
      <c r="Q23" s="524">
        <f>O23*(1+TAB00!J$32-TAB00!J$33)</f>
        <v>0</v>
      </c>
      <c r="R23" s="525">
        <f>IF(AND(ROUND(O23,0)=0,Q23&gt;O23),"INF",IF(AND(ROUND(O23,0)=0,ROUND(Q23,0)=0),0,(Q23-O23)/O23))</f>
        <v>0</v>
      </c>
    </row>
    <row r="24" spans="1:18" x14ac:dyDescent="0.3">
      <c r="L24" s="13"/>
      <c r="N24" s="13"/>
      <c r="P24" s="13"/>
      <c r="R24" s="13"/>
    </row>
    <row r="25" spans="1:18" ht="27" x14ac:dyDescent="0.3">
      <c r="A25" s="522" t="s">
        <v>569</v>
      </c>
      <c r="B25" s="520">
        <f>SUM(B26:B35)</f>
        <v>0</v>
      </c>
      <c r="C25" s="520">
        <f>SUM(C26:C35)</f>
        <v>0</v>
      </c>
      <c r="D25" s="519">
        <f t="shared" ref="D25:D35" si="2">IF(AND(ROUND(B25,0)=0,C25&gt;B25),"INF",IF(AND(ROUND(B25,0)=0,ROUND(C25,0)=0),0,(C25-B25)/B25))</f>
        <v>0</v>
      </c>
      <c r="E25" s="520">
        <f>SUM(E26:E35)</f>
        <v>0</v>
      </c>
      <c r="F25" s="519">
        <f t="shared" ref="F25:F35" si="3">IF(AND(ROUND(C25,0)=0,E25&gt;C25),"INF",IF(AND(ROUND(C25,0)=0,ROUND(E25,0)=0),0,(E25-C25)/C25))</f>
        <v>0</v>
      </c>
      <c r="G25" s="520">
        <f>SUM(G26:G35)</f>
        <v>0</v>
      </c>
      <c r="H25" s="519">
        <f t="shared" ref="H25:H35" si="4">IF(AND(ROUND(E25,0)=0,G25&gt;E25),"INF",IF(AND(ROUND(E25,0)=0,ROUND(G25,0)=0),0,(G25-E25)/E25))</f>
        <v>0</v>
      </c>
      <c r="I25" s="520">
        <f>SUM(I26:I35)</f>
        <v>0</v>
      </c>
      <c r="J25" s="519">
        <f t="shared" ref="J25:J35" si="5">IF(AND(ROUND(G25,0)=0,I25&gt;G25),"INF",IF(AND(ROUND(G25,0)=0,ROUND(I25,0)=0),0,(I25-G25)/G25))</f>
        <v>0</v>
      </c>
      <c r="K25" s="521">
        <f>I25*(1+TAB00!G$32-TAB00!G$33)</f>
        <v>0</v>
      </c>
      <c r="L25" s="519">
        <f>IF(AND(ROUND(I25,0)=0,K25&gt;I25),"INF",IF(AND(ROUND(I25,0)=0,ROUND(K25,0)=0),0,(K25-I25)/I25))</f>
        <v>0</v>
      </c>
      <c r="M25" s="521">
        <f>K25*(1+TAB00!H$32-TAB00!H$33)</f>
        <v>0</v>
      </c>
      <c r="N25" s="519">
        <f>IF(AND(ROUND(K25,0)=0,M25&gt;K25),"INF",IF(AND(ROUND(K25,0)=0,ROUND(M25,0)=0),0,(M25-K25)/K25))</f>
        <v>0</v>
      </c>
      <c r="O25" s="521">
        <f>M25*(1+TAB00!I$32-TAB00!I$33)</f>
        <v>0</v>
      </c>
      <c r="P25" s="519">
        <f>IF(AND(ROUND(M25,0)=0,O25&gt;M25),"INF",IF(AND(ROUND(M25,0)=0,ROUND(O25,0)=0),0,(O25-M25)/M25))</f>
        <v>0</v>
      </c>
      <c r="Q25" s="521">
        <f>O25*(1+TAB00!J$32-TAB00!J$33)</f>
        <v>0</v>
      </c>
      <c r="R25" s="519">
        <f>IF(AND(ROUND(O25,0)=0,Q25&gt;O25),"INF",IF(AND(ROUND(O25,0)=0,ROUND(Q25,0)=0),0,(Q25-O25)/O25))</f>
        <v>0</v>
      </c>
    </row>
    <row r="26" spans="1:18" x14ac:dyDescent="0.3">
      <c r="A26" s="278" t="s">
        <v>451</v>
      </c>
      <c r="B26" s="238"/>
      <c r="C26" s="238"/>
      <c r="D26" s="168">
        <f t="shared" si="2"/>
        <v>0</v>
      </c>
      <c r="E26" s="238"/>
      <c r="F26" s="168">
        <f t="shared" si="3"/>
        <v>0</v>
      </c>
      <c r="G26" s="238"/>
      <c r="H26" s="168">
        <f t="shared" si="4"/>
        <v>0</v>
      </c>
      <c r="I26" s="238"/>
      <c r="J26" s="168">
        <f t="shared" si="5"/>
        <v>0</v>
      </c>
      <c r="K26" s="2"/>
      <c r="L26" s="2"/>
      <c r="M26" s="2"/>
      <c r="N26" s="2"/>
      <c r="O26" s="2"/>
      <c r="P26" s="2"/>
      <c r="Q26" s="2"/>
      <c r="R26" s="2"/>
    </row>
    <row r="27" spans="1:18" x14ac:dyDescent="0.3">
      <c r="A27" s="278" t="s">
        <v>451</v>
      </c>
      <c r="B27" s="238"/>
      <c r="C27" s="238"/>
      <c r="D27" s="168">
        <f t="shared" si="2"/>
        <v>0</v>
      </c>
      <c r="E27" s="238"/>
      <c r="F27" s="168">
        <f t="shared" si="3"/>
        <v>0</v>
      </c>
      <c r="G27" s="238"/>
      <c r="H27" s="168">
        <f t="shared" si="4"/>
        <v>0</v>
      </c>
      <c r="I27" s="238"/>
      <c r="J27" s="168">
        <f t="shared" si="5"/>
        <v>0</v>
      </c>
      <c r="K27" s="2"/>
      <c r="L27" s="2"/>
      <c r="M27" s="2"/>
      <c r="N27" s="2"/>
      <c r="O27" s="2"/>
      <c r="P27" s="2"/>
      <c r="Q27" s="2"/>
      <c r="R27" s="2"/>
    </row>
    <row r="28" spans="1:18" x14ac:dyDescent="0.3">
      <c r="A28" s="278" t="s">
        <v>451</v>
      </c>
      <c r="B28" s="238"/>
      <c r="C28" s="238"/>
      <c r="D28" s="168">
        <f t="shared" si="2"/>
        <v>0</v>
      </c>
      <c r="E28" s="238"/>
      <c r="F28" s="168">
        <f t="shared" si="3"/>
        <v>0</v>
      </c>
      <c r="G28" s="238"/>
      <c r="H28" s="168">
        <f t="shared" si="4"/>
        <v>0</v>
      </c>
      <c r="I28" s="238"/>
      <c r="J28" s="168">
        <f t="shared" si="5"/>
        <v>0</v>
      </c>
      <c r="K28" s="2"/>
      <c r="L28" s="2"/>
      <c r="M28" s="2"/>
      <c r="N28" s="2"/>
      <c r="O28" s="2"/>
      <c r="P28" s="2"/>
      <c r="Q28" s="2"/>
      <c r="R28" s="2"/>
    </row>
    <row r="29" spans="1:18" x14ac:dyDescent="0.3">
      <c r="A29" s="278" t="s">
        <v>451</v>
      </c>
      <c r="B29" s="238"/>
      <c r="C29" s="238"/>
      <c r="D29" s="168">
        <f t="shared" si="2"/>
        <v>0</v>
      </c>
      <c r="E29" s="238"/>
      <c r="F29" s="168">
        <f t="shared" si="3"/>
        <v>0</v>
      </c>
      <c r="G29" s="238"/>
      <c r="H29" s="168">
        <f t="shared" si="4"/>
        <v>0</v>
      </c>
      <c r="I29" s="238"/>
      <c r="J29" s="168">
        <f t="shared" si="5"/>
        <v>0</v>
      </c>
      <c r="K29" s="2"/>
      <c r="L29" s="2"/>
      <c r="M29" s="2"/>
      <c r="N29" s="2"/>
      <c r="O29" s="2"/>
      <c r="P29" s="2"/>
      <c r="Q29" s="2"/>
      <c r="R29" s="2"/>
    </row>
    <row r="30" spans="1:18" x14ac:dyDescent="0.3">
      <c r="A30" s="278" t="s">
        <v>451</v>
      </c>
      <c r="B30" s="238"/>
      <c r="C30" s="238"/>
      <c r="D30" s="168">
        <f t="shared" si="2"/>
        <v>0</v>
      </c>
      <c r="E30" s="238"/>
      <c r="F30" s="168">
        <f t="shared" si="3"/>
        <v>0</v>
      </c>
      <c r="G30" s="238"/>
      <c r="H30" s="168">
        <f t="shared" si="4"/>
        <v>0</v>
      </c>
      <c r="I30" s="238"/>
      <c r="J30" s="168">
        <f t="shared" si="5"/>
        <v>0</v>
      </c>
      <c r="K30" s="2"/>
      <c r="L30" s="2"/>
      <c r="M30" s="2"/>
      <c r="N30" s="2"/>
      <c r="O30" s="2"/>
      <c r="P30" s="2"/>
      <c r="Q30" s="2"/>
      <c r="R30" s="2"/>
    </row>
    <row r="31" spans="1:18" x14ac:dyDescent="0.3">
      <c r="A31" s="278" t="s">
        <v>451</v>
      </c>
      <c r="B31" s="238"/>
      <c r="C31" s="238"/>
      <c r="D31" s="168">
        <f t="shared" si="2"/>
        <v>0</v>
      </c>
      <c r="E31" s="238"/>
      <c r="F31" s="168">
        <f t="shared" si="3"/>
        <v>0</v>
      </c>
      <c r="G31" s="238"/>
      <c r="H31" s="168">
        <f t="shared" si="4"/>
        <v>0</v>
      </c>
      <c r="I31" s="238"/>
      <c r="J31" s="168">
        <f t="shared" si="5"/>
        <v>0</v>
      </c>
      <c r="K31" s="2"/>
      <c r="L31" s="2"/>
      <c r="M31" s="2"/>
      <c r="N31" s="2"/>
      <c r="O31" s="2"/>
      <c r="P31" s="2"/>
      <c r="Q31" s="2"/>
      <c r="R31" s="2"/>
    </row>
    <row r="32" spans="1:18" x14ac:dyDescent="0.3">
      <c r="A32" s="278" t="s">
        <v>451</v>
      </c>
      <c r="B32" s="238"/>
      <c r="C32" s="238"/>
      <c r="D32" s="168">
        <f t="shared" si="2"/>
        <v>0</v>
      </c>
      <c r="E32" s="238"/>
      <c r="F32" s="168">
        <f t="shared" si="3"/>
        <v>0</v>
      </c>
      <c r="G32" s="238"/>
      <c r="H32" s="168">
        <f t="shared" si="4"/>
        <v>0</v>
      </c>
      <c r="I32" s="238"/>
      <c r="J32" s="168">
        <f t="shared" si="5"/>
        <v>0</v>
      </c>
      <c r="K32" s="2"/>
      <c r="L32" s="2"/>
      <c r="M32" s="2"/>
      <c r="N32" s="2"/>
      <c r="O32" s="2"/>
      <c r="P32" s="2"/>
      <c r="Q32" s="2"/>
      <c r="R32" s="2"/>
    </row>
    <row r="33" spans="1:20" x14ac:dyDescent="0.3">
      <c r="A33" s="278" t="s">
        <v>451</v>
      </c>
      <c r="B33" s="238"/>
      <c r="C33" s="238"/>
      <c r="D33" s="168">
        <f t="shared" si="2"/>
        <v>0</v>
      </c>
      <c r="E33" s="238"/>
      <c r="F33" s="168">
        <f t="shared" si="3"/>
        <v>0</v>
      </c>
      <c r="G33" s="238"/>
      <c r="H33" s="168">
        <f t="shared" si="4"/>
        <v>0</v>
      </c>
      <c r="I33" s="238"/>
      <c r="J33" s="168">
        <f t="shared" si="5"/>
        <v>0</v>
      </c>
      <c r="K33" s="2"/>
      <c r="L33" s="2"/>
      <c r="M33" s="2"/>
      <c r="N33" s="2"/>
      <c r="O33" s="2"/>
      <c r="P33" s="2"/>
      <c r="Q33" s="2"/>
      <c r="R33" s="2"/>
    </row>
    <row r="34" spans="1:20" x14ac:dyDescent="0.3">
      <c r="A34" s="278" t="s">
        <v>451</v>
      </c>
      <c r="B34" s="238"/>
      <c r="C34" s="238"/>
      <c r="D34" s="168">
        <f t="shared" si="2"/>
        <v>0</v>
      </c>
      <c r="E34" s="238"/>
      <c r="F34" s="168">
        <f t="shared" si="3"/>
        <v>0</v>
      </c>
      <c r="G34" s="238"/>
      <c r="H34" s="168">
        <f t="shared" si="4"/>
        <v>0</v>
      </c>
      <c r="I34" s="238"/>
      <c r="J34" s="168">
        <f t="shared" si="5"/>
        <v>0</v>
      </c>
      <c r="K34" s="2"/>
      <c r="L34" s="2"/>
      <c r="M34" s="2"/>
      <c r="N34" s="2"/>
      <c r="O34" s="2"/>
      <c r="P34" s="2"/>
      <c r="Q34" s="2"/>
      <c r="R34" s="2"/>
    </row>
    <row r="35" spans="1:20" x14ac:dyDescent="0.3">
      <c r="A35" s="278" t="s">
        <v>451</v>
      </c>
      <c r="B35" s="238"/>
      <c r="C35" s="238"/>
      <c r="D35" s="168">
        <f t="shared" si="2"/>
        <v>0</v>
      </c>
      <c r="E35" s="238"/>
      <c r="F35" s="168">
        <f t="shared" si="3"/>
        <v>0</v>
      </c>
      <c r="G35" s="238"/>
      <c r="H35" s="168">
        <f t="shared" si="4"/>
        <v>0</v>
      </c>
      <c r="I35" s="238"/>
      <c r="J35" s="168">
        <f t="shared" si="5"/>
        <v>0</v>
      </c>
      <c r="K35" s="2"/>
      <c r="L35" s="2"/>
      <c r="M35" s="2"/>
      <c r="N35" s="2"/>
      <c r="O35" s="2"/>
      <c r="P35" s="2"/>
      <c r="Q35" s="2"/>
      <c r="R35" s="2"/>
    </row>
    <row r="36" spans="1:20" x14ac:dyDescent="0.3">
      <c r="A36" s="276"/>
      <c r="L36" s="13"/>
      <c r="N36" s="13"/>
      <c r="P36" s="13"/>
      <c r="R36" s="13"/>
    </row>
    <row r="37" spans="1:20" x14ac:dyDescent="0.3">
      <c r="A37" s="274" t="s">
        <v>519</v>
      </c>
      <c r="B37" s="238"/>
      <c r="C37" s="238"/>
      <c r="D37" s="168">
        <f>IF(AND(ROUND(B37,0)=0,C37&gt;B37),"INF",IF(AND(ROUND(B37,0)=0,ROUND(C37,0)=0),0,(C37-B37)/B37))</f>
        <v>0</v>
      </c>
      <c r="E37" s="238"/>
      <c r="F37" s="168">
        <f>IF(AND(ROUND(C37,0)=0,E37&gt;C37),"INF",IF(AND(ROUND(C37,0)=0,ROUND(E37,0)=0),0,(E37-C37)/C37))</f>
        <v>0</v>
      </c>
      <c r="G37" s="238"/>
      <c r="H37" s="168">
        <f>IF(AND(ROUND(E37,0)=0,G37&gt;E37),"INF",IF(AND(ROUND(E37,0)=0,ROUND(G37,0)=0),0,(G37-E37)/E37))</f>
        <v>0</v>
      </c>
      <c r="I37" s="238"/>
      <c r="J37" s="168">
        <f>IF(AND(ROUND(G37,0)=0,I37&gt;G37),"INF",IF(AND(ROUND(G37,0)=0,ROUND(I37,0)=0),0,(I37-G37)/G37))</f>
        <v>0</v>
      </c>
      <c r="K37" s="14">
        <f>I37*(1+TAB00!G$32)</f>
        <v>0</v>
      </c>
      <c r="L37" s="168">
        <f>IF(AND(ROUND(I37,0)=0,K37&gt;I37),"INF",IF(AND(ROUND(I37,0)=0,ROUND(K37,0)=0),0,(K37-I37)/I37))</f>
        <v>0</v>
      </c>
      <c r="M37" s="14">
        <f>K37*(1+TAB00!H$32)</f>
        <v>0</v>
      </c>
      <c r="N37" s="168">
        <f>IF(AND(ROUND(K37,0)=0,M37&gt;K37),"INF",IF(AND(ROUND(K37,0)=0,ROUND(M37,0)=0),0,(M37-K37)/K37))</f>
        <v>0</v>
      </c>
      <c r="O37" s="14">
        <f>M37*(1+TAB00!I$32)</f>
        <v>0</v>
      </c>
      <c r="P37" s="168">
        <f>IF(AND(ROUND(M37,0)=0,O37&gt;M37),"INF",IF(AND(ROUND(M37,0)=0,ROUND(O37,0)=0),0,(O37-M37)/M37))</f>
        <v>0</v>
      </c>
      <c r="Q37" s="14">
        <f>O37*(1+TAB00!J$32)</f>
        <v>0</v>
      </c>
      <c r="R37" s="168">
        <f>IF(AND(ROUND(O37,0)=0,Q37&gt;O37),"INF",IF(AND(ROUND(O37,0)=0,ROUND(Q37,0)=0),0,(Q37-O37)/O37))</f>
        <v>0</v>
      </c>
    </row>
    <row r="38" spans="1:20" x14ac:dyDescent="0.3">
      <c r="A38" s="279"/>
      <c r="B38" s="279"/>
    </row>
    <row r="39" spans="1:20" x14ac:dyDescent="0.3">
      <c r="A39" s="280" t="s">
        <v>54</v>
      </c>
      <c r="B39" s="281">
        <f>SUM(B9,B25,B37)</f>
        <v>0</v>
      </c>
      <c r="C39" s="281">
        <f>SUM(C9,C25,C37)</f>
        <v>0</v>
      </c>
      <c r="D39" s="282">
        <f>IF(AND(ROUND(B39,0)=0,C39&gt;B39),"INF",IF(AND(ROUND(B39,0)=0,ROUND(C39,0)=0),0,(C39-B39)/B39))</f>
        <v>0</v>
      </c>
      <c r="E39" s="281">
        <f>SUM(E9,E25,E37)</f>
        <v>0</v>
      </c>
      <c r="F39" s="282">
        <f>IF(AND(ROUND(C39,0)=0,E39&gt;C39),"INF",IF(AND(ROUND(C39,0)=0,ROUND(E39,0)=0),0,(E39-C39)/C39))</f>
        <v>0</v>
      </c>
      <c r="G39" s="281">
        <f>SUM(G9,G25,G37)</f>
        <v>0</v>
      </c>
      <c r="H39" s="282">
        <f>IF(AND(ROUND(E39,0)=0,G39&gt;E39),"INF",IF(AND(ROUND(E39,0)=0,ROUND(G39,0)=0),0,(G39-E39)/E39))</f>
        <v>0</v>
      </c>
      <c r="I39" s="281">
        <f>SUM(I9,I25,I37)</f>
        <v>0</v>
      </c>
      <c r="J39" s="282">
        <f>IF(AND(ROUND(G39,0)=0,I39&gt;G39),"INF",IF(AND(ROUND(G39,0)=0,ROUND(I39,0)=0),0,(I39-G39)/G39))</f>
        <v>0</v>
      </c>
      <c r="K39" s="281">
        <f>SUM(K9,K25,K37)</f>
        <v>0</v>
      </c>
      <c r="L39" s="282">
        <f>IF(AND(ROUND(I39,0)=0,K39&gt;I39),"INF",IF(AND(ROUND(I39,0)=0,ROUND(K39,0)=0),0,(K39-I39)/I39))</f>
        <v>0</v>
      </c>
      <c r="M39" s="281">
        <f>SUM(M9,M25,M37)</f>
        <v>0</v>
      </c>
      <c r="N39" s="282">
        <f>IF(AND(ROUND(K39,0)=0,M39&gt;K39),"INF",IF(AND(ROUND(K39,0)=0,ROUND(M39,0)=0),0,(M39-K39)/K39))</f>
        <v>0</v>
      </c>
      <c r="O39" s="281">
        <f>SUM(O9,O25,O37)</f>
        <v>0</v>
      </c>
      <c r="P39" s="282">
        <f>IF(AND(ROUND(M39,0)=0,O39&gt;M39),"INF",IF(AND(ROUND(M39,0)=0,ROUND(O39,0)=0),0,(O39-M39)/M39))</f>
        <v>0</v>
      </c>
      <c r="Q39" s="281">
        <f>SUM(Q9,Q25,Q37)</f>
        <v>0</v>
      </c>
      <c r="R39" s="282">
        <f>IF(AND(ROUND(O39,0)=0,Q39&gt;O39),"INF",IF(AND(ROUND(O39,0)=0,ROUND(Q39,0)=0),0,(Q39-O39)/O39))</f>
        <v>0</v>
      </c>
    </row>
    <row r="40" spans="1:20" x14ac:dyDescent="0.3">
      <c r="A40" s="67"/>
      <c r="B40" s="279"/>
    </row>
    <row r="41" spans="1:20" ht="12" customHeight="1" x14ac:dyDescent="0.3">
      <c r="A41" s="702" t="str">
        <f>IF(COUNTIF(B23:C23,"&lt;&gt;0")+COUNTIF(E23,"&lt;&gt;0")+COUNTIF(G23,"&lt;&gt;0")+COUNTIF(I23,"&lt;&gt;0")+COUNTIF(K23,"&lt;&gt;0")+COUNTIF(M23,"&lt;&gt;0")+COUNTIF(O23,"&lt;&gt;0")+COUNTIF(Q23,"&lt;&gt;0")+COUNTIF(B25:C25,"&lt;&gt;0")+COUNTIF(E25,"&lt;&gt;0")+COUNTIF(G25,"&lt;&gt;0")+COUNTIF(I25,"&lt;&gt;0")+COUNTIF(K25,"&lt;&gt;0")+COUNTIF(M25,"&lt;&gt;0")+COUNTIF(O25,"&lt;&gt;0")+COUNTIF(Q25,"&lt;&gt;0")&lt;18,'TAB C'!B16,"")</f>
        <v>C.4.2.a. Le GRD doit compléter l'intégralité des champs prévus à cet effet dans le détail des coûts OSP (en ce compris les données relatives aux volumes)</v>
      </c>
      <c r="B41" s="702"/>
      <c r="C41" s="702"/>
      <c r="D41" s="702"/>
      <c r="E41" s="702"/>
      <c r="F41" s="702"/>
      <c r="G41" s="702"/>
      <c r="H41" s="702"/>
      <c r="I41" s="702"/>
      <c r="J41" s="702"/>
      <c r="K41" s="702"/>
      <c r="L41" s="702"/>
    </row>
    <row r="42" spans="1:20" x14ac:dyDescent="0.3">
      <c r="A42" s="702" t="str">
        <f>IF(ABS(SUM(B37,B25,B9)-SUM('TAB3'!F12:H12))&gt;100,'TAB C'!B17,"")</f>
        <v/>
      </c>
      <c r="B42" s="702"/>
      <c r="C42" s="702"/>
      <c r="D42" s="702"/>
      <c r="E42" s="702"/>
      <c r="F42" s="702"/>
      <c r="G42" s="702"/>
      <c r="H42" s="702"/>
      <c r="I42" s="702"/>
      <c r="J42" s="702"/>
      <c r="K42" s="702"/>
      <c r="L42" s="702"/>
    </row>
    <row r="43" spans="1:20" x14ac:dyDescent="0.3">
      <c r="A43" s="169"/>
    </row>
    <row r="44" spans="1:20" ht="14.25" thickBot="1" x14ac:dyDescent="0.35">
      <c r="A44" s="102"/>
      <c r="B44" s="10"/>
      <c r="C44" s="10"/>
      <c r="D44" s="6"/>
      <c r="E44" s="6"/>
      <c r="F44" s="6"/>
      <c r="G44" s="6"/>
      <c r="H44" s="6"/>
      <c r="I44" s="6"/>
      <c r="J44" s="6"/>
      <c r="K44" s="6"/>
      <c r="L44" s="10"/>
      <c r="M44" s="6"/>
      <c r="N44" s="6"/>
      <c r="O44" s="6"/>
      <c r="P44" s="6"/>
      <c r="Q44" s="6"/>
      <c r="R44" s="6"/>
      <c r="S44" s="6"/>
      <c r="T44" s="6"/>
    </row>
    <row r="45" spans="1:20" s="6" customFormat="1" ht="12.6" customHeight="1" thickBot="1" x14ac:dyDescent="0.35">
      <c r="A45" s="130" t="s">
        <v>115</v>
      </c>
      <c r="B45" s="703" t="s">
        <v>511</v>
      </c>
      <c r="C45" s="704"/>
      <c r="D45" s="704"/>
      <c r="E45" s="704"/>
      <c r="F45" s="704"/>
      <c r="G45" s="704"/>
      <c r="H45" s="704"/>
      <c r="I45" s="704"/>
      <c r="J45" s="704"/>
      <c r="K45" s="704"/>
      <c r="L45" s="704"/>
      <c r="M45" s="704"/>
      <c r="N45" s="704"/>
      <c r="O45" s="704"/>
      <c r="P45" s="704"/>
      <c r="Q45" s="704"/>
      <c r="R45" s="704"/>
      <c r="S45" s="704"/>
      <c r="T45" s="705"/>
    </row>
    <row r="46" spans="1:20" s="6" customFormat="1" ht="214.9" customHeight="1" thickBot="1" x14ac:dyDescent="0.35">
      <c r="A46" s="132" t="s">
        <v>527</v>
      </c>
      <c r="B46" s="700"/>
      <c r="C46" s="701"/>
      <c r="D46" s="701"/>
      <c r="E46" s="701"/>
      <c r="F46" s="701"/>
      <c r="G46" s="701"/>
      <c r="H46" s="701"/>
      <c r="I46" s="701"/>
      <c r="J46" s="701"/>
      <c r="K46" s="701"/>
      <c r="L46" s="701"/>
      <c r="M46" s="701"/>
      <c r="N46" s="701"/>
      <c r="O46" s="701"/>
      <c r="P46" s="701"/>
      <c r="Q46" s="701"/>
      <c r="R46" s="701"/>
      <c r="S46" s="701"/>
      <c r="T46" s="701"/>
    </row>
    <row r="47" spans="1:20" s="6" customFormat="1" ht="214.9" customHeight="1" thickBot="1" x14ac:dyDescent="0.35">
      <c r="A47" s="132" t="s">
        <v>528</v>
      </c>
      <c r="B47" s="700"/>
      <c r="C47" s="701"/>
      <c r="D47" s="701"/>
      <c r="E47" s="701"/>
      <c r="F47" s="701"/>
      <c r="G47" s="701"/>
      <c r="H47" s="701"/>
      <c r="I47" s="701"/>
      <c r="J47" s="701"/>
      <c r="K47" s="701"/>
      <c r="L47" s="701"/>
      <c r="M47" s="701"/>
      <c r="N47" s="701"/>
      <c r="O47" s="701"/>
      <c r="P47" s="701"/>
      <c r="Q47" s="701"/>
      <c r="R47" s="701"/>
      <c r="S47" s="701"/>
      <c r="T47" s="701"/>
    </row>
    <row r="48" spans="1:20" s="6" customFormat="1" ht="214.9" customHeight="1" thickBot="1" x14ac:dyDescent="0.35">
      <c r="A48" s="132" t="s">
        <v>529</v>
      </c>
      <c r="B48" s="700"/>
      <c r="C48" s="701"/>
      <c r="D48" s="701"/>
      <c r="E48" s="701"/>
      <c r="F48" s="701"/>
      <c r="G48" s="701"/>
      <c r="H48" s="701"/>
      <c r="I48" s="701"/>
      <c r="J48" s="701"/>
      <c r="K48" s="701"/>
      <c r="L48" s="701"/>
      <c r="M48" s="701"/>
      <c r="N48" s="701"/>
      <c r="O48" s="701"/>
      <c r="P48" s="701"/>
      <c r="Q48" s="701"/>
      <c r="R48" s="701"/>
      <c r="S48" s="701"/>
      <c r="T48" s="701"/>
    </row>
    <row r="49" spans="1:20" s="6" customFormat="1" ht="214.9" customHeight="1" thickBot="1" x14ac:dyDescent="0.35">
      <c r="A49" s="132" t="s">
        <v>530</v>
      </c>
      <c r="B49" s="700"/>
      <c r="C49" s="701"/>
      <c r="D49" s="701"/>
      <c r="E49" s="701"/>
      <c r="F49" s="701"/>
      <c r="G49" s="701"/>
      <c r="H49" s="701"/>
      <c r="I49" s="701"/>
      <c r="J49" s="701"/>
      <c r="K49" s="701"/>
      <c r="L49" s="701"/>
      <c r="M49" s="701"/>
      <c r="N49" s="701"/>
      <c r="O49" s="701"/>
      <c r="P49" s="701"/>
      <c r="Q49" s="701"/>
      <c r="R49" s="701"/>
      <c r="S49" s="701"/>
      <c r="T49" s="701"/>
    </row>
  </sheetData>
  <mergeCells count="17">
    <mergeCell ref="B48:T48"/>
    <mergeCell ref="B49:T49"/>
    <mergeCell ref="A41:L41"/>
    <mergeCell ref="A42:L42"/>
    <mergeCell ref="B45:T45"/>
    <mergeCell ref="B46:T46"/>
    <mergeCell ref="B47:T47"/>
    <mergeCell ref="Q7:R7"/>
    <mergeCell ref="A5:O5"/>
    <mergeCell ref="B7:B8"/>
    <mergeCell ref="C7:D7"/>
    <mergeCell ref="E7:F7"/>
    <mergeCell ref="M7:N7"/>
    <mergeCell ref="O7:P7"/>
    <mergeCell ref="G7:H7"/>
    <mergeCell ref="I7:J7"/>
    <mergeCell ref="K7:L7"/>
  </mergeCells>
  <conditionalFormatting sqref="A11:A19 B10:C19 E10:E19 G10:G19 I10:I19 K10:R19 B26:C35 E26:E35 G26:G35 I26:I35 K26:R35">
    <cfRule type="containsText" dxfId="1920" priority="93" operator="containsText" text="ntitulé">
      <formula>NOT(ISERROR(SEARCH("ntitulé",A10)))</formula>
    </cfRule>
    <cfRule type="containsBlanks" dxfId="1919" priority="94">
      <formula>LEN(TRIM(A10))=0</formula>
    </cfRule>
  </conditionalFormatting>
  <conditionalFormatting sqref="A11:A19 B10:C19 E10:E19 G10:G19 I10:I19 K10:R19 B26:C35 E26:E35 G26:G35 I26:I35 K26:R35">
    <cfRule type="containsText" dxfId="1918" priority="92" operator="containsText" text="libre">
      <formula>NOT(ISERROR(SEARCH("libre",A10)))</formula>
    </cfRule>
  </conditionalFormatting>
  <conditionalFormatting sqref="A10:A19">
    <cfRule type="containsText" dxfId="1917" priority="90" operator="containsText" text="ntitulé">
      <formula>NOT(ISERROR(SEARCH("ntitulé",A10)))</formula>
    </cfRule>
    <cfRule type="containsBlanks" dxfId="1916" priority="91">
      <formula>LEN(TRIM(A10))=0</formula>
    </cfRule>
  </conditionalFormatting>
  <conditionalFormatting sqref="A10:A19">
    <cfRule type="containsText" dxfId="1915" priority="89" operator="containsText" text="libre">
      <formula>NOT(ISERROR(SEARCH("libre",A10)))</formula>
    </cfRule>
  </conditionalFormatting>
  <conditionalFormatting sqref="A26:A35">
    <cfRule type="containsText" dxfId="1914" priority="87" operator="containsText" text="ntitulé">
      <formula>NOT(ISERROR(SEARCH("ntitulé",A26)))</formula>
    </cfRule>
    <cfRule type="containsBlanks" dxfId="1913" priority="88">
      <formula>LEN(TRIM(A26))=0</formula>
    </cfRule>
  </conditionalFormatting>
  <conditionalFormatting sqref="A26:A35">
    <cfRule type="containsText" dxfId="1912" priority="86" operator="containsText" text="libre">
      <formula>NOT(ISERROR(SEARCH("libre",A26)))</formula>
    </cfRule>
  </conditionalFormatting>
  <conditionalFormatting sqref="A26:A35">
    <cfRule type="containsText" dxfId="1911" priority="84" operator="containsText" text="ntitulé">
      <formula>NOT(ISERROR(SEARCH("ntitulé",A26)))</formula>
    </cfRule>
    <cfRule type="containsBlanks" dxfId="1910" priority="85">
      <formula>LEN(TRIM(A26))=0</formula>
    </cfRule>
  </conditionalFormatting>
  <conditionalFormatting sqref="A26:A35">
    <cfRule type="containsText" dxfId="1909" priority="83" operator="containsText" text="libre">
      <formula>NOT(ISERROR(SEARCH("libre",A26)))</formula>
    </cfRule>
  </conditionalFormatting>
  <conditionalFormatting sqref="B21">
    <cfRule type="containsText" dxfId="1908" priority="81" operator="containsText" text="ntitulé">
      <formula>NOT(ISERROR(SEARCH("ntitulé",B21)))</formula>
    </cfRule>
    <cfRule type="containsBlanks" dxfId="1907" priority="82">
      <formula>LEN(TRIM(B21))=0</formula>
    </cfRule>
  </conditionalFormatting>
  <conditionalFormatting sqref="B21">
    <cfRule type="containsText" dxfId="1906" priority="80" operator="containsText" text="libre">
      <formula>NOT(ISERROR(SEARCH("libre",B21)))</formula>
    </cfRule>
  </conditionalFormatting>
  <conditionalFormatting sqref="O21">
    <cfRule type="containsText" dxfId="1905" priority="18" operator="containsText" text="ntitulé">
      <formula>NOT(ISERROR(SEARCH("ntitulé",O21)))</formula>
    </cfRule>
    <cfRule type="containsBlanks" dxfId="1904" priority="19">
      <formula>LEN(TRIM(O21))=0</formula>
    </cfRule>
  </conditionalFormatting>
  <conditionalFormatting sqref="O21">
    <cfRule type="containsText" dxfId="1903" priority="17" operator="containsText" text="libre">
      <formula>NOT(ISERROR(SEARCH("libre",O21)))</formula>
    </cfRule>
  </conditionalFormatting>
  <conditionalFormatting sqref="B37">
    <cfRule type="containsText" dxfId="1902" priority="75" operator="containsText" text="ntitulé">
      <formula>NOT(ISERROR(SEARCH("ntitulé",B37)))</formula>
    </cfRule>
    <cfRule type="containsBlanks" dxfId="1901" priority="76">
      <formula>LEN(TRIM(B37))=0</formula>
    </cfRule>
  </conditionalFormatting>
  <conditionalFormatting sqref="B37">
    <cfRule type="containsText" dxfId="1900" priority="74" operator="containsText" text="libre">
      <formula>NOT(ISERROR(SEARCH("libre",B37)))</formula>
    </cfRule>
  </conditionalFormatting>
  <conditionalFormatting sqref="C21">
    <cfRule type="containsText" dxfId="1899" priority="72" operator="containsText" text="ntitulé">
      <formula>NOT(ISERROR(SEARCH("ntitulé",C21)))</formula>
    </cfRule>
    <cfRule type="containsBlanks" dxfId="1898" priority="73">
      <formula>LEN(TRIM(C21))=0</formula>
    </cfRule>
  </conditionalFormatting>
  <conditionalFormatting sqref="C21">
    <cfRule type="containsText" dxfId="1897" priority="71" operator="containsText" text="libre">
      <formula>NOT(ISERROR(SEARCH("libre",C21)))</formula>
    </cfRule>
  </conditionalFormatting>
  <conditionalFormatting sqref="C37">
    <cfRule type="containsText" dxfId="1896" priority="66" operator="containsText" text="ntitulé">
      <formula>NOT(ISERROR(SEARCH("ntitulé",C37)))</formula>
    </cfRule>
    <cfRule type="containsBlanks" dxfId="1895" priority="67">
      <formula>LEN(TRIM(C37))=0</formula>
    </cfRule>
  </conditionalFormatting>
  <conditionalFormatting sqref="C37">
    <cfRule type="containsText" dxfId="1894" priority="65" operator="containsText" text="libre">
      <formula>NOT(ISERROR(SEARCH("libre",C37)))</formula>
    </cfRule>
  </conditionalFormatting>
  <conditionalFormatting sqref="E21">
    <cfRule type="containsText" dxfId="1893" priority="63" operator="containsText" text="ntitulé">
      <formula>NOT(ISERROR(SEARCH("ntitulé",E21)))</formula>
    </cfRule>
    <cfRule type="containsBlanks" dxfId="1892" priority="64">
      <formula>LEN(TRIM(E21))=0</formula>
    </cfRule>
  </conditionalFormatting>
  <conditionalFormatting sqref="E21">
    <cfRule type="containsText" dxfId="1891" priority="62" operator="containsText" text="libre">
      <formula>NOT(ISERROR(SEARCH("libre",E21)))</formula>
    </cfRule>
  </conditionalFormatting>
  <conditionalFormatting sqref="E37">
    <cfRule type="containsText" dxfId="1890" priority="57" operator="containsText" text="ntitulé">
      <formula>NOT(ISERROR(SEARCH("ntitulé",E37)))</formula>
    </cfRule>
    <cfRule type="containsBlanks" dxfId="1889" priority="58">
      <formula>LEN(TRIM(E37))=0</formula>
    </cfRule>
  </conditionalFormatting>
  <conditionalFormatting sqref="E37">
    <cfRule type="containsText" dxfId="1888" priority="56" operator="containsText" text="libre">
      <formula>NOT(ISERROR(SEARCH("libre",E37)))</formula>
    </cfRule>
  </conditionalFormatting>
  <conditionalFormatting sqref="G21">
    <cfRule type="containsText" dxfId="1887" priority="54" operator="containsText" text="ntitulé">
      <formula>NOT(ISERROR(SEARCH("ntitulé",G21)))</formula>
    </cfRule>
    <cfRule type="containsBlanks" dxfId="1886" priority="55">
      <formula>LEN(TRIM(G21))=0</formula>
    </cfRule>
  </conditionalFormatting>
  <conditionalFormatting sqref="G21">
    <cfRule type="containsText" dxfId="1885" priority="53" operator="containsText" text="libre">
      <formula>NOT(ISERROR(SEARCH("libre",G21)))</formula>
    </cfRule>
  </conditionalFormatting>
  <conditionalFormatting sqref="G37">
    <cfRule type="containsText" dxfId="1884" priority="48" operator="containsText" text="ntitulé">
      <formula>NOT(ISERROR(SEARCH("ntitulé",G37)))</formula>
    </cfRule>
    <cfRule type="containsBlanks" dxfId="1883" priority="49">
      <formula>LEN(TRIM(G37))=0</formula>
    </cfRule>
  </conditionalFormatting>
  <conditionalFormatting sqref="G37">
    <cfRule type="containsText" dxfId="1882" priority="47" operator="containsText" text="libre">
      <formula>NOT(ISERROR(SEARCH("libre",G37)))</formula>
    </cfRule>
  </conditionalFormatting>
  <conditionalFormatting sqref="I21">
    <cfRule type="containsText" dxfId="1881" priority="45" operator="containsText" text="ntitulé">
      <formula>NOT(ISERROR(SEARCH("ntitulé",I21)))</formula>
    </cfRule>
    <cfRule type="containsBlanks" dxfId="1880" priority="46">
      <formula>LEN(TRIM(I21))=0</formula>
    </cfRule>
  </conditionalFormatting>
  <conditionalFormatting sqref="I21">
    <cfRule type="containsText" dxfId="1879" priority="44" operator="containsText" text="libre">
      <formula>NOT(ISERROR(SEARCH("libre",I21)))</formula>
    </cfRule>
  </conditionalFormatting>
  <conditionalFormatting sqref="I37">
    <cfRule type="containsText" dxfId="1878" priority="39" operator="containsText" text="ntitulé">
      <formula>NOT(ISERROR(SEARCH("ntitulé",I37)))</formula>
    </cfRule>
    <cfRule type="containsBlanks" dxfId="1877" priority="40">
      <formula>LEN(TRIM(I37))=0</formula>
    </cfRule>
  </conditionalFormatting>
  <conditionalFormatting sqref="I37">
    <cfRule type="containsText" dxfId="1876" priority="38" operator="containsText" text="libre">
      <formula>NOT(ISERROR(SEARCH("libre",I37)))</formula>
    </cfRule>
  </conditionalFormatting>
  <conditionalFormatting sqref="K21">
    <cfRule type="containsText" dxfId="1875" priority="36" operator="containsText" text="ntitulé">
      <formula>NOT(ISERROR(SEARCH("ntitulé",K21)))</formula>
    </cfRule>
    <cfRule type="containsBlanks" dxfId="1874" priority="37">
      <formula>LEN(TRIM(K21))=0</formula>
    </cfRule>
  </conditionalFormatting>
  <conditionalFormatting sqref="K21">
    <cfRule type="containsText" dxfId="1873" priority="35" operator="containsText" text="libre">
      <formula>NOT(ISERROR(SEARCH("libre",K21)))</formula>
    </cfRule>
  </conditionalFormatting>
  <conditionalFormatting sqref="M21">
    <cfRule type="containsText" dxfId="1872" priority="27" operator="containsText" text="ntitulé">
      <formula>NOT(ISERROR(SEARCH("ntitulé",M21)))</formula>
    </cfRule>
    <cfRule type="containsBlanks" dxfId="1871" priority="28">
      <formula>LEN(TRIM(M21))=0</formula>
    </cfRule>
  </conditionalFormatting>
  <conditionalFormatting sqref="M21">
    <cfRule type="containsText" dxfId="1870" priority="26" operator="containsText" text="libre">
      <formula>NOT(ISERROR(SEARCH("libre",M21)))</formula>
    </cfRule>
  </conditionalFormatting>
  <conditionalFormatting sqref="Q21">
    <cfRule type="containsText" dxfId="1869" priority="9" operator="containsText" text="ntitulé">
      <formula>NOT(ISERROR(SEARCH("ntitulé",Q21)))</formula>
    </cfRule>
    <cfRule type="containsBlanks" dxfId="1868" priority="10">
      <formula>LEN(TRIM(Q21))=0</formula>
    </cfRule>
  </conditionalFormatting>
  <conditionalFormatting sqref="Q21">
    <cfRule type="containsText" dxfId="1867" priority="8" operator="containsText" text="libre">
      <formula>NOT(ISERROR(SEARCH("libre",Q21)))</formula>
    </cfRule>
  </conditionalFormatting>
  <conditionalFormatting sqref="B46:T49">
    <cfRule type="containsBlanks" dxfId="1866" priority="1">
      <formula>LEN(TRIM(B46))=0</formula>
    </cfRule>
  </conditionalFormatting>
  <hyperlinks>
    <hyperlink ref="A1" location="TAB00!A1" display="Retour page de garde"/>
    <hyperlink ref="A2" location="'TAB4'!A1" display="Retour TAB4"/>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topLeftCell="A16" zoomScaleNormal="100" workbookViewId="0">
      <selection activeCell="A45" sqref="A45"/>
    </sheetView>
  </sheetViews>
  <sheetFormatPr baseColWidth="10" defaultColWidth="9.1640625" defaultRowHeight="13.5" x14ac:dyDescent="0.3"/>
  <cols>
    <col min="1" max="1" width="52.83203125" style="164" customWidth="1"/>
    <col min="2" max="3" width="15.6640625" style="14" customWidth="1"/>
    <col min="4" max="4" width="8.6640625" style="13" customWidth="1"/>
    <col min="5" max="5" width="15.6640625" style="14" customWidth="1"/>
    <col min="6" max="6" width="11.6640625" style="13" customWidth="1"/>
    <col min="7" max="7" width="15.6640625" style="14" customWidth="1"/>
    <col min="8" max="8" width="8.6640625" style="13" customWidth="1"/>
    <col min="9" max="9" width="15.6640625" style="14" customWidth="1"/>
    <col min="10" max="10" width="8.6640625" style="13" customWidth="1"/>
    <col min="11" max="11" width="15.6640625" style="14" customWidth="1"/>
    <col min="12" max="12" width="8.6640625" style="11" customWidth="1"/>
    <col min="13" max="13" width="15.6640625" style="14" customWidth="1"/>
    <col min="14" max="14" width="8.6640625" style="11" customWidth="1"/>
    <col min="15" max="15" width="15.6640625" style="14" customWidth="1"/>
    <col min="16" max="16" width="8.6640625" style="11" customWidth="1"/>
    <col min="17" max="17" width="15.6640625" style="14" customWidth="1"/>
    <col min="18" max="18" width="8.6640625" style="11" customWidth="1"/>
    <col min="19" max="16384" width="9.1640625" style="11"/>
  </cols>
  <sheetData>
    <row r="1" spans="1:18" ht="15" x14ac:dyDescent="0.3">
      <c r="A1" s="17" t="s">
        <v>140</v>
      </c>
      <c r="B1" s="11"/>
      <c r="C1" s="11"/>
      <c r="D1" s="11"/>
      <c r="E1" s="13"/>
      <c r="F1" s="11"/>
      <c r="G1" s="13"/>
      <c r="H1" s="11"/>
      <c r="I1" s="13"/>
      <c r="J1" s="11"/>
      <c r="K1" s="13"/>
      <c r="M1" s="11"/>
      <c r="O1" s="11"/>
      <c r="Q1" s="11"/>
    </row>
    <row r="2" spans="1:18" ht="15" x14ac:dyDescent="0.3">
      <c r="A2" s="17" t="s">
        <v>340</v>
      </c>
      <c r="B2" s="11"/>
      <c r="C2" s="11"/>
      <c r="D2" s="11"/>
      <c r="E2" s="13"/>
      <c r="F2" s="11"/>
      <c r="G2" s="13"/>
      <c r="H2" s="11"/>
      <c r="I2" s="13"/>
      <c r="J2" s="11"/>
      <c r="K2" s="13"/>
      <c r="M2" s="11"/>
      <c r="O2" s="11"/>
      <c r="Q2" s="11"/>
    </row>
    <row r="3" spans="1:18" ht="21" x14ac:dyDescent="0.35">
      <c r="A3" s="264" t="str">
        <f>TAB00!B58&amp;" : "&amp;TAB00!C58</f>
        <v>TAB4.3 : Charges nettes liées à la gestion de la clientèle propre</v>
      </c>
      <c r="B3" s="287"/>
      <c r="C3" s="287"/>
      <c r="D3" s="287"/>
      <c r="E3" s="287"/>
      <c r="F3" s="287"/>
      <c r="G3" s="287"/>
      <c r="H3" s="287"/>
      <c r="I3" s="287"/>
      <c r="J3" s="287"/>
      <c r="K3" s="287"/>
      <c r="L3" s="287"/>
      <c r="M3" s="287"/>
      <c r="N3" s="287"/>
      <c r="O3" s="287"/>
      <c r="P3" s="287"/>
      <c r="Q3" s="287"/>
      <c r="R3" s="287"/>
    </row>
    <row r="5" spans="1:18" ht="29.45" customHeight="1" x14ac:dyDescent="0.3">
      <c r="A5" s="621"/>
      <c r="B5" s="621"/>
      <c r="C5" s="621"/>
      <c r="D5" s="621"/>
      <c r="E5" s="621"/>
      <c r="F5" s="621"/>
      <c r="G5" s="621"/>
      <c r="H5" s="621"/>
      <c r="I5" s="621"/>
      <c r="J5" s="621"/>
      <c r="K5" s="621"/>
      <c r="L5" s="621"/>
      <c r="M5" s="621"/>
      <c r="N5" s="621"/>
      <c r="O5" s="621"/>
    </row>
    <row r="7" spans="1:18" x14ac:dyDescent="0.3">
      <c r="B7" s="699" t="s">
        <v>94</v>
      </c>
      <c r="C7" s="695" t="s">
        <v>121</v>
      </c>
      <c r="D7" s="695"/>
      <c r="E7" s="695" t="s">
        <v>288</v>
      </c>
      <c r="F7" s="695"/>
      <c r="G7" s="695" t="s">
        <v>306</v>
      </c>
      <c r="H7" s="695"/>
      <c r="I7" s="695" t="s">
        <v>287</v>
      </c>
      <c r="J7" s="696"/>
      <c r="K7" s="695" t="s">
        <v>283</v>
      </c>
      <c r="L7" s="696"/>
      <c r="M7" s="695" t="s">
        <v>284</v>
      </c>
      <c r="N7" s="696"/>
      <c r="O7" s="695" t="s">
        <v>285</v>
      </c>
      <c r="P7" s="696"/>
      <c r="Q7" s="695" t="s">
        <v>286</v>
      </c>
      <c r="R7" s="696"/>
    </row>
    <row r="8" spans="1:18" ht="27" x14ac:dyDescent="0.3">
      <c r="B8" s="699"/>
      <c r="C8" s="165" t="s">
        <v>99</v>
      </c>
      <c r="D8" s="197" t="s">
        <v>92</v>
      </c>
      <c r="E8" s="165" t="s">
        <v>99</v>
      </c>
      <c r="F8" s="197" t="s">
        <v>92</v>
      </c>
      <c r="G8" s="165" t="s">
        <v>99</v>
      </c>
      <c r="H8" s="197" t="s">
        <v>92</v>
      </c>
      <c r="I8" s="165" t="s">
        <v>99</v>
      </c>
      <c r="J8" s="166" t="s">
        <v>92</v>
      </c>
      <c r="K8" s="165" t="s">
        <v>99</v>
      </c>
      <c r="L8" s="166" t="s">
        <v>92</v>
      </c>
      <c r="M8" s="165" t="s">
        <v>99</v>
      </c>
      <c r="N8" s="166" t="s">
        <v>92</v>
      </c>
      <c r="O8" s="165" t="s">
        <v>99</v>
      </c>
      <c r="P8" s="166" t="s">
        <v>92</v>
      </c>
      <c r="Q8" s="165" t="s">
        <v>99</v>
      </c>
      <c r="R8" s="166" t="s">
        <v>92</v>
      </c>
    </row>
    <row r="9" spans="1:18" ht="27" x14ac:dyDescent="0.3">
      <c r="A9" s="522" t="s">
        <v>568</v>
      </c>
      <c r="B9" s="520">
        <f>SUM(B10:B19)</f>
        <v>0</v>
      </c>
      <c r="C9" s="520">
        <f>SUM(C10:C19)</f>
        <v>0</v>
      </c>
      <c r="D9" s="519">
        <f>IF(AND(ROUND(B9,0)=0,C9&gt;B9),"INF",IF(AND(ROUND(B9,0)=0,ROUND(C9,0)=0),0,(C9-B9)/B9))</f>
        <v>0</v>
      </c>
      <c r="E9" s="520">
        <f>SUM(E10:E19)</f>
        <v>0</v>
      </c>
      <c r="F9" s="519">
        <f>IF(AND(ROUND(C9,0)=0,E9&gt;C9),"INF",IF(AND(ROUND(C9,0)=0,ROUND(E9,0)=0),0,(E9-C9)/C9))</f>
        <v>0</v>
      </c>
      <c r="G9" s="520">
        <f>SUM(G10:G19)</f>
        <v>0</v>
      </c>
      <c r="H9" s="519">
        <f>IF(AND(ROUND(E9,0)=0,G9&gt;E9),"INF",IF(AND(ROUND(E9,0)=0,ROUND(G9,0)=0),0,(G9-E9)/E9))</f>
        <v>0</v>
      </c>
      <c r="I9" s="520">
        <f>SUM(I10:I19)</f>
        <v>0</v>
      </c>
      <c r="J9" s="519">
        <f>IF(AND(ROUND(G9,0)=0,I9&gt;G9),"INF",IF(AND(ROUND(G9,0)=0,ROUND(I9,0)=0),0,(I9-G9)/G9))</f>
        <v>0</v>
      </c>
      <c r="K9" s="520">
        <f>K23*K21</f>
        <v>0</v>
      </c>
      <c r="L9" s="519">
        <f>IF(AND(ROUND(I9,0)=0,K9&gt;I9),"INF",IF(AND(ROUND(I9,0)=0,ROUND(K9,0)=0),0,(K9-I9)/I9))</f>
        <v>0</v>
      </c>
      <c r="M9" s="520">
        <f>M23*M21</f>
        <v>0</v>
      </c>
      <c r="N9" s="519">
        <f>IF(AND(ROUND(K9,0)=0,M9&gt;K9),"INF",IF(AND(ROUND(K9,0)=0,ROUND(M9,0)=0),0,(M9-K9)/K9))</f>
        <v>0</v>
      </c>
      <c r="O9" s="520">
        <f>O23*O21</f>
        <v>0</v>
      </c>
      <c r="P9" s="519">
        <f>IF(AND(ROUND(M9,0)=0,O9&gt;M9),"INF",IF(AND(ROUND(M9,0)=0,ROUND(O9,0)=0),0,(O9-M9)/M9))</f>
        <v>0</v>
      </c>
      <c r="Q9" s="520">
        <f>Q23*Q21</f>
        <v>0</v>
      </c>
      <c r="R9" s="519">
        <f>IF(AND(ROUND(O9,0)=0,Q9&gt;O9),"INF",IF(AND(ROUND(O9,0)=0,ROUND(Q9,0)=0),0,(Q9-O9)/O9))</f>
        <v>0</v>
      </c>
    </row>
    <row r="10" spans="1:18" x14ac:dyDescent="0.3">
      <c r="A10" s="278" t="s">
        <v>451</v>
      </c>
      <c r="B10" s="238"/>
      <c r="C10" s="238"/>
      <c r="D10" s="168">
        <f t="shared" ref="D10:D19" si="0">IF(AND(ROUND(B10,0)=0,C10&gt;B10),"INF",IF(AND(ROUND(B10,0)=0,ROUND(C10,0)=0),0,(C10-B10)/B10))</f>
        <v>0</v>
      </c>
      <c r="E10" s="238"/>
      <c r="F10" s="168">
        <f t="shared" ref="F10:J19" si="1">IF(AND(ROUND(C10,0)=0,E10&gt;C10),"INF",IF(AND(ROUND(C10,0)=0,ROUND(E10,0)=0),0,(E10-C10)/C10))</f>
        <v>0</v>
      </c>
      <c r="G10" s="238"/>
      <c r="H10" s="168">
        <f t="shared" si="1"/>
        <v>0</v>
      </c>
      <c r="I10" s="238"/>
      <c r="J10" s="168">
        <f t="shared" si="1"/>
        <v>0</v>
      </c>
      <c r="K10" s="2"/>
      <c r="L10" s="2"/>
      <c r="M10" s="2"/>
      <c r="N10" s="2"/>
      <c r="O10" s="2"/>
      <c r="P10" s="2"/>
      <c r="Q10" s="2"/>
      <c r="R10" s="2"/>
    </row>
    <row r="11" spans="1:18" x14ac:dyDescent="0.3">
      <c r="A11" s="278" t="s">
        <v>451</v>
      </c>
      <c r="B11" s="238"/>
      <c r="C11" s="238"/>
      <c r="D11" s="168">
        <f t="shared" si="0"/>
        <v>0</v>
      </c>
      <c r="E11" s="238"/>
      <c r="F11" s="168">
        <f t="shared" si="1"/>
        <v>0</v>
      </c>
      <c r="G11" s="238"/>
      <c r="H11" s="168">
        <f t="shared" si="1"/>
        <v>0</v>
      </c>
      <c r="I11" s="238"/>
      <c r="J11" s="168">
        <f t="shared" si="1"/>
        <v>0</v>
      </c>
      <c r="K11" s="2"/>
      <c r="L11" s="2"/>
      <c r="M11" s="2"/>
      <c r="N11" s="2"/>
      <c r="O11" s="2"/>
      <c r="P11" s="2"/>
      <c r="Q11" s="2"/>
      <c r="R11" s="2"/>
    </row>
    <row r="12" spans="1:18" x14ac:dyDescent="0.3">
      <c r="A12" s="278" t="s">
        <v>451</v>
      </c>
      <c r="B12" s="238"/>
      <c r="C12" s="238"/>
      <c r="D12" s="168">
        <f t="shared" si="0"/>
        <v>0</v>
      </c>
      <c r="E12" s="238"/>
      <c r="F12" s="168">
        <f t="shared" si="1"/>
        <v>0</v>
      </c>
      <c r="G12" s="238"/>
      <c r="H12" s="168">
        <f t="shared" si="1"/>
        <v>0</v>
      </c>
      <c r="I12" s="238"/>
      <c r="J12" s="168">
        <f t="shared" si="1"/>
        <v>0</v>
      </c>
      <c r="K12" s="2"/>
      <c r="L12" s="2"/>
      <c r="M12" s="2"/>
      <c r="N12" s="2"/>
      <c r="O12" s="2"/>
      <c r="P12" s="2"/>
      <c r="Q12" s="2"/>
      <c r="R12" s="2"/>
    </row>
    <row r="13" spans="1:18" x14ac:dyDescent="0.3">
      <c r="A13" s="278" t="s">
        <v>451</v>
      </c>
      <c r="B13" s="238"/>
      <c r="C13" s="238"/>
      <c r="D13" s="168">
        <f t="shared" si="0"/>
        <v>0</v>
      </c>
      <c r="E13" s="238"/>
      <c r="F13" s="168">
        <f t="shared" si="1"/>
        <v>0</v>
      </c>
      <c r="G13" s="238"/>
      <c r="H13" s="168">
        <f t="shared" si="1"/>
        <v>0</v>
      </c>
      <c r="I13" s="238"/>
      <c r="J13" s="168">
        <f t="shared" si="1"/>
        <v>0</v>
      </c>
      <c r="K13" s="2"/>
      <c r="L13" s="2"/>
      <c r="M13" s="2"/>
      <c r="N13" s="2"/>
      <c r="O13" s="2"/>
      <c r="P13" s="2"/>
      <c r="Q13" s="2"/>
      <c r="R13" s="2"/>
    </row>
    <row r="14" spans="1:18" x14ac:dyDescent="0.3">
      <c r="A14" s="278" t="s">
        <v>451</v>
      </c>
      <c r="B14" s="238"/>
      <c r="C14" s="238"/>
      <c r="D14" s="168">
        <f t="shared" si="0"/>
        <v>0</v>
      </c>
      <c r="E14" s="238"/>
      <c r="F14" s="168">
        <f t="shared" si="1"/>
        <v>0</v>
      </c>
      <c r="G14" s="238"/>
      <c r="H14" s="168">
        <f t="shared" si="1"/>
        <v>0</v>
      </c>
      <c r="I14" s="238"/>
      <c r="J14" s="168">
        <f t="shared" si="1"/>
        <v>0</v>
      </c>
      <c r="K14" s="2"/>
      <c r="L14" s="2"/>
      <c r="M14" s="2"/>
      <c r="N14" s="2"/>
      <c r="O14" s="2"/>
      <c r="P14" s="2"/>
      <c r="Q14" s="2"/>
      <c r="R14" s="2"/>
    </row>
    <row r="15" spans="1:18" x14ac:dyDescent="0.3">
      <c r="A15" s="278" t="s">
        <v>451</v>
      </c>
      <c r="B15" s="238"/>
      <c r="C15" s="238"/>
      <c r="D15" s="168">
        <f t="shared" si="0"/>
        <v>0</v>
      </c>
      <c r="E15" s="238"/>
      <c r="F15" s="168">
        <f t="shared" si="1"/>
        <v>0</v>
      </c>
      <c r="G15" s="238"/>
      <c r="H15" s="168">
        <f t="shared" si="1"/>
        <v>0</v>
      </c>
      <c r="I15" s="238"/>
      <c r="J15" s="168">
        <f t="shared" si="1"/>
        <v>0</v>
      </c>
      <c r="K15" s="2"/>
      <c r="L15" s="2"/>
      <c r="M15" s="2"/>
      <c r="N15" s="2"/>
      <c r="O15" s="2"/>
      <c r="P15" s="2"/>
      <c r="Q15" s="2"/>
      <c r="R15" s="2"/>
    </row>
    <row r="16" spans="1:18" x14ac:dyDescent="0.3">
      <c r="A16" s="278" t="s">
        <v>451</v>
      </c>
      <c r="B16" s="238"/>
      <c r="C16" s="238"/>
      <c r="D16" s="168">
        <f t="shared" si="0"/>
        <v>0</v>
      </c>
      <c r="E16" s="238"/>
      <c r="F16" s="168">
        <f t="shared" si="1"/>
        <v>0</v>
      </c>
      <c r="G16" s="238"/>
      <c r="H16" s="168">
        <f t="shared" si="1"/>
        <v>0</v>
      </c>
      <c r="I16" s="238"/>
      <c r="J16" s="168">
        <f t="shared" si="1"/>
        <v>0</v>
      </c>
      <c r="K16" s="2"/>
      <c r="L16" s="2"/>
      <c r="M16" s="2"/>
      <c r="N16" s="2"/>
      <c r="O16" s="2"/>
      <c r="P16" s="2"/>
      <c r="Q16" s="2"/>
      <c r="R16" s="2"/>
    </row>
    <row r="17" spans="1:18" x14ac:dyDescent="0.3">
      <c r="A17" s="278" t="s">
        <v>451</v>
      </c>
      <c r="B17" s="238"/>
      <c r="C17" s="238"/>
      <c r="D17" s="168">
        <f t="shared" si="0"/>
        <v>0</v>
      </c>
      <c r="E17" s="238"/>
      <c r="F17" s="168">
        <f t="shared" si="1"/>
        <v>0</v>
      </c>
      <c r="G17" s="238"/>
      <c r="H17" s="168">
        <f t="shared" si="1"/>
        <v>0</v>
      </c>
      <c r="I17" s="238"/>
      <c r="J17" s="168">
        <f t="shared" si="1"/>
        <v>0</v>
      </c>
      <c r="K17" s="2"/>
      <c r="L17" s="2"/>
      <c r="M17" s="2"/>
      <c r="N17" s="2"/>
      <c r="O17" s="2"/>
      <c r="P17" s="2"/>
      <c r="Q17" s="2"/>
      <c r="R17" s="2"/>
    </row>
    <row r="18" spans="1:18" x14ac:dyDescent="0.3">
      <c r="A18" s="278" t="s">
        <v>451</v>
      </c>
      <c r="B18" s="238"/>
      <c r="C18" s="238"/>
      <c r="D18" s="168">
        <f t="shared" si="0"/>
        <v>0</v>
      </c>
      <c r="E18" s="238"/>
      <c r="F18" s="168">
        <f t="shared" si="1"/>
        <v>0</v>
      </c>
      <c r="G18" s="238"/>
      <c r="H18" s="168">
        <f t="shared" si="1"/>
        <v>0</v>
      </c>
      <c r="I18" s="238"/>
      <c r="J18" s="168">
        <f t="shared" si="1"/>
        <v>0</v>
      </c>
      <c r="K18" s="2"/>
      <c r="L18" s="2"/>
      <c r="M18" s="2"/>
      <c r="N18" s="2"/>
      <c r="O18" s="2"/>
      <c r="P18" s="2"/>
      <c r="Q18" s="2"/>
      <c r="R18" s="2"/>
    </row>
    <row r="19" spans="1:18" x14ac:dyDescent="0.3">
      <c r="A19" s="278" t="s">
        <v>451</v>
      </c>
      <c r="B19" s="238"/>
      <c r="C19" s="238"/>
      <c r="D19" s="168">
        <f t="shared" si="0"/>
        <v>0</v>
      </c>
      <c r="E19" s="238"/>
      <c r="F19" s="168">
        <f t="shared" si="1"/>
        <v>0</v>
      </c>
      <c r="G19" s="238"/>
      <c r="H19" s="168">
        <f t="shared" si="1"/>
        <v>0</v>
      </c>
      <c r="I19" s="238"/>
      <c r="J19" s="168">
        <f t="shared" si="1"/>
        <v>0</v>
      </c>
      <c r="K19" s="2"/>
      <c r="L19" s="2"/>
      <c r="M19" s="2"/>
      <c r="N19" s="2"/>
      <c r="O19" s="2"/>
      <c r="P19" s="2"/>
      <c r="Q19" s="2"/>
      <c r="R19" s="2"/>
    </row>
    <row r="20" spans="1:18" s="277" customFormat="1" x14ac:dyDescent="0.3"/>
    <row r="21" spans="1:18" x14ac:dyDescent="0.3">
      <c r="A21" s="288" t="s">
        <v>101</v>
      </c>
      <c r="B21" s="238"/>
      <c r="C21" s="238"/>
      <c r="D21" s="168">
        <f>IF(AND(ROUND(B21,0)=0,C21&gt;B21),"INF",IF(AND(ROUND(B21,0)=0,ROUND(C21,0)=0),0,(C21-B21)/B21))</f>
        <v>0</v>
      </c>
      <c r="E21" s="238"/>
      <c r="F21" s="168">
        <f>IF(AND(ROUND(C21,0)=0,E21&gt;C21),"INF",IF(AND(ROUND(C21,0)=0,ROUND(E21,0)=0),0,(E21-C21)/C21))</f>
        <v>0</v>
      </c>
      <c r="G21" s="238"/>
      <c r="H21" s="168">
        <f>IF(AND(ROUND(E21,0)=0,G21&gt;E21),"INF",IF(AND(ROUND(E21,0)=0,ROUND(G21,0)=0),0,(G21-E21)/E21))</f>
        <v>0</v>
      </c>
      <c r="I21" s="238"/>
      <c r="J21" s="168">
        <f>IF(AND(ROUND(G21,0)=0,I21&gt;G21),"INF",IF(AND(ROUND(G21,0)=0,ROUND(I21,0)=0),0,(I21-G21)/G21))</f>
        <v>0</v>
      </c>
      <c r="K21" s="238"/>
      <c r="L21" s="168">
        <f>IF(AND(ROUND(I21,0)=0,K21&gt;I21),"INF",IF(AND(ROUND(I21,0)=0,ROUND(K21,0)=0),0,(K21-I21)/I21))</f>
        <v>0</v>
      </c>
      <c r="M21" s="238"/>
      <c r="N21" s="168">
        <f>IF(AND(ROUND(K21,0)=0,M21&gt;K21),"INF",IF(AND(ROUND(K21,0)=0,ROUND(M21,0)=0),0,(M21-K21)/K21))</f>
        <v>0</v>
      </c>
      <c r="O21" s="238"/>
      <c r="P21" s="168">
        <f>IF(AND(ROUND(M21,0)=0,O21&gt;M21),"INF",IF(AND(ROUND(M21,0)=0,ROUND(O21,0)=0),0,(O21-M21)/M21))</f>
        <v>0</v>
      </c>
      <c r="Q21" s="238"/>
      <c r="R21" s="168">
        <f>IF(AND(ROUND(O21,0)=0,Q21&gt;O21),"INF",IF(AND(ROUND(O21,0)=0,ROUND(Q21,0)=0),0,(Q21-O21)/O21))</f>
        <v>0</v>
      </c>
    </row>
    <row r="22" spans="1:18" x14ac:dyDescent="0.3">
      <c r="L22" s="13"/>
      <c r="N22" s="13"/>
      <c r="P22" s="13"/>
      <c r="R22" s="13"/>
    </row>
    <row r="23" spans="1:18" x14ac:dyDescent="0.3">
      <c r="A23" s="526" t="s">
        <v>98</v>
      </c>
      <c r="B23" s="527">
        <f>IFERROR(B9/B21,0)</f>
        <v>0</v>
      </c>
      <c r="C23" s="527">
        <f>IFERROR(C9/C21,0)</f>
        <v>0</v>
      </c>
      <c r="D23" s="528">
        <f>IF(AND(ROUND(B23,0)=0,C23&gt;B23),"INF",IF(AND(ROUND(B23,0)=0,ROUND(C23,0)=0),0,(C23-B23)/B23))</f>
        <v>0</v>
      </c>
      <c r="E23" s="527">
        <f>IFERROR(E9/E21,0)</f>
        <v>0</v>
      </c>
      <c r="F23" s="528">
        <f>IF(AND(ROUND(C23,0)=0,E23&gt;C23),"INF",IF(AND(ROUND(C23,0)=0,ROUND(E23,0)=0),0,(E23-C23)/C23))</f>
        <v>0</v>
      </c>
      <c r="G23" s="527">
        <f>IFERROR(G9/G21,0)</f>
        <v>0</v>
      </c>
      <c r="H23" s="528">
        <f>IF(AND(ROUND(E23,0)=0,G23&gt;E23),"INF",IF(AND(ROUND(E23,0)=0,ROUND(G23,0)=0),0,(G23-E23)/E23))</f>
        <v>0</v>
      </c>
      <c r="I23" s="527">
        <f>IFERROR(I9/I21,0)</f>
        <v>0</v>
      </c>
      <c r="J23" s="528">
        <f>IF(AND(ROUND(G23,0)=0,I23&gt;G23),"INF",IF(AND(ROUND(G23,0)=0,ROUND(I23,0)=0),0,(I23-G23)/G23))</f>
        <v>0</v>
      </c>
      <c r="K23" s="527">
        <f>I23*(1+TAB00!G$32-TAB00!G$33)</f>
        <v>0</v>
      </c>
      <c r="L23" s="528">
        <f>IF(AND(ROUND(I23,0)=0,K23&gt;I23),"INF",IF(AND(ROUND(I23,0)=0,ROUND(K23,0)=0),0,(K23-I23)/I23))</f>
        <v>0</v>
      </c>
      <c r="M23" s="527">
        <f>K23*(1+TAB00!H$32-TAB00!H$33)</f>
        <v>0</v>
      </c>
      <c r="N23" s="528">
        <f>IF(AND(ROUND(K23,0)=0,M23&gt;K23),"INF",IF(AND(ROUND(K23,0)=0,ROUND(M23,0)=0),0,(M23-K23)/K23))</f>
        <v>0</v>
      </c>
      <c r="O23" s="527">
        <f>M23*(1+TAB00!I$32-TAB00!I$33)</f>
        <v>0</v>
      </c>
      <c r="P23" s="528">
        <f>IF(AND(ROUND(M23,0)=0,O23&gt;M23),"INF",IF(AND(ROUND(M23,0)=0,ROUND(O23,0)=0),0,(O23-M23)/M23))</f>
        <v>0</v>
      </c>
      <c r="Q23" s="527">
        <f>O23*(1+TAB00!J$32-TAB00!J$33)</f>
        <v>0</v>
      </c>
      <c r="R23" s="528">
        <f>IF(AND(ROUND(O23,0)=0,Q23&gt;O23),"INF",IF(AND(ROUND(O23,0)=0,ROUND(Q23,0)=0),0,(Q23-O23)/O23))</f>
        <v>0</v>
      </c>
    </row>
    <row r="24" spans="1:18" x14ac:dyDescent="0.3">
      <c r="L24" s="13"/>
      <c r="N24" s="13"/>
      <c r="P24" s="13"/>
      <c r="R24" s="13"/>
    </row>
    <row r="25" spans="1:18" ht="27" x14ac:dyDescent="0.3">
      <c r="A25" s="522" t="s">
        <v>569</v>
      </c>
      <c r="B25" s="520">
        <f>SUM(B26:B35)</f>
        <v>0</v>
      </c>
      <c r="C25" s="520">
        <f>SUM(C26:C35)</f>
        <v>0</v>
      </c>
      <c r="D25" s="519">
        <f t="shared" ref="D25:D35" si="2">IF(AND(ROUND(B25,0)=0,C25&gt;B25),"INF",IF(AND(ROUND(B25,0)=0,ROUND(C25,0)=0),0,(C25-B25)/B25))</f>
        <v>0</v>
      </c>
      <c r="E25" s="520">
        <f>SUM(E26:E35)</f>
        <v>0</v>
      </c>
      <c r="F25" s="519">
        <f t="shared" ref="F25:F35" si="3">IF(AND(ROUND(C25,0)=0,E25&gt;C25),"INF",IF(AND(ROUND(C25,0)=0,ROUND(E25,0)=0),0,(E25-C25)/C25))</f>
        <v>0</v>
      </c>
      <c r="G25" s="520">
        <f>SUM(G26:G35)</f>
        <v>0</v>
      </c>
      <c r="H25" s="519">
        <f t="shared" ref="H25:H35" si="4">IF(AND(ROUND(E25,0)=0,G25&gt;E25),"INF",IF(AND(ROUND(E25,0)=0,ROUND(G25,0)=0),0,(G25-E25)/E25))</f>
        <v>0</v>
      </c>
      <c r="I25" s="520">
        <f>SUM(I26:I35)</f>
        <v>0</v>
      </c>
      <c r="J25" s="519">
        <f t="shared" ref="J25:J35" si="5">IF(AND(ROUND(G25,0)=0,I25&gt;G25),"INF",IF(AND(ROUND(G25,0)=0,ROUND(I25,0)=0),0,(I25-G25)/G25))</f>
        <v>0</v>
      </c>
      <c r="K25" s="521">
        <f>I25*(1+TAB00!G$32-TAB00!G$33)</f>
        <v>0</v>
      </c>
      <c r="L25" s="519">
        <f>IF(AND(ROUND(I25,0)=0,K25&gt;I25),"INF",IF(AND(ROUND(I25,0)=0,ROUND(K25,0)=0),0,(K25-I25)/I25))</f>
        <v>0</v>
      </c>
      <c r="M25" s="521">
        <f>K25*(1+TAB00!H$32-TAB00!H$33)</f>
        <v>0</v>
      </c>
      <c r="N25" s="519">
        <f>IF(AND(ROUND(K25,0)=0,M25&gt;K25),"INF",IF(AND(ROUND(K25,0)=0,ROUND(M25,0)=0),0,(M25-K25)/K25))</f>
        <v>0</v>
      </c>
      <c r="O25" s="521">
        <f>M25*(1+TAB00!I$32-TAB00!I$33)</f>
        <v>0</v>
      </c>
      <c r="P25" s="519">
        <f>IF(AND(ROUND(M25,0)=0,O25&gt;M25),"INF",IF(AND(ROUND(M25,0)=0,ROUND(O25,0)=0),0,(O25-M25)/M25))</f>
        <v>0</v>
      </c>
      <c r="Q25" s="521">
        <f>O25*(1+TAB00!J$32-TAB00!J$33)</f>
        <v>0</v>
      </c>
      <c r="R25" s="519">
        <f>IF(AND(ROUND(O25,0)=0,Q25&gt;O25),"INF",IF(AND(ROUND(O25,0)=0,ROUND(Q25,0)=0),0,(Q25-O25)/O25))</f>
        <v>0</v>
      </c>
    </row>
    <row r="26" spans="1:18" x14ac:dyDescent="0.3">
      <c r="A26" s="278" t="s">
        <v>451</v>
      </c>
      <c r="B26" s="238"/>
      <c r="C26" s="238"/>
      <c r="D26" s="168">
        <f t="shared" si="2"/>
        <v>0</v>
      </c>
      <c r="E26" s="238"/>
      <c r="F26" s="168">
        <f t="shared" si="3"/>
        <v>0</v>
      </c>
      <c r="G26" s="238"/>
      <c r="H26" s="168">
        <f t="shared" si="4"/>
        <v>0</v>
      </c>
      <c r="I26" s="238"/>
      <c r="J26" s="168">
        <f t="shared" si="5"/>
        <v>0</v>
      </c>
      <c r="K26" s="2"/>
      <c r="L26" s="2"/>
      <c r="M26" s="2"/>
      <c r="N26" s="2"/>
      <c r="O26" s="2"/>
      <c r="P26" s="2"/>
      <c r="Q26" s="2"/>
      <c r="R26" s="2"/>
    </row>
    <row r="27" spans="1:18" x14ac:dyDescent="0.3">
      <c r="A27" s="278" t="s">
        <v>451</v>
      </c>
      <c r="B27" s="238"/>
      <c r="C27" s="238"/>
      <c r="D27" s="168">
        <f t="shared" si="2"/>
        <v>0</v>
      </c>
      <c r="E27" s="238"/>
      <c r="F27" s="168">
        <f t="shared" si="3"/>
        <v>0</v>
      </c>
      <c r="G27" s="238"/>
      <c r="H27" s="168">
        <f t="shared" si="4"/>
        <v>0</v>
      </c>
      <c r="I27" s="238"/>
      <c r="J27" s="168">
        <f t="shared" si="5"/>
        <v>0</v>
      </c>
      <c r="K27" s="2"/>
      <c r="L27" s="2"/>
      <c r="M27" s="2"/>
      <c r="N27" s="2"/>
      <c r="O27" s="2"/>
      <c r="P27" s="2"/>
      <c r="Q27" s="2"/>
      <c r="R27" s="2"/>
    </row>
    <row r="28" spans="1:18" x14ac:dyDescent="0.3">
      <c r="A28" s="278" t="s">
        <v>451</v>
      </c>
      <c r="B28" s="238"/>
      <c r="C28" s="238"/>
      <c r="D28" s="168">
        <f t="shared" si="2"/>
        <v>0</v>
      </c>
      <c r="E28" s="238"/>
      <c r="F28" s="168">
        <f t="shared" si="3"/>
        <v>0</v>
      </c>
      <c r="G28" s="238"/>
      <c r="H28" s="168">
        <f t="shared" si="4"/>
        <v>0</v>
      </c>
      <c r="I28" s="238"/>
      <c r="J28" s="168">
        <f t="shared" si="5"/>
        <v>0</v>
      </c>
      <c r="K28" s="2"/>
      <c r="L28" s="2"/>
      <c r="M28" s="2"/>
      <c r="N28" s="2"/>
      <c r="O28" s="2"/>
      <c r="P28" s="2"/>
      <c r="Q28" s="2"/>
      <c r="R28" s="2"/>
    </row>
    <row r="29" spans="1:18" x14ac:dyDescent="0.3">
      <c r="A29" s="278" t="s">
        <v>451</v>
      </c>
      <c r="B29" s="238"/>
      <c r="C29" s="238"/>
      <c r="D29" s="168">
        <f t="shared" si="2"/>
        <v>0</v>
      </c>
      <c r="E29" s="238"/>
      <c r="F29" s="168">
        <f t="shared" si="3"/>
        <v>0</v>
      </c>
      <c r="G29" s="238"/>
      <c r="H29" s="168">
        <f t="shared" si="4"/>
        <v>0</v>
      </c>
      <c r="I29" s="238"/>
      <c r="J29" s="168">
        <f t="shared" si="5"/>
        <v>0</v>
      </c>
      <c r="K29" s="2"/>
      <c r="L29" s="2"/>
      <c r="M29" s="2"/>
      <c r="N29" s="2"/>
      <c r="O29" s="2"/>
      <c r="P29" s="2"/>
      <c r="Q29" s="2"/>
      <c r="R29" s="2"/>
    </row>
    <row r="30" spans="1:18" x14ac:dyDescent="0.3">
      <c r="A30" s="278" t="s">
        <v>451</v>
      </c>
      <c r="B30" s="238"/>
      <c r="C30" s="238"/>
      <c r="D30" s="168">
        <f t="shared" si="2"/>
        <v>0</v>
      </c>
      <c r="E30" s="238"/>
      <c r="F30" s="168">
        <f t="shared" si="3"/>
        <v>0</v>
      </c>
      <c r="G30" s="238"/>
      <c r="H30" s="168">
        <f t="shared" si="4"/>
        <v>0</v>
      </c>
      <c r="I30" s="238"/>
      <c r="J30" s="168">
        <f t="shared" si="5"/>
        <v>0</v>
      </c>
      <c r="K30" s="2"/>
      <c r="L30" s="2"/>
      <c r="M30" s="2"/>
      <c r="N30" s="2"/>
      <c r="O30" s="2"/>
      <c r="P30" s="2"/>
      <c r="Q30" s="2"/>
      <c r="R30" s="2"/>
    </row>
    <row r="31" spans="1:18" x14ac:dyDescent="0.3">
      <c r="A31" s="278" t="s">
        <v>451</v>
      </c>
      <c r="B31" s="238"/>
      <c r="C31" s="238"/>
      <c r="D31" s="168">
        <f t="shared" si="2"/>
        <v>0</v>
      </c>
      <c r="E31" s="238"/>
      <c r="F31" s="168">
        <f t="shared" si="3"/>
        <v>0</v>
      </c>
      <c r="G31" s="238"/>
      <c r="H31" s="168">
        <f t="shared" si="4"/>
        <v>0</v>
      </c>
      <c r="I31" s="238"/>
      <c r="J31" s="168">
        <f t="shared" si="5"/>
        <v>0</v>
      </c>
      <c r="K31" s="2"/>
      <c r="L31" s="2"/>
      <c r="M31" s="2"/>
      <c r="N31" s="2"/>
      <c r="O31" s="2"/>
      <c r="P31" s="2"/>
      <c r="Q31" s="2"/>
      <c r="R31" s="2"/>
    </row>
    <row r="32" spans="1:18" x14ac:dyDescent="0.3">
      <c r="A32" s="278" t="s">
        <v>451</v>
      </c>
      <c r="B32" s="238"/>
      <c r="C32" s="238"/>
      <c r="D32" s="168">
        <f t="shared" si="2"/>
        <v>0</v>
      </c>
      <c r="E32" s="238"/>
      <c r="F32" s="168">
        <f t="shared" si="3"/>
        <v>0</v>
      </c>
      <c r="G32" s="238"/>
      <c r="H32" s="168">
        <f t="shared" si="4"/>
        <v>0</v>
      </c>
      <c r="I32" s="238"/>
      <c r="J32" s="168">
        <f t="shared" si="5"/>
        <v>0</v>
      </c>
      <c r="K32" s="2"/>
      <c r="L32" s="2"/>
      <c r="M32" s="2"/>
      <c r="N32" s="2"/>
      <c r="O32" s="2"/>
      <c r="P32" s="2"/>
      <c r="Q32" s="2"/>
      <c r="R32" s="2"/>
    </row>
    <row r="33" spans="1:20" x14ac:dyDescent="0.3">
      <c r="A33" s="278" t="s">
        <v>451</v>
      </c>
      <c r="B33" s="238"/>
      <c r="C33" s="238"/>
      <c r="D33" s="168">
        <f t="shared" si="2"/>
        <v>0</v>
      </c>
      <c r="E33" s="238"/>
      <c r="F33" s="168">
        <f t="shared" si="3"/>
        <v>0</v>
      </c>
      <c r="G33" s="238"/>
      <c r="H33" s="168">
        <f t="shared" si="4"/>
        <v>0</v>
      </c>
      <c r="I33" s="238"/>
      <c r="J33" s="168">
        <f t="shared" si="5"/>
        <v>0</v>
      </c>
      <c r="K33" s="2"/>
      <c r="L33" s="2"/>
      <c r="M33" s="2"/>
      <c r="N33" s="2"/>
      <c r="O33" s="2"/>
      <c r="P33" s="2"/>
      <c r="Q33" s="2"/>
      <c r="R33" s="2"/>
    </row>
    <row r="34" spans="1:20" x14ac:dyDescent="0.3">
      <c r="A34" s="278" t="s">
        <v>451</v>
      </c>
      <c r="B34" s="238"/>
      <c r="C34" s="238"/>
      <c r="D34" s="168">
        <f t="shared" si="2"/>
        <v>0</v>
      </c>
      <c r="E34" s="238"/>
      <c r="F34" s="168">
        <f t="shared" si="3"/>
        <v>0</v>
      </c>
      <c r="G34" s="238"/>
      <c r="H34" s="168">
        <f t="shared" si="4"/>
        <v>0</v>
      </c>
      <c r="I34" s="238"/>
      <c r="J34" s="168">
        <f t="shared" si="5"/>
        <v>0</v>
      </c>
      <c r="K34" s="2"/>
      <c r="L34" s="2"/>
      <c r="M34" s="2"/>
      <c r="N34" s="2"/>
      <c r="O34" s="2"/>
      <c r="P34" s="2"/>
      <c r="Q34" s="2"/>
      <c r="R34" s="2"/>
    </row>
    <row r="35" spans="1:20" x14ac:dyDescent="0.3">
      <c r="A35" s="278" t="s">
        <v>451</v>
      </c>
      <c r="B35" s="238"/>
      <c r="C35" s="238"/>
      <c r="D35" s="168">
        <f t="shared" si="2"/>
        <v>0</v>
      </c>
      <c r="E35" s="238"/>
      <c r="F35" s="168">
        <f t="shared" si="3"/>
        <v>0</v>
      </c>
      <c r="G35" s="238"/>
      <c r="H35" s="168">
        <f t="shared" si="4"/>
        <v>0</v>
      </c>
      <c r="I35" s="238"/>
      <c r="J35" s="168">
        <f t="shared" si="5"/>
        <v>0</v>
      </c>
      <c r="K35" s="2"/>
      <c r="L35" s="2"/>
      <c r="M35" s="2"/>
      <c r="N35" s="2"/>
      <c r="O35" s="2"/>
      <c r="P35" s="2"/>
      <c r="Q35" s="2"/>
      <c r="R35" s="2"/>
    </row>
    <row r="36" spans="1:20" x14ac:dyDescent="0.3">
      <c r="A36" s="276"/>
      <c r="L36" s="13"/>
      <c r="N36" s="13"/>
      <c r="P36" s="13"/>
      <c r="R36" s="13"/>
    </row>
    <row r="37" spans="1:20" x14ac:dyDescent="0.3">
      <c r="A37" s="274" t="s">
        <v>519</v>
      </c>
      <c r="B37" s="238"/>
      <c r="C37" s="238"/>
      <c r="D37" s="168">
        <f>IF(AND(ROUND(B37,0)=0,C37&gt;B37),"INF",IF(AND(ROUND(B37,0)=0,ROUND(C37,0)=0),0,(C37-B37)/B37))</f>
        <v>0</v>
      </c>
      <c r="E37" s="238"/>
      <c r="F37" s="168">
        <f>IF(AND(ROUND(C37,0)=0,E37&gt;C37),"INF",IF(AND(ROUND(C37,0)=0,ROUND(E37,0)=0),0,(E37-C37)/C37))</f>
        <v>0</v>
      </c>
      <c r="G37" s="238"/>
      <c r="H37" s="168">
        <f>IF(AND(ROUND(E37,0)=0,G37&gt;E37),"INF",IF(AND(ROUND(E37,0)=0,ROUND(G37,0)=0),0,(G37-E37)/E37))</f>
        <v>0</v>
      </c>
      <c r="I37" s="238"/>
      <c r="J37" s="168">
        <f>IF(AND(ROUND(G37,0)=0,I37&gt;G37),"INF",IF(AND(ROUND(G37,0)=0,ROUND(I37,0)=0),0,(I37-G37)/G37))</f>
        <v>0</v>
      </c>
      <c r="K37" s="14">
        <f>I37*(1+TAB00!G$32)</f>
        <v>0</v>
      </c>
      <c r="L37" s="168">
        <f>IF(AND(ROUND(I37,0)=0,K37&gt;I37),"INF",IF(AND(ROUND(I37,0)=0,ROUND(K37,0)=0),0,(K37-I37)/I37))</f>
        <v>0</v>
      </c>
      <c r="M37" s="14">
        <f>K37*(1+TAB00!H$32)</f>
        <v>0</v>
      </c>
      <c r="N37" s="168">
        <f>IF(AND(ROUND(K37,0)=0,M37&gt;K37),"INF",IF(AND(ROUND(K37,0)=0,ROUND(M37,0)=0),0,(M37-K37)/K37))</f>
        <v>0</v>
      </c>
      <c r="O37" s="14">
        <f>M37*(1+TAB00!I$32)</f>
        <v>0</v>
      </c>
      <c r="P37" s="168">
        <f>IF(AND(ROUND(M37,0)=0,O37&gt;M37),"INF",IF(AND(ROUND(M37,0)=0,ROUND(O37,0)=0),0,(O37-M37)/M37))</f>
        <v>0</v>
      </c>
      <c r="Q37" s="14">
        <f>O37*(1+TAB00!J$32)</f>
        <v>0</v>
      </c>
      <c r="R37" s="168">
        <f>IF(AND(ROUND(O37,0)=0,Q37&gt;O37),"INF",IF(AND(ROUND(O37,0)=0,ROUND(Q37,0)=0),0,(Q37-O37)/O37))</f>
        <v>0</v>
      </c>
    </row>
    <row r="38" spans="1:20" x14ac:dyDescent="0.3">
      <c r="A38" s="279"/>
      <c r="B38" s="279"/>
    </row>
    <row r="39" spans="1:20" x14ac:dyDescent="0.3">
      <c r="A39" s="280" t="s">
        <v>54</v>
      </c>
      <c r="B39" s="281">
        <f>SUM(B9,B25,B37)</f>
        <v>0</v>
      </c>
      <c r="C39" s="281">
        <f>SUM(C9,C25,C37)</f>
        <v>0</v>
      </c>
      <c r="D39" s="282">
        <f>IF(AND(ROUND(B39,0)=0,C39&gt;B39),"INF",IF(AND(ROUND(B39,0)=0,ROUND(C39,0)=0),0,(C39-B39)/B39))</f>
        <v>0</v>
      </c>
      <c r="E39" s="281">
        <f>SUM(E9,E25,E37)</f>
        <v>0</v>
      </c>
      <c r="F39" s="282">
        <f>IF(AND(ROUND(C39,0)=0,E39&gt;C39),"INF",IF(AND(ROUND(C39,0)=0,ROUND(E39,0)=0),0,(E39-C39)/C39))</f>
        <v>0</v>
      </c>
      <c r="G39" s="281">
        <f>SUM(G9,G25,G37)</f>
        <v>0</v>
      </c>
      <c r="H39" s="282">
        <f>IF(AND(ROUND(E39,0)=0,G39&gt;E39),"INF",IF(AND(ROUND(E39,0)=0,ROUND(G39,0)=0),0,(G39-E39)/E39))</f>
        <v>0</v>
      </c>
      <c r="I39" s="281">
        <f>SUM(I9,I25,I37)</f>
        <v>0</v>
      </c>
      <c r="J39" s="282">
        <f>IF(AND(ROUND(G39,0)=0,I39&gt;G39),"INF",IF(AND(ROUND(G39,0)=0,ROUND(I39,0)=0),0,(I39-G39)/G39))</f>
        <v>0</v>
      </c>
      <c r="K39" s="281">
        <f>SUM(K9,K25,K37)</f>
        <v>0</v>
      </c>
      <c r="L39" s="282">
        <f>IF(AND(ROUND(I39,0)=0,K39&gt;I39),"INF",IF(AND(ROUND(I39,0)=0,ROUND(K39,0)=0),0,(K39-I39)/I39))</f>
        <v>0</v>
      </c>
      <c r="M39" s="281">
        <f>SUM(M9,M25,M37)</f>
        <v>0</v>
      </c>
      <c r="N39" s="282">
        <f>IF(AND(ROUND(K39,0)=0,M39&gt;K39),"INF",IF(AND(ROUND(K39,0)=0,ROUND(M39,0)=0),0,(M39-K39)/K39))</f>
        <v>0</v>
      </c>
      <c r="O39" s="281">
        <f>SUM(O9,O25,O37)</f>
        <v>0</v>
      </c>
      <c r="P39" s="282">
        <f>IF(AND(ROUND(M39,0)=0,O39&gt;M39),"INF",IF(AND(ROUND(M39,0)=0,ROUND(O39,0)=0),0,(O39-M39)/M39))</f>
        <v>0</v>
      </c>
      <c r="Q39" s="281">
        <f>SUM(Q9,Q25,Q37)</f>
        <v>0</v>
      </c>
      <c r="R39" s="282">
        <f>IF(AND(ROUND(O39,0)=0,Q39&gt;O39),"INF",IF(AND(ROUND(O39,0)=0,ROUND(Q39,0)=0),0,(Q39-O39)/O39))</f>
        <v>0</v>
      </c>
    </row>
    <row r="40" spans="1:20" x14ac:dyDescent="0.3">
      <c r="A40" s="67"/>
      <c r="B40" s="279"/>
    </row>
    <row r="41" spans="1:20" ht="12" customHeight="1" x14ac:dyDescent="0.3">
      <c r="A41" s="702" t="str">
        <f>IF(COUNTIF(B23:C23,"&lt;&gt;0")+COUNTIF(E23,"&lt;&gt;0")+COUNTIF(G23,"&lt;&gt;0")+COUNTIF(I23,"&lt;&gt;0")+COUNTIF(K23,"&lt;&gt;0")+COUNTIF(M23,"&lt;&gt;0")+COUNTIF(O23,"&lt;&gt;0")+COUNTIF(Q23,"&lt;&gt;0")+COUNTIF(B25:C25,"&lt;&gt;0")+COUNTIF(E25,"&lt;&gt;0")+COUNTIF(G25,"&lt;&gt;0")+COUNTIF(I25,"&lt;&gt;0")+COUNTIF(K25,"&lt;&gt;0")+COUNTIF(M25,"&lt;&gt;0")+COUNTIF(O25,"&lt;&gt;0")+COUNTIF(Q25,"&lt;&gt;0")&lt;18,'TAB C'!B18,"")</f>
        <v>C.4.3.a. Le GRD doit compléter l'intégralité des champs prévus à cet effet dans le détail des coûts OSP (en ce compris les données relatives aux volumes)</v>
      </c>
      <c r="B41" s="702"/>
      <c r="C41" s="702"/>
      <c r="D41" s="702"/>
      <c r="E41" s="702"/>
      <c r="F41" s="702"/>
      <c r="G41" s="702"/>
      <c r="H41" s="702"/>
      <c r="I41" s="702"/>
      <c r="J41" s="702"/>
      <c r="K41" s="702"/>
      <c r="L41" s="702"/>
    </row>
    <row r="42" spans="1:20" x14ac:dyDescent="0.3">
      <c r="A42" s="702" t="str">
        <f>IF(ABS(SUM(B37,B25,B9)-SUM('TAB3'!F13:H13))&gt;100,'TAB C'!B19,"")</f>
        <v/>
      </c>
      <c r="B42" s="702"/>
      <c r="C42" s="702"/>
      <c r="D42" s="702"/>
      <c r="E42" s="702"/>
      <c r="F42" s="702"/>
      <c r="G42" s="702"/>
      <c r="H42" s="702"/>
      <c r="I42" s="702"/>
      <c r="J42" s="702"/>
      <c r="K42" s="702"/>
      <c r="L42" s="702"/>
    </row>
    <row r="43" spans="1:20" x14ac:dyDescent="0.3">
      <c r="A43" s="169"/>
    </row>
    <row r="44" spans="1:20" ht="14.25" thickBot="1" x14ac:dyDescent="0.35">
      <c r="A44" s="102"/>
      <c r="B44" s="10"/>
      <c r="C44" s="10"/>
      <c r="D44" s="6"/>
      <c r="E44" s="6"/>
      <c r="F44" s="6"/>
      <c r="G44" s="6"/>
      <c r="H44" s="6"/>
      <c r="I44" s="6"/>
      <c r="J44" s="6"/>
      <c r="K44" s="6"/>
      <c r="L44" s="10"/>
      <c r="M44" s="6"/>
      <c r="N44" s="6"/>
      <c r="O44" s="6"/>
      <c r="P44" s="6"/>
      <c r="Q44" s="6"/>
      <c r="R44" s="6"/>
      <c r="S44" s="6"/>
      <c r="T44" s="6"/>
    </row>
    <row r="45" spans="1:20" s="6" customFormat="1" ht="12.6" customHeight="1" thickBot="1" x14ac:dyDescent="0.35">
      <c r="A45" s="130" t="s">
        <v>115</v>
      </c>
      <c r="B45" s="703" t="s">
        <v>511</v>
      </c>
      <c r="C45" s="704"/>
      <c r="D45" s="704"/>
      <c r="E45" s="704"/>
      <c r="F45" s="704"/>
      <c r="G45" s="704"/>
      <c r="H45" s="704"/>
      <c r="I45" s="704"/>
      <c r="J45" s="704"/>
      <c r="K45" s="704"/>
      <c r="L45" s="704"/>
      <c r="M45" s="704"/>
      <c r="N45" s="704"/>
      <c r="O45" s="704"/>
      <c r="P45" s="704"/>
      <c r="Q45" s="704"/>
      <c r="R45" s="704"/>
      <c r="S45" s="704"/>
      <c r="T45" s="705"/>
    </row>
    <row r="46" spans="1:20" s="6" customFormat="1" ht="214.9" customHeight="1" thickBot="1" x14ac:dyDescent="0.35">
      <c r="A46" s="132" t="s">
        <v>527</v>
      </c>
      <c r="B46" s="700"/>
      <c r="C46" s="701"/>
      <c r="D46" s="701"/>
      <c r="E46" s="701"/>
      <c r="F46" s="701"/>
      <c r="G46" s="701"/>
      <c r="H46" s="701"/>
      <c r="I46" s="701"/>
      <c r="J46" s="701"/>
      <c r="K46" s="701"/>
      <c r="L46" s="701"/>
      <c r="M46" s="701"/>
      <c r="N46" s="701"/>
      <c r="O46" s="701"/>
      <c r="P46" s="701"/>
      <c r="Q46" s="701"/>
      <c r="R46" s="701"/>
      <c r="S46" s="701"/>
      <c r="T46" s="701"/>
    </row>
    <row r="47" spans="1:20" s="6" customFormat="1" ht="214.9" customHeight="1" thickBot="1" x14ac:dyDescent="0.35">
      <c r="A47" s="132" t="s">
        <v>528</v>
      </c>
      <c r="B47" s="700"/>
      <c r="C47" s="701"/>
      <c r="D47" s="701"/>
      <c r="E47" s="701"/>
      <c r="F47" s="701"/>
      <c r="G47" s="701"/>
      <c r="H47" s="701"/>
      <c r="I47" s="701"/>
      <c r="J47" s="701"/>
      <c r="K47" s="701"/>
      <c r="L47" s="701"/>
      <c r="M47" s="701"/>
      <c r="N47" s="701"/>
      <c r="O47" s="701"/>
      <c r="P47" s="701"/>
      <c r="Q47" s="701"/>
      <c r="R47" s="701"/>
      <c r="S47" s="701"/>
      <c r="T47" s="701"/>
    </row>
    <row r="48" spans="1:20" s="6" customFormat="1" ht="214.9" customHeight="1" thickBot="1" x14ac:dyDescent="0.35">
      <c r="A48" s="132" t="s">
        <v>529</v>
      </c>
      <c r="B48" s="700"/>
      <c r="C48" s="701"/>
      <c r="D48" s="701"/>
      <c r="E48" s="701"/>
      <c r="F48" s="701"/>
      <c r="G48" s="701"/>
      <c r="H48" s="701"/>
      <c r="I48" s="701"/>
      <c r="J48" s="701"/>
      <c r="K48" s="701"/>
      <c r="L48" s="701"/>
      <c r="M48" s="701"/>
      <c r="N48" s="701"/>
      <c r="O48" s="701"/>
      <c r="P48" s="701"/>
      <c r="Q48" s="701"/>
      <c r="R48" s="701"/>
      <c r="S48" s="701"/>
      <c r="T48" s="701"/>
    </row>
    <row r="49" spans="1:20" s="6" customFormat="1" ht="214.9" customHeight="1" thickBot="1" x14ac:dyDescent="0.35">
      <c r="A49" s="132" t="s">
        <v>530</v>
      </c>
      <c r="B49" s="700"/>
      <c r="C49" s="701"/>
      <c r="D49" s="701"/>
      <c r="E49" s="701"/>
      <c r="F49" s="701"/>
      <c r="G49" s="701"/>
      <c r="H49" s="701"/>
      <c r="I49" s="701"/>
      <c r="J49" s="701"/>
      <c r="K49" s="701"/>
      <c r="L49" s="701"/>
      <c r="M49" s="701"/>
      <c r="N49" s="701"/>
      <c r="O49" s="701"/>
      <c r="P49" s="701"/>
      <c r="Q49" s="701"/>
      <c r="R49" s="701"/>
      <c r="S49" s="701"/>
      <c r="T49" s="701"/>
    </row>
  </sheetData>
  <mergeCells count="17">
    <mergeCell ref="B48:T48"/>
    <mergeCell ref="B49:T49"/>
    <mergeCell ref="A41:L41"/>
    <mergeCell ref="A42:L42"/>
    <mergeCell ref="B45:T45"/>
    <mergeCell ref="B46:T46"/>
    <mergeCell ref="B47:T47"/>
    <mergeCell ref="Q7:R7"/>
    <mergeCell ref="A5:O5"/>
    <mergeCell ref="B7:B8"/>
    <mergeCell ref="C7:D7"/>
    <mergeCell ref="E7:F7"/>
    <mergeCell ref="M7:N7"/>
    <mergeCell ref="O7:P7"/>
    <mergeCell ref="G7:H7"/>
    <mergeCell ref="I7:J7"/>
    <mergeCell ref="K7:L7"/>
  </mergeCells>
  <conditionalFormatting sqref="A11:A19 B10:C19 E10:E19 G10:G19 I10:I19 K10:R19 B26:C35 E26:E35 G26:G35 I26:I35 K26:R35">
    <cfRule type="containsText" dxfId="1865" priority="93" operator="containsText" text="ntitulé">
      <formula>NOT(ISERROR(SEARCH("ntitulé",A10)))</formula>
    </cfRule>
    <cfRule type="containsBlanks" dxfId="1864" priority="94">
      <formula>LEN(TRIM(A10))=0</formula>
    </cfRule>
  </conditionalFormatting>
  <conditionalFormatting sqref="A11:A19 B10:C19 E10:E19 G10:G19 I10:I19 K10:R19 B26:C35 E26:E35 G26:G35 I26:I35 K26:R35">
    <cfRule type="containsText" dxfId="1863" priority="92" operator="containsText" text="libre">
      <formula>NOT(ISERROR(SEARCH("libre",A10)))</formula>
    </cfRule>
  </conditionalFormatting>
  <conditionalFormatting sqref="A10:A19">
    <cfRule type="containsText" dxfId="1862" priority="90" operator="containsText" text="ntitulé">
      <formula>NOT(ISERROR(SEARCH("ntitulé",A10)))</formula>
    </cfRule>
    <cfRule type="containsBlanks" dxfId="1861" priority="91">
      <formula>LEN(TRIM(A10))=0</formula>
    </cfRule>
  </conditionalFormatting>
  <conditionalFormatting sqref="A10:A19">
    <cfRule type="containsText" dxfId="1860" priority="89" operator="containsText" text="libre">
      <formula>NOT(ISERROR(SEARCH("libre",A10)))</formula>
    </cfRule>
  </conditionalFormatting>
  <conditionalFormatting sqref="A26:A35">
    <cfRule type="containsText" dxfId="1859" priority="87" operator="containsText" text="ntitulé">
      <formula>NOT(ISERROR(SEARCH("ntitulé",A26)))</formula>
    </cfRule>
    <cfRule type="containsBlanks" dxfId="1858" priority="88">
      <formula>LEN(TRIM(A26))=0</formula>
    </cfRule>
  </conditionalFormatting>
  <conditionalFormatting sqref="A26:A35">
    <cfRule type="containsText" dxfId="1857" priority="86" operator="containsText" text="libre">
      <formula>NOT(ISERROR(SEARCH("libre",A26)))</formula>
    </cfRule>
  </conditionalFormatting>
  <conditionalFormatting sqref="A26:A35">
    <cfRule type="containsText" dxfId="1856" priority="84" operator="containsText" text="ntitulé">
      <formula>NOT(ISERROR(SEARCH("ntitulé",A26)))</formula>
    </cfRule>
    <cfRule type="containsBlanks" dxfId="1855" priority="85">
      <formula>LEN(TRIM(A26))=0</formula>
    </cfRule>
  </conditionalFormatting>
  <conditionalFormatting sqref="A26:A35">
    <cfRule type="containsText" dxfId="1854" priority="83" operator="containsText" text="libre">
      <formula>NOT(ISERROR(SEARCH("libre",A26)))</formula>
    </cfRule>
  </conditionalFormatting>
  <conditionalFormatting sqref="B21">
    <cfRule type="containsText" dxfId="1853" priority="81" operator="containsText" text="ntitulé">
      <formula>NOT(ISERROR(SEARCH("ntitulé",B21)))</formula>
    </cfRule>
    <cfRule type="containsBlanks" dxfId="1852" priority="82">
      <formula>LEN(TRIM(B21))=0</formula>
    </cfRule>
  </conditionalFormatting>
  <conditionalFormatting sqref="B21">
    <cfRule type="containsText" dxfId="1851" priority="80" operator="containsText" text="libre">
      <formula>NOT(ISERROR(SEARCH("libre",B21)))</formula>
    </cfRule>
  </conditionalFormatting>
  <conditionalFormatting sqref="O21">
    <cfRule type="containsText" dxfId="1850" priority="18" operator="containsText" text="ntitulé">
      <formula>NOT(ISERROR(SEARCH("ntitulé",O21)))</formula>
    </cfRule>
    <cfRule type="containsBlanks" dxfId="1849" priority="19">
      <formula>LEN(TRIM(O21))=0</formula>
    </cfRule>
  </conditionalFormatting>
  <conditionalFormatting sqref="O21">
    <cfRule type="containsText" dxfId="1848" priority="17" operator="containsText" text="libre">
      <formula>NOT(ISERROR(SEARCH("libre",O21)))</formula>
    </cfRule>
  </conditionalFormatting>
  <conditionalFormatting sqref="B37">
    <cfRule type="containsText" dxfId="1847" priority="75" operator="containsText" text="ntitulé">
      <formula>NOT(ISERROR(SEARCH("ntitulé",B37)))</formula>
    </cfRule>
    <cfRule type="containsBlanks" dxfId="1846" priority="76">
      <formula>LEN(TRIM(B37))=0</formula>
    </cfRule>
  </conditionalFormatting>
  <conditionalFormatting sqref="B37">
    <cfRule type="containsText" dxfId="1845" priority="74" operator="containsText" text="libre">
      <formula>NOT(ISERROR(SEARCH("libre",B37)))</formula>
    </cfRule>
  </conditionalFormatting>
  <conditionalFormatting sqref="C21">
    <cfRule type="containsText" dxfId="1844" priority="72" operator="containsText" text="ntitulé">
      <formula>NOT(ISERROR(SEARCH("ntitulé",C21)))</formula>
    </cfRule>
    <cfRule type="containsBlanks" dxfId="1843" priority="73">
      <formula>LEN(TRIM(C21))=0</formula>
    </cfRule>
  </conditionalFormatting>
  <conditionalFormatting sqref="C21">
    <cfRule type="containsText" dxfId="1842" priority="71" operator="containsText" text="libre">
      <formula>NOT(ISERROR(SEARCH("libre",C21)))</formula>
    </cfRule>
  </conditionalFormatting>
  <conditionalFormatting sqref="C37">
    <cfRule type="containsText" dxfId="1841" priority="66" operator="containsText" text="ntitulé">
      <formula>NOT(ISERROR(SEARCH("ntitulé",C37)))</formula>
    </cfRule>
    <cfRule type="containsBlanks" dxfId="1840" priority="67">
      <formula>LEN(TRIM(C37))=0</formula>
    </cfRule>
  </conditionalFormatting>
  <conditionalFormatting sqref="C37">
    <cfRule type="containsText" dxfId="1839" priority="65" operator="containsText" text="libre">
      <formula>NOT(ISERROR(SEARCH("libre",C37)))</formula>
    </cfRule>
  </conditionalFormatting>
  <conditionalFormatting sqref="E21">
    <cfRule type="containsText" dxfId="1838" priority="63" operator="containsText" text="ntitulé">
      <formula>NOT(ISERROR(SEARCH("ntitulé",E21)))</formula>
    </cfRule>
    <cfRule type="containsBlanks" dxfId="1837" priority="64">
      <formula>LEN(TRIM(E21))=0</formula>
    </cfRule>
  </conditionalFormatting>
  <conditionalFormatting sqref="E21">
    <cfRule type="containsText" dxfId="1836" priority="62" operator="containsText" text="libre">
      <formula>NOT(ISERROR(SEARCH("libre",E21)))</formula>
    </cfRule>
  </conditionalFormatting>
  <conditionalFormatting sqref="E37">
    <cfRule type="containsText" dxfId="1835" priority="57" operator="containsText" text="ntitulé">
      <formula>NOT(ISERROR(SEARCH("ntitulé",E37)))</formula>
    </cfRule>
    <cfRule type="containsBlanks" dxfId="1834" priority="58">
      <formula>LEN(TRIM(E37))=0</formula>
    </cfRule>
  </conditionalFormatting>
  <conditionalFormatting sqref="E37">
    <cfRule type="containsText" dxfId="1833" priority="56" operator="containsText" text="libre">
      <formula>NOT(ISERROR(SEARCH("libre",E37)))</formula>
    </cfRule>
  </conditionalFormatting>
  <conditionalFormatting sqref="G21">
    <cfRule type="containsText" dxfId="1832" priority="54" operator="containsText" text="ntitulé">
      <formula>NOT(ISERROR(SEARCH("ntitulé",G21)))</formula>
    </cfRule>
    <cfRule type="containsBlanks" dxfId="1831" priority="55">
      <formula>LEN(TRIM(G21))=0</formula>
    </cfRule>
  </conditionalFormatting>
  <conditionalFormatting sqref="G21">
    <cfRule type="containsText" dxfId="1830" priority="53" operator="containsText" text="libre">
      <formula>NOT(ISERROR(SEARCH("libre",G21)))</formula>
    </cfRule>
  </conditionalFormatting>
  <conditionalFormatting sqref="G37">
    <cfRule type="containsText" dxfId="1829" priority="48" operator="containsText" text="ntitulé">
      <formula>NOT(ISERROR(SEARCH("ntitulé",G37)))</formula>
    </cfRule>
    <cfRule type="containsBlanks" dxfId="1828" priority="49">
      <formula>LEN(TRIM(G37))=0</formula>
    </cfRule>
  </conditionalFormatting>
  <conditionalFormatting sqref="G37">
    <cfRule type="containsText" dxfId="1827" priority="47" operator="containsText" text="libre">
      <formula>NOT(ISERROR(SEARCH("libre",G37)))</formula>
    </cfRule>
  </conditionalFormatting>
  <conditionalFormatting sqref="I21">
    <cfRule type="containsText" dxfId="1826" priority="45" operator="containsText" text="ntitulé">
      <formula>NOT(ISERROR(SEARCH("ntitulé",I21)))</formula>
    </cfRule>
    <cfRule type="containsBlanks" dxfId="1825" priority="46">
      <formula>LEN(TRIM(I21))=0</formula>
    </cfRule>
  </conditionalFormatting>
  <conditionalFormatting sqref="I21">
    <cfRule type="containsText" dxfId="1824" priority="44" operator="containsText" text="libre">
      <formula>NOT(ISERROR(SEARCH("libre",I21)))</formula>
    </cfRule>
  </conditionalFormatting>
  <conditionalFormatting sqref="I37">
    <cfRule type="containsText" dxfId="1823" priority="39" operator="containsText" text="ntitulé">
      <formula>NOT(ISERROR(SEARCH("ntitulé",I37)))</formula>
    </cfRule>
    <cfRule type="containsBlanks" dxfId="1822" priority="40">
      <formula>LEN(TRIM(I37))=0</formula>
    </cfRule>
  </conditionalFormatting>
  <conditionalFormatting sqref="I37">
    <cfRule type="containsText" dxfId="1821" priority="38" operator="containsText" text="libre">
      <formula>NOT(ISERROR(SEARCH("libre",I37)))</formula>
    </cfRule>
  </conditionalFormatting>
  <conditionalFormatting sqref="K21">
    <cfRule type="containsText" dxfId="1820" priority="36" operator="containsText" text="ntitulé">
      <formula>NOT(ISERROR(SEARCH("ntitulé",K21)))</formula>
    </cfRule>
    <cfRule type="containsBlanks" dxfId="1819" priority="37">
      <formula>LEN(TRIM(K21))=0</formula>
    </cfRule>
  </conditionalFormatting>
  <conditionalFormatting sqref="K21">
    <cfRule type="containsText" dxfId="1818" priority="35" operator="containsText" text="libre">
      <formula>NOT(ISERROR(SEARCH("libre",K21)))</formula>
    </cfRule>
  </conditionalFormatting>
  <conditionalFormatting sqref="M21">
    <cfRule type="containsText" dxfId="1817" priority="27" operator="containsText" text="ntitulé">
      <formula>NOT(ISERROR(SEARCH("ntitulé",M21)))</formula>
    </cfRule>
    <cfRule type="containsBlanks" dxfId="1816" priority="28">
      <formula>LEN(TRIM(M21))=0</formula>
    </cfRule>
  </conditionalFormatting>
  <conditionalFormatting sqref="M21">
    <cfRule type="containsText" dxfId="1815" priority="26" operator="containsText" text="libre">
      <formula>NOT(ISERROR(SEARCH("libre",M21)))</formula>
    </cfRule>
  </conditionalFormatting>
  <conditionalFormatting sqref="Q21">
    <cfRule type="containsText" dxfId="1814" priority="9" operator="containsText" text="ntitulé">
      <formula>NOT(ISERROR(SEARCH("ntitulé",Q21)))</formula>
    </cfRule>
    <cfRule type="containsBlanks" dxfId="1813" priority="10">
      <formula>LEN(TRIM(Q21))=0</formula>
    </cfRule>
  </conditionalFormatting>
  <conditionalFormatting sqref="Q21">
    <cfRule type="containsText" dxfId="1812" priority="8" operator="containsText" text="libre">
      <formula>NOT(ISERROR(SEARCH("libre",Q21)))</formula>
    </cfRule>
  </conditionalFormatting>
  <conditionalFormatting sqref="B46:T49">
    <cfRule type="containsBlanks" dxfId="1811" priority="1">
      <formula>LEN(TRIM(B46))=0</formula>
    </cfRule>
  </conditionalFormatting>
  <hyperlinks>
    <hyperlink ref="A1" location="TAB00!A1" display="Retour page de garde"/>
    <hyperlink ref="A2" location="'TAB4'!A1" display="Retour TAB4"/>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topLeftCell="A25" zoomScaleNormal="100" workbookViewId="0">
      <selection activeCell="A45" sqref="A45"/>
    </sheetView>
  </sheetViews>
  <sheetFormatPr baseColWidth="10" defaultColWidth="9.1640625" defaultRowHeight="13.5" x14ac:dyDescent="0.3"/>
  <cols>
    <col min="1" max="1" width="52.83203125" style="164" customWidth="1"/>
    <col min="2" max="3" width="15.6640625" style="14" customWidth="1"/>
    <col min="4" max="4" width="8.6640625" style="13" customWidth="1"/>
    <col min="5" max="5" width="15.6640625" style="14" customWidth="1"/>
    <col min="6" max="6" width="11.6640625" style="13" customWidth="1"/>
    <col min="7" max="7" width="15.6640625" style="14" customWidth="1"/>
    <col min="8" max="8" width="8.6640625" style="13" customWidth="1"/>
    <col min="9" max="9" width="15.6640625" style="14" customWidth="1"/>
    <col min="10" max="10" width="8.6640625" style="13" customWidth="1"/>
    <col min="11" max="11" width="15.6640625" style="14" customWidth="1"/>
    <col min="12" max="12" width="8.6640625" style="11" customWidth="1"/>
    <col min="13" max="13" width="15.6640625" style="14" customWidth="1"/>
    <col min="14" max="14" width="8.6640625" style="11" customWidth="1"/>
    <col min="15" max="15" width="15.6640625" style="14" customWidth="1"/>
    <col min="16" max="16" width="8.6640625" style="11" customWidth="1"/>
    <col min="17" max="17" width="15.6640625" style="14" customWidth="1"/>
    <col min="18" max="18" width="8.6640625" style="11" customWidth="1"/>
    <col min="19" max="16384" width="9.1640625" style="11"/>
  </cols>
  <sheetData>
    <row r="1" spans="1:18" ht="15" x14ac:dyDescent="0.3">
      <c r="A1" s="17" t="s">
        <v>140</v>
      </c>
      <c r="B1" s="11"/>
      <c r="C1" s="11"/>
      <c r="D1" s="11"/>
      <c r="E1" s="13"/>
      <c r="F1" s="11"/>
      <c r="G1" s="13"/>
      <c r="H1" s="11"/>
      <c r="I1" s="13"/>
      <c r="J1" s="11"/>
      <c r="K1" s="13"/>
      <c r="M1" s="11"/>
      <c r="O1" s="11"/>
      <c r="Q1" s="11"/>
    </row>
    <row r="2" spans="1:18" ht="15" x14ac:dyDescent="0.3">
      <c r="A2" s="17" t="s">
        <v>340</v>
      </c>
      <c r="B2" s="11"/>
      <c r="C2" s="11"/>
      <c r="D2" s="11"/>
      <c r="E2" s="13"/>
      <c r="F2" s="11"/>
      <c r="G2" s="13"/>
      <c r="H2" s="11"/>
      <c r="I2" s="13"/>
      <c r="J2" s="11"/>
      <c r="K2" s="13"/>
      <c r="M2" s="11"/>
      <c r="O2" s="11"/>
      <c r="Q2" s="11"/>
    </row>
    <row r="3" spans="1:18" ht="21" x14ac:dyDescent="0.35">
      <c r="A3" s="264" t="str">
        <f>TAB00!B59&amp;" : "&amp;TAB00!C59</f>
        <v>TAB4.4 : Charges nettes liées à la gestion des MOZA et EOC</v>
      </c>
      <c r="B3" s="287"/>
      <c r="C3" s="287"/>
      <c r="D3" s="287"/>
      <c r="E3" s="287"/>
      <c r="F3" s="287"/>
      <c r="G3" s="287"/>
      <c r="H3" s="287"/>
      <c r="I3" s="287"/>
      <c r="J3" s="287"/>
      <c r="K3" s="287"/>
      <c r="L3" s="287"/>
      <c r="M3" s="287"/>
      <c r="N3" s="287"/>
      <c r="O3" s="287"/>
      <c r="P3" s="287"/>
      <c r="Q3" s="287"/>
      <c r="R3" s="287"/>
    </row>
    <row r="5" spans="1:18" x14ac:dyDescent="0.3">
      <c r="A5" s="621"/>
      <c r="B5" s="621"/>
      <c r="C5" s="621"/>
      <c r="D5" s="621"/>
      <c r="E5" s="621"/>
      <c r="F5" s="621"/>
      <c r="G5" s="621"/>
      <c r="H5" s="621"/>
      <c r="I5" s="621"/>
      <c r="J5" s="621"/>
      <c r="K5" s="621"/>
      <c r="L5" s="621"/>
      <c r="M5" s="621"/>
      <c r="N5" s="621"/>
      <c r="O5" s="621"/>
    </row>
    <row r="7" spans="1:18" x14ac:dyDescent="0.3">
      <c r="B7" s="699" t="s">
        <v>94</v>
      </c>
      <c r="C7" s="695" t="s">
        <v>121</v>
      </c>
      <c r="D7" s="695"/>
      <c r="E7" s="695" t="s">
        <v>288</v>
      </c>
      <c r="F7" s="695"/>
      <c r="G7" s="695" t="s">
        <v>306</v>
      </c>
      <c r="H7" s="695"/>
      <c r="I7" s="695" t="s">
        <v>287</v>
      </c>
      <c r="J7" s="696"/>
      <c r="K7" s="695" t="s">
        <v>283</v>
      </c>
      <c r="L7" s="696"/>
      <c r="M7" s="695" t="s">
        <v>284</v>
      </c>
      <c r="N7" s="696"/>
      <c r="O7" s="695" t="s">
        <v>285</v>
      </c>
      <c r="P7" s="696"/>
      <c r="Q7" s="695" t="s">
        <v>286</v>
      </c>
      <c r="R7" s="696"/>
    </row>
    <row r="8" spans="1:18" ht="27" x14ac:dyDescent="0.3">
      <c r="B8" s="699"/>
      <c r="C8" s="165" t="s">
        <v>99</v>
      </c>
      <c r="D8" s="197" t="s">
        <v>92</v>
      </c>
      <c r="E8" s="165" t="s">
        <v>99</v>
      </c>
      <c r="F8" s="197" t="s">
        <v>92</v>
      </c>
      <c r="G8" s="165" t="s">
        <v>99</v>
      </c>
      <c r="H8" s="197" t="s">
        <v>92</v>
      </c>
      <c r="I8" s="165" t="s">
        <v>99</v>
      </c>
      <c r="J8" s="166" t="s">
        <v>92</v>
      </c>
      <c r="K8" s="165" t="s">
        <v>99</v>
      </c>
      <c r="L8" s="166" t="s">
        <v>92</v>
      </c>
      <c r="M8" s="165" t="s">
        <v>99</v>
      </c>
      <c r="N8" s="166" t="s">
        <v>92</v>
      </c>
      <c r="O8" s="165" t="s">
        <v>99</v>
      </c>
      <c r="P8" s="166" t="s">
        <v>92</v>
      </c>
      <c r="Q8" s="165" t="s">
        <v>99</v>
      </c>
      <c r="R8" s="166" t="s">
        <v>92</v>
      </c>
    </row>
    <row r="9" spans="1:18" ht="27" x14ac:dyDescent="0.3">
      <c r="A9" s="522" t="s">
        <v>568</v>
      </c>
      <c r="B9" s="520">
        <f>SUM(B10:B19)</f>
        <v>0</v>
      </c>
      <c r="C9" s="520">
        <f>SUM(C10:C19)</f>
        <v>0</v>
      </c>
      <c r="D9" s="519">
        <f>IF(AND(ROUND(B9,0)=0,C9&gt;B9),"INF",IF(AND(ROUND(B9,0)=0,ROUND(C9,0)=0),0,(C9-B9)/B9))</f>
        <v>0</v>
      </c>
      <c r="E9" s="520">
        <f>SUM(E10:E19)</f>
        <v>0</v>
      </c>
      <c r="F9" s="519">
        <f>IF(AND(ROUND(C9,0)=0,E9&gt;C9),"INF",IF(AND(ROUND(C9,0)=0,ROUND(E9,0)=0),0,(E9-C9)/C9))</f>
        <v>0</v>
      </c>
      <c r="G9" s="520">
        <f>SUM(G10:G19)</f>
        <v>0</v>
      </c>
      <c r="H9" s="519">
        <f>IF(AND(ROUND(E9,0)=0,G9&gt;E9),"INF",IF(AND(ROUND(E9,0)=0,ROUND(G9,0)=0),0,(G9-E9)/E9))</f>
        <v>0</v>
      </c>
      <c r="I9" s="520">
        <f>SUM(I10:I19)</f>
        <v>0</v>
      </c>
      <c r="J9" s="519">
        <f>IF(AND(ROUND(G9,0)=0,I9&gt;G9),"INF",IF(AND(ROUND(G9,0)=0,ROUND(I9,0)=0),0,(I9-G9)/G9))</f>
        <v>0</v>
      </c>
      <c r="K9" s="520">
        <f>K23*K21</f>
        <v>0</v>
      </c>
      <c r="L9" s="519">
        <f>IF(AND(ROUND(I9,0)=0,K9&gt;I9),"INF",IF(AND(ROUND(I9,0)=0,ROUND(K9,0)=0),0,(K9-I9)/I9))</f>
        <v>0</v>
      </c>
      <c r="M9" s="520">
        <f>M23*M21</f>
        <v>0</v>
      </c>
      <c r="N9" s="519">
        <f>IF(AND(ROUND(K9,0)=0,M9&gt;K9),"INF",IF(AND(ROUND(K9,0)=0,ROUND(M9,0)=0),0,(M9-K9)/K9))</f>
        <v>0</v>
      </c>
      <c r="O9" s="520">
        <f>O23*O21</f>
        <v>0</v>
      </c>
      <c r="P9" s="519">
        <f>IF(AND(ROUND(M9,0)=0,O9&gt;M9),"INF",IF(AND(ROUND(M9,0)=0,ROUND(O9,0)=0),0,(O9-M9)/M9))</f>
        <v>0</v>
      </c>
      <c r="Q9" s="520">
        <f>Q23*Q21</f>
        <v>0</v>
      </c>
      <c r="R9" s="519">
        <f>IF(AND(ROUND(O9,0)=0,Q9&gt;O9),"INF",IF(AND(ROUND(O9,0)=0,ROUND(Q9,0)=0),0,(Q9-O9)/O9))</f>
        <v>0</v>
      </c>
    </row>
    <row r="10" spans="1:18" x14ac:dyDescent="0.3">
      <c r="A10" s="278" t="s">
        <v>451</v>
      </c>
      <c r="B10" s="238"/>
      <c r="C10" s="238"/>
      <c r="D10" s="168">
        <f t="shared" ref="D10:D19" si="0">IF(AND(ROUND(B10,0)=0,C10&gt;B10),"INF",IF(AND(ROUND(B10,0)=0,ROUND(C10,0)=0),0,(C10-B10)/B10))</f>
        <v>0</v>
      </c>
      <c r="E10" s="238"/>
      <c r="F10" s="168">
        <f t="shared" ref="F10:J19" si="1">IF(AND(ROUND(C10,0)=0,E10&gt;C10),"INF",IF(AND(ROUND(C10,0)=0,ROUND(E10,0)=0),0,(E10-C10)/C10))</f>
        <v>0</v>
      </c>
      <c r="G10" s="238"/>
      <c r="H10" s="168">
        <f t="shared" si="1"/>
        <v>0</v>
      </c>
      <c r="I10" s="238"/>
      <c r="J10" s="168">
        <f t="shared" si="1"/>
        <v>0</v>
      </c>
      <c r="K10" s="2"/>
      <c r="L10" s="2"/>
      <c r="M10" s="2"/>
      <c r="N10" s="2"/>
      <c r="O10" s="2"/>
      <c r="P10" s="2"/>
      <c r="Q10" s="2"/>
      <c r="R10" s="2"/>
    </row>
    <row r="11" spans="1:18" x14ac:dyDescent="0.3">
      <c r="A11" s="278" t="s">
        <v>451</v>
      </c>
      <c r="B11" s="238"/>
      <c r="C11" s="238"/>
      <c r="D11" s="168">
        <f t="shared" si="0"/>
        <v>0</v>
      </c>
      <c r="E11" s="238"/>
      <c r="F11" s="168">
        <f t="shared" si="1"/>
        <v>0</v>
      </c>
      <c r="G11" s="238"/>
      <c r="H11" s="168">
        <f t="shared" si="1"/>
        <v>0</v>
      </c>
      <c r="I11" s="238"/>
      <c r="J11" s="168">
        <f t="shared" si="1"/>
        <v>0</v>
      </c>
      <c r="K11" s="2"/>
      <c r="L11" s="2"/>
      <c r="M11" s="2"/>
      <c r="N11" s="2"/>
      <c r="O11" s="2"/>
      <c r="P11" s="2"/>
      <c r="Q11" s="2"/>
      <c r="R11" s="2"/>
    </row>
    <row r="12" spans="1:18" x14ac:dyDescent="0.3">
      <c r="A12" s="278" t="s">
        <v>451</v>
      </c>
      <c r="B12" s="238"/>
      <c r="C12" s="238"/>
      <c r="D12" s="168">
        <f t="shared" si="0"/>
        <v>0</v>
      </c>
      <c r="E12" s="238"/>
      <c r="F12" s="168">
        <f t="shared" si="1"/>
        <v>0</v>
      </c>
      <c r="G12" s="238"/>
      <c r="H12" s="168">
        <f t="shared" si="1"/>
        <v>0</v>
      </c>
      <c r="I12" s="238"/>
      <c r="J12" s="168">
        <f t="shared" si="1"/>
        <v>0</v>
      </c>
      <c r="K12" s="2"/>
      <c r="L12" s="2"/>
      <c r="M12" s="2"/>
      <c r="N12" s="2"/>
      <c r="O12" s="2"/>
      <c r="P12" s="2"/>
      <c r="Q12" s="2"/>
      <c r="R12" s="2"/>
    </row>
    <row r="13" spans="1:18" x14ac:dyDescent="0.3">
      <c r="A13" s="278" t="s">
        <v>451</v>
      </c>
      <c r="B13" s="238"/>
      <c r="C13" s="238"/>
      <c r="D13" s="168">
        <f t="shared" si="0"/>
        <v>0</v>
      </c>
      <c r="E13" s="238"/>
      <c r="F13" s="168">
        <f t="shared" si="1"/>
        <v>0</v>
      </c>
      <c r="G13" s="238"/>
      <c r="H13" s="168">
        <f t="shared" si="1"/>
        <v>0</v>
      </c>
      <c r="I13" s="238"/>
      <c r="J13" s="168">
        <f t="shared" si="1"/>
        <v>0</v>
      </c>
      <c r="K13" s="2"/>
      <c r="L13" s="2"/>
      <c r="M13" s="2"/>
      <c r="N13" s="2"/>
      <c r="O13" s="2"/>
      <c r="P13" s="2"/>
      <c r="Q13" s="2"/>
      <c r="R13" s="2"/>
    </row>
    <row r="14" spans="1:18" x14ac:dyDescent="0.3">
      <c r="A14" s="278" t="s">
        <v>451</v>
      </c>
      <c r="B14" s="238"/>
      <c r="C14" s="238"/>
      <c r="D14" s="168">
        <f t="shared" si="0"/>
        <v>0</v>
      </c>
      <c r="E14" s="238"/>
      <c r="F14" s="168">
        <f t="shared" si="1"/>
        <v>0</v>
      </c>
      <c r="G14" s="238"/>
      <c r="H14" s="168">
        <f t="shared" si="1"/>
        <v>0</v>
      </c>
      <c r="I14" s="238"/>
      <c r="J14" s="168">
        <f t="shared" si="1"/>
        <v>0</v>
      </c>
      <c r="K14" s="2"/>
      <c r="L14" s="2"/>
      <c r="M14" s="2"/>
      <c r="N14" s="2"/>
      <c r="O14" s="2"/>
      <c r="P14" s="2"/>
      <c r="Q14" s="2"/>
      <c r="R14" s="2"/>
    </row>
    <row r="15" spans="1:18" x14ac:dyDescent="0.3">
      <c r="A15" s="278" t="s">
        <v>451</v>
      </c>
      <c r="B15" s="238"/>
      <c r="C15" s="238"/>
      <c r="D15" s="168">
        <f t="shared" si="0"/>
        <v>0</v>
      </c>
      <c r="E15" s="238"/>
      <c r="F15" s="168">
        <f t="shared" si="1"/>
        <v>0</v>
      </c>
      <c r="G15" s="238"/>
      <c r="H15" s="168">
        <f t="shared" si="1"/>
        <v>0</v>
      </c>
      <c r="I15" s="238"/>
      <c r="J15" s="168">
        <f t="shared" si="1"/>
        <v>0</v>
      </c>
      <c r="K15" s="2"/>
      <c r="L15" s="2"/>
      <c r="M15" s="2"/>
      <c r="N15" s="2"/>
      <c r="O15" s="2"/>
      <c r="P15" s="2"/>
      <c r="Q15" s="2"/>
      <c r="R15" s="2"/>
    </row>
    <row r="16" spans="1:18" x14ac:dyDescent="0.3">
      <c r="A16" s="278" t="s">
        <v>451</v>
      </c>
      <c r="B16" s="238"/>
      <c r="C16" s="238"/>
      <c r="D16" s="168">
        <f t="shared" si="0"/>
        <v>0</v>
      </c>
      <c r="E16" s="238"/>
      <c r="F16" s="168">
        <f t="shared" si="1"/>
        <v>0</v>
      </c>
      <c r="G16" s="238"/>
      <c r="H16" s="168">
        <f t="shared" si="1"/>
        <v>0</v>
      </c>
      <c r="I16" s="238"/>
      <c r="J16" s="168">
        <f t="shared" si="1"/>
        <v>0</v>
      </c>
      <c r="K16" s="2"/>
      <c r="L16" s="2"/>
      <c r="M16" s="2"/>
      <c r="N16" s="2"/>
      <c r="O16" s="2"/>
      <c r="P16" s="2"/>
      <c r="Q16" s="2"/>
      <c r="R16" s="2"/>
    </row>
    <row r="17" spans="1:18" x14ac:dyDescent="0.3">
      <c r="A17" s="278" t="s">
        <v>451</v>
      </c>
      <c r="B17" s="238"/>
      <c r="C17" s="238"/>
      <c r="D17" s="168">
        <f t="shared" si="0"/>
        <v>0</v>
      </c>
      <c r="E17" s="238"/>
      <c r="F17" s="168">
        <f t="shared" si="1"/>
        <v>0</v>
      </c>
      <c r="G17" s="238"/>
      <c r="H17" s="168">
        <f t="shared" si="1"/>
        <v>0</v>
      </c>
      <c r="I17" s="238"/>
      <c r="J17" s="168">
        <f t="shared" si="1"/>
        <v>0</v>
      </c>
      <c r="K17" s="2"/>
      <c r="L17" s="2"/>
      <c r="M17" s="2"/>
      <c r="N17" s="2"/>
      <c r="O17" s="2"/>
      <c r="P17" s="2"/>
      <c r="Q17" s="2"/>
      <c r="R17" s="2"/>
    </row>
    <row r="18" spans="1:18" x14ac:dyDescent="0.3">
      <c r="A18" s="278" t="s">
        <v>451</v>
      </c>
      <c r="B18" s="238"/>
      <c r="C18" s="238"/>
      <c r="D18" s="168">
        <f t="shared" si="0"/>
        <v>0</v>
      </c>
      <c r="E18" s="238"/>
      <c r="F18" s="168">
        <f t="shared" si="1"/>
        <v>0</v>
      </c>
      <c r="G18" s="238"/>
      <c r="H18" s="168">
        <f t="shared" si="1"/>
        <v>0</v>
      </c>
      <c r="I18" s="238"/>
      <c r="J18" s="168">
        <f t="shared" si="1"/>
        <v>0</v>
      </c>
      <c r="K18" s="2"/>
      <c r="L18" s="2"/>
      <c r="M18" s="2"/>
      <c r="N18" s="2"/>
      <c r="O18" s="2"/>
      <c r="P18" s="2"/>
      <c r="Q18" s="2"/>
      <c r="R18" s="2"/>
    </row>
    <row r="19" spans="1:18" x14ac:dyDescent="0.3">
      <c r="A19" s="278" t="s">
        <v>451</v>
      </c>
      <c r="B19" s="238"/>
      <c r="C19" s="238"/>
      <c r="D19" s="168">
        <f t="shared" si="0"/>
        <v>0</v>
      </c>
      <c r="E19" s="238"/>
      <c r="F19" s="168">
        <f t="shared" si="1"/>
        <v>0</v>
      </c>
      <c r="G19" s="238"/>
      <c r="H19" s="168">
        <f t="shared" si="1"/>
        <v>0</v>
      </c>
      <c r="I19" s="238"/>
      <c r="J19" s="168">
        <f t="shared" si="1"/>
        <v>0</v>
      </c>
      <c r="K19" s="2"/>
      <c r="L19" s="2"/>
      <c r="M19" s="2"/>
      <c r="N19" s="2"/>
      <c r="O19" s="2"/>
      <c r="P19" s="2"/>
      <c r="Q19" s="2"/>
      <c r="R19" s="2"/>
    </row>
    <row r="20" spans="1:18" s="277" customFormat="1" x14ac:dyDescent="0.3"/>
    <row r="21" spans="1:18" x14ac:dyDescent="0.3">
      <c r="A21" s="289" t="s">
        <v>102</v>
      </c>
      <c r="B21" s="238"/>
      <c r="C21" s="238"/>
      <c r="D21" s="168">
        <f>IF(AND(ROUND(B21,0)=0,C21&gt;B21),"INF",IF(AND(ROUND(B21,0)=0,ROUND(C21,0)=0),0,(C21-B21)/B21))</f>
        <v>0</v>
      </c>
      <c r="E21" s="238"/>
      <c r="F21" s="168">
        <f>IF(AND(ROUND(C21,0)=0,E21&gt;C21),"INF",IF(AND(ROUND(C21,0)=0,ROUND(E21,0)=0),0,(E21-C21)/C21))</f>
        <v>0</v>
      </c>
      <c r="G21" s="238"/>
      <c r="H21" s="168">
        <f>IF(AND(ROUND(E21,0)=0,G21&gt;E21),"INF",IF(AND(ROUND(E21,0)=0,ROUND(G21,0)=0),0,(G21-E21)/E21))</f>
        <v>0</v>
      </c>
      <c r="I21" s="238"/>
      <c r="J21" s="168">
        <f>IF(AND(ROUND(G21,0)=0,I21&gt;G21),"INF",IF(AND(ROUND(G21,0)=0,ROUND(I21,0)=0),0,(I21-G21)/G21))</f>
        <v>0</v>
      </c>
      <c r="K21" s="238"/>
      <c r="L21" s="168">
        <f>IF(AND(ROUND(I21,0)=0,K21&gt;I21),"INF",IF(AND(ROUND(I21,0)=0,ROUND(K21,0)=0),0,(K21-I21)/I21))</f>
        <v>0</v>
      </c>
      <c r="M21" s="238"/>
      <c r="N21" s="168">
        <f>IF(AND(ROUND(K21,0)=0,M21&gt;K21),"INF",IF(AND(ROUND(K21,0)=0,ROUND(M21,0)=0),0,(M21-K21)/K21))</f>
        <v>0</v>
      </c>
      <c r="O21" s="238"/>
      <c r="P21" s="168">
        <f>IF(AND(ROUND(M21,0)=0,O21&gt;M21),"INF",IF(AND(ROUND(M21,0)=0,ROUND(O21,0)=0),0,(O21-M21)/M21))</f>
        <v>0</v>
      </c>
      <c r="Q21" s="238"/>
      <c r="R21" s="168">
        <f>IF(AND(ROUND(O21,0)=0,Q21&gt;O21),"INF",IF(AND(ROUND(O21,0)=0,ROUND(Q21,0)=0),0,(Q21-O21)/O21))</f>
        <v>0</v>
      </c>
    </row>
    <row r="22" spans="1:18" x14ac:dyDescent="0.3">
      <c r="L22" s="13"/>
      <c r="N22" s="13"/>
      <c r="P22" s="13"/>
      <c r="R22" s="13"/>
    </row>
    <row r="23" spans="1:18" x14ac:dyDescent="0.3">
      <c r="A23" s="523" t="s">
        <v>98</v>
      </c>
      <c r="B23" s="524">
        <f>IFERROR(B9/B21,0)</f>
        <v>0</v>
      </c>
      <c r="C23" s="524">
        <f>IFERROR(C9/C21,0)</f>
        <v>0</v>
      </c>
      <c r="D23" s="525">
        <f>IF(AND(ROUND(B23,0)=0,C23&gt;B23),"INF",IF(AND(ROUND(B23,0)=0,ROUND(C23,0)=0),0,(C23-B23)/B23))</f>
        <v>0</v>
      </c>
      <c r="E23" s="524">
        <f>IFERROR(E9/E21,0)</f>
        <v>0</v>
      </c>
      <c r="F23" s="525">
        <f>IF(AND(ROUND(C23,0)=0,E23&gt;C23),"INF",IF(AND(ROUND(C23,0)=0,ROUND(E23,0)=0),0,(E23-C23)/C23))</f>
        <v>0</v>
      </c>
      <c r="G23" s="524">
        <f>IFERROR(G9/G21,0)</f>
        <v>0</v>
      </c>
      <c r="H23" s="525">
        <f>IF(AND(ROUND(E23,0)=0,G23&gt;E23),"INF",IF(AND(ROUND(E23,0)=0,ROUND(G23,0)=0),0,(G23-E23)/E23))</f>
        <v>0</v>
      </c>
      <c r="I23" s="524">
        <f>IFERROR(I9/I21,0)</f>
        <v>0</v>
      </c>
      <c r="J23" s="525">
        <f>IF(AND(ROUND(G23,0)=0,I23&gt;G23),"INF",IF(AND(ROUND(G23,0)=0,ROUND(I23,0)=0),0,(I23-G23)/G23))</f>
        <v>0</v>
      </c>
      <c r="K23" s="524">
        <f>I23*(1+TAB00!G$32-TAB00!G$33)</f>
        <v>0</v>
      </c>
      <c r="L23" s="525">
        <f>IF(AND(ROUND(I23,0)=0,K23&gt;I23),"INF",IF(AND(ROUND(I23,0)=0,ROUND(K23,0)=0),0,(K23-I23)/I23))</f>
        <v>0</v>
      </c>
      <c r="M23" s="524">
        <f>K23*(1+TAB00!H$32-TAB00!H$33)</f>
        <v>0</v>
      </c>
      <c r="N23" s="525">
        <f>IF(AND(ROUND(K23,0)=0,M23&gt;K23),"INF",IF(AND(ROUND(K23,0)=0,ROUND(M23,0)=0),0,(M23-K23)/K23))</f>
        <v>0</v>
      </c>
      <c r="O23" s="524">
        <f>M23*(1+TAB00!I$32-TAB00!I$33)</f>
        <v>0</v>
      </c>
      <c r="P23" s="525">
        <f>IF(AND(ROUND(M23,0)=0,O23&gt;M23),"INF",IF(AND(ROUND(M23,0)=0,ROUND(O23,0)=0),0,(O23-M23)/M23))</f>
        <v>0</v>
      </c>
      <c r="Q23" s="524">
        <f>O23*(1+TAB00!J$32-TAB00!J$33)</f>
        <v>0</v>
      </c>
      <c r="R23" s="525">
        <f>IF(AND(ROUND(O23,0)=0,Q23&gt;O23),"INF",IF(AND(ROUND(O23,0)=0,ROUND(Q23,0)=0),0,(Q23-O23)/O23))</f>
        <v>0</v>
      </c>
    </row>
    <row r="24" spans="1:18" x14ac:dyDescent="0.3">
      <c r="L24" s="13"/>
      <c r="N24" s="13"/>
      <c r="P24" s="13"/>
      <c r="R24" s="13"/>
    </row>
    <row r="25" spans="1:18" ht="27" x14ac:dyDescent="0.3">
      <c r="A25" s="522" t="s">
        <v>569</v>
      </c>
      <c r="B25" s="520">
        <f>SUM(B26:B35)</f>
        <v>0</v>
      </c>
      <c r="C25" s="520">
        <f>SUM(C26:C35)</f>
        <v>0</v>
      </c>
      <c r="D25" s="519">
        <f t="shared" ref="D25:D35" si="2">IF(AND(ROUND(B25,0)=0,C25&gt;B25),"INF",IF(AND(ROUND(B25,0)=0,ROUND(C25,0)=0),0,(C25-B25)/B25))</f>
        <v>0</v>
      </c>
      <c r="E25" s="520">
        <f>SUM(E26:E35)</f>
        <v>0</v>
      </c>
      <c r="F25" s="519">
        <f t="shared" ref="F25:F35" si="3">IF(AND(ROUND(C25,0)=0,E25&gt;C25),"INF",IF(AND(ROUND(C25,0)=0,ROUND(E25,0)=0),0,(E25-C25)/C25))</f>
        <v>0</v>
      </c>
      <c r="G25" s="520">
        <f>SUM(G26:G35)</f>
        <v>0</v>
      </c>
      <c r="H25" s="519">
        <f t="shared" ref="H25:H35" si="4">IF(AND(ROUND(E25,0)=0,G25&gt;E25),"INF",IF(AND(ROUND(E25,0)=0,ROUND(G25,0)=0),0,(G25-E25)/E25))</f>
        <v>0</v>
      </c>
      <c r="I25" s="520">
        <f>SUM(I26:I35)</f>
        <v>0</v>
      </c>
      <c r="J25" s="519">
        <f t="shared" ref="J25:J35" si="5">IF(AND(ROUND(G25,0)=0,I25&gt;G25),"INF",IF(AND(ROUND(G25,0)=0,ROUND(I25,0)=0),0,(I25-G25)/G25))</f>
        <v>0</v>
      </c>
      <c r="K25" s="521">
        <f>I25*(1+TAB00!G$32-TAB00!G$33)</f>
        <v>0</v>
      </c>
      <c r="L25" s="519">
        <f>IF(AND(ROUND(I25,0)=0,K25&gt;I25),"INF",IF(AND(ROUND(I25,0)=0,ROUND(K25,0)=0),0,(K25-I25)/I25))</f>
        <v>0</v>
      </c>
      <c r="M25" s="521">
        <f>K25*(1+TAB00!H$32-TAB00!H$33)</f>
        <v>0</v>
      </c>
      <c r="N25" s="519">
        <f>IF(AND(ROUND(K25,0)=0,M25&gt;K25),"INF",IF(AND(ROUND(K25,0)=0,ROUND(M25,0)=0),0,(M25-K25)/K25))</f>
        <v>0</v>
      </c>
      <c r="O25" s="521">
        <f>M25*(1+TAB00!I$32-TAB00!I$33)</f>
        <v>0</v>
      </c>
      <c r="P25" s="519">
        <f>IF(AND(ROUND(M25,0)=0,O25&gt;M25),"INF",IF(AND(ROUND(M25,0)=0,ROUND(O25,0)=0),0,(O25-M25)/M25))</f>
        <v>0</v>
      </c>
      <c r="Q25" s="521">
        <f>O25*(1+TAB00!J$32-TAB00!J$33)</f>
        <v>0</v>
      </c>
      <c r="R25" s="519">
        <f>IF(AND(ROUND(O25,0)=0,Q25&gt;O25),"INF",IF(AND(ROUND(O25,0)=0,ROUND(Q25,0)=0),0,(Q25-O25)/O25))</f>
        <v>0</v>
      </c>
    </row>
    <row r="26" spans="1:18" x14ac:dyDescent="0.3">
      <c r="A26" s="278" t="s">
        <v>451</v>
      </c>
      <c r="B26" s="238"/>
      <c r="C26" s="238"/>
      <c r="D26" s="168">
        <f t="shared" si="2"/>
        <v>0</v>
      </c>
      <c r="E26" s="238"/>
      <c r="F26" s="168">
        <f t="shared" si="3"/>
        <v>0</v>
      </c>
      <c r="G26" s="238"/>
      <c r="H26" s="168">
        <f t="shared" si="4"/>
        <v>0</v>
      </c>
      <c r="I26" s="238"/>
      <c r="J26" s="168">
        <f t="shared" si="5"/>
        <v>0</v>
      </c>
      <c r="K26" s="2"/>
      <c r="L26" s="2"/>
      <c r="M26" s="2"/>
      <c r="N26" s="2"/>
      <c r="O26" s="2"/>
      <c r="P26" s="2"/>
      <c r="Q26" s="2"/>
      <c r="R26" s="2"/>
    </row>
    <row r="27" spans="1:18" x14ac:dyDescent="0.3">
      <c r="A27" s="278" t="s">
        <v>451</v>
      </c>
      <c r="B27" s="238"/>
      <c r="C27" s="238"/>
      <c r="D27" s="168">
        <f t="shared" si="2"/>
        <v>0</v>
      </c>
      <c r="E27" s="238"/>
      <c r="F27" s="168">
        <f t="shared" si="3"/>
        <v>0</v>
      </c>
      <c r="G27" s="238"/>
      <c r="H27" s="168">
        <f t="shared" si="4"/>
        <v>0</v>
      </c>
      <c r="I27" s="238"/>
      <c r="J27" s="168">
        <f t="shared" si="5"/>
        <v>0</v>
      </c>
      <c r="K27" s="2"/>
      <c r="L27" s="2"/>
      <c r="M27" s="2"/>
      <c r="N27" s="2"/>
      <c r="O27" s="2"/>
      <c r="P27" s="2"/>
      <c r="Q27" s="2"/>
      <c r="R27" s="2"/>
    </row>
    <row r="28" spans="1:18" x14ac:dyDescent="0.3">
      <c r="A28" s="278" t="s">
        <v>451</v>
      </c>
      <c r="B28" s="238"/>
      <c r="C28" s="238"/>
      <c r="D28" s="168">
        <f t="shared" si="2"/>
        <v>0</v>
      </c>
      <c r="E28" s="238"/>
      <c r="F28" s="168">
        <f t="shared" si="3"/>
        <v>0</v>
      </c>
      <c r="G28" s="238"/>
      <c r="H28" s="168">
        <f t="shared" si="4"/>
        <v>0</v>
      </c>
      <c r="I28" s="238"/>
      <c r="J28" s="168">
        <f t="shared" si="5"/>
        <v>0</v>
      </c>
      <c r="K28" s="2"/>
      <c r="L28" s="2"/>
      <c r="M28" s="2"/>
      <c r="N28" s="2"/>
      <c r="O28" s="2"/>
      <c r="P28" s="2"/>
      <c r="Q28" s="2"/>
      <c r="R28" s="2"/>
    </row>
    <row r="29" spans="1:18" x14ac:dyDescent="0.3">
      <c r="A29" s="278" t="s">
        <v>451</v>
      </c>
      <c r="B29" s="238"/>
      <c r="C29" s="238"/>
      <c r="D29" s="168">
        <f t="shared" si="2"/>
        <v>0</v>
      </c>
      <c r="E29" s="238"/>
      <c r="F29" s="168">
        <f t="shared" si="3"/>
        <v>0</v>
      </c>
      <c r="G29" s="238"/>
      <c r="H29" s="168">
        <f t="shared" si="4"/>
        <v>0</v>
      </c>
      <c r="I29" s="238"/>
      <c r="J29" s="168">
        <f t="shared" si="5"/>
        <v>0</v>
      </c>
      <c r="K29" s="2"/>
      <c r="L29" s="2"/>
      <c r="M29" s="2"/>
      <c r="N29" s="2"/>
      <c r="O29" s="2"/>
      <c r="P29" s="2"/>
      <c r="Q29" s="2"/>
      <c r="R29" s="2"/>
    </row>
    <row r="30" spans="1:18" x14ac:dyDescent="0.3">
      <c r="A30" s="278" t="s">
        <v>451</v>
      </c>
      <c r="B30" s="238"/>
      <c r="C30" s="238"/>
      <c r="D30" s="168">
        <f t="shared" si="2"/>
        <v>0</v>
      </c>
      <c r="E30" s="238"/>
      <c r="F30" s="168">
        <f t="shared" si="3"/>
        <v>0</v>
      </c>
      <c r="G30" s="238"/>
      <c r="H30" s="168">
        <f t="shared" si="4"/>
        <v>0</v>
      </c>
      <c r="I30" s="238"/>
      <c r="J30" s="168">
        <f t="shared" si="5"/>
        <v>0</v>
      </c>
      <c r="K30" s="2"/>
      <c r="L30" s="2"/>
      <c r="M30" s="2"/>
      <c r="N30" s="2"/>
      <c r="O30" s="2"/>
      <c r="P30" s="2"/>
      <c r="Q30" s="2"/>
      <c r="R30" s="2"/>
    </row>
    <row r="31" spans="1:18" x14ac:dyDescent="0.3">
      <c r="A31" s="278" t="s">
        <v>451</v>
      </c>
      <c r="B31" s="238"/>
      <c r="C31" s="238"/>
      <c r="D31" s="168">
        <f t="shared" si="2"/>
        <v>0</v>
      </c>
      <c r="E31" s="238"/>
      <c r="F31" s="168">
        <f t="shared" si="3"/>
        <v>0</v>
      </c>
      <c r="G31" s="238"/>
      <c r="H31" s="168">
        <f t="shared" si="4"/>
        <v>0</v>
      </c>
      <c r="I31" s="238"/>
      <c r="J31" s="168">
        <f t="shared" si="5"/>
        <v>0</v>
      </c>
      <c r="K31" s="2"/>
      <c r="L31" s="2"/>
      <c r="M31" s="2"/>
      <c r="N31" s="2"/>
      <c r="O31" s="2"/>
      <c r="P31" s="2"/>
      <c r="Q31" s="2"/>
      <c r="R31" s="2"/>
    </row>
    <row r="32" spans="1:18" x14ac:dyDescent="0.3">
      <c r="A32" s="278" t="s">
        <v>451</v>
      </c>
      <c r="B32" s="238"/>
      <c r="C32" s="238"/>
      <c r="D32" s="168">
        <f t="shared" si="2"/>
        <v>0</v>
      </c>
      <c r="E32" s="238"/>
      <c r="F32" s="168">
        <f t="shared" si="3"/>
        <v>0</v>
      </c>
      <c r="G32" s="238"/>
      <c r="H32" s="168">
        <f t="shared" si="4"/>
        <v>0</v>
      </c>
      <c r="I32" s="238"/>
      <c r="J32" s="168">
        <f t="shared" si="5"/>
        <v>0</v>
      </c>
      <c r="K32" s="2"/>
      <c r="L32" s="2"/>
      <c r="M32" s="2"/>
      <c r="N32" s="2"/>
      <c r="O32" s="2"/>
      <c r="P32" s="2"/>
      <c r="Q32" s="2"/>
      <c r="R32" s="2"/>
    </row>
    <row r="33" spans="1:20" x14ac:dyDescent="0.3">
      <c r="A33" s="278" t="s">
        <v>451</v>
      </c>
      <c r="B33" s="238"/>
      <c r="C33" s="238"/>
      <c r="D33" s="168">
        <f t="shared" si="2"/>
        <v>0</v>
      </c>
      <c r="E33" s="238"/>
      <c r="F33" s="168">
        <f t="shared" si="3"/>
        <v>0</v>
      </c>
      <c r="G33" s="238"/>
      <c r="H33" s="168">
        <f t="shared" si="4"/>
        <v>0</v>
      </c>
      <c r="I33" s="238"/>
      <c r="J33" s="168">
        <f t="shared" si="5"/>
        <v>0</v>
      </c>
      <c r="K33" s="2"/>
      <c r="L33" s="2"/>
      <c r="M33" s="2"/>
      <c r="N33" s="2"/>
      <c r="O33" s="2"/>
      <c r="P33" s="2"/>
      <c r="Q33" s="2"/>
      <c r="R33" s="2"/>
    </row>
    <row r="34" spans="1:20" x14ac:dyDescent="0.3">
      <c r="A34" s="278" t="s">
        <v>451</v>
      </c>
      <c r="B34" s="238"/>
      <c r="C34" s="238"/>
      <c r="D34" s="168">
        <f t="shared" si="2"/>
        <v>0</v>
      </c>
      <c r="E34" s="238"/>
      <c r="F34" s="168">
        <f t="shared" si="3"/>
        <v>0</v>
      </c>
      <c r="G34" s="238"/>
      <c r="H34" s="168">
        <f t="shared" si="4"/>
        <v>0</v>
      </c>
      <c r="I34" s="238"/>
      <c r="J34" s="168">
        <f t="shared" si="5"/>
        <v>0</v>
      </c>
      <c r="K34" s="2"/>
      <c r="L34" s="2"/>
      <c r="M34" s="2"/>
      <c r="N34" s="2"/>
      <c r="O34" s="2"/>
      <c r="P34" s="2"/>
      <c r="Q34" s="2"/>
      <c r="R34" s="2"/>
    </row>
    <row r="35" spans="1:20" x14ac:dyDescent="0.3">
      <c r="A35" s="278" t="s">
        <v>451</v>
      </c>
      <c r="B35" s="238"/>
      <c r="C35" s="238"/>
      <c r="D35" s="168">
        <f t="shared" si="2"/>
        <v>0</v>
      </c>
      <c r="E35" s="238"/>
      <c r="F35" s="168">
        <f t="shared" si="3"/>
        <v>0</v>
      </c>
      <c r="G35" s="238"/>
      <c r="H35" s="168">
        <f t="shared" si="4"/>
        <v>0</v>
      </c>
      <c r="I35" s="238"/>
      <c r="J35" s="168">
        <f t="shared" si="5"/>
        <v>0</v>
      </c>
      <c r="K35" s="2"/>
      <c r="L35" s="2"/>
      <c r="M35" s="2"/>
      <c r="N35" s="2"/>
      <c r="O35" s="2"/>
      <c r="P35" s="2"/>
      <c r="Q35" s="2"/>
      <c r="R35" s="2"/>
    </row>
    <row r="36" spans="1:20" x14ac:dyDescent="0.3">
      <c r="A36" s="276"/>
      <c r="L36" s="13"/>
      <c r="N36" s="13"/>
      <c r="P36" s="13"/>
      <c r="R36" s="13"/>
    </row>
    <row r="37" spans="1:20" x14ac:dyDescent="0.3">
      <c r="A37" s="274" t="s">
        <v>519</v>
      </c>
      <c r="B37" s="238"/>
      <c r="C37" s="238"/>
      <c r="D37" s="168">
        <f>IF(AND(ROUND(B37,0)=0,C37&gt;B37),"INF",IF(AND(ROUND(B37,0)=0,ROUND(C37,0)=0),0,(C37-B37)/B37))</f>
        <v>0</v>
      </c>
      <c r="E37" s="238"/>
      <c r="F37" s="168">
        <f>IF(AND(ROUND(C37,0)=0,E37&gt;C37),"INF",IF(AND(ROUND(C37,0)=0,ROUND(E37,0)=0),0,(E37-C37)/C37))</f>
        <v>0</v>
      </c>
      <c r="G37" s="238"/>
      <c r="H37" s="168">
        <f>IF(AND(ROUND(E37,0)=0,G37&gt;E37),"INF",IF(AND(ROUND(E37,0)=0,ROUND(G37,0)=0),0,(G37-E37)/E37))</f>
        <v>0</v>
      </c>
      <c r="I37" s="238"/>
      <c r="J37" s="168">
        <f>IF(AND(ROUND(G37,0)=0,I37&gt;G37),"INF",IF(AND(ROUND(G37,0)=0,ROUND(I37,0)=0),0,(I37-G37)/G37))</f>
        <v>0</v>
      </c>
      <c r="K37" s="14">
        <f>I37*(1+TAB00!G$32)</f>
        <v>0</v>
      </c>
      <c r="L37" s="168">
        <f>IF(AND(ROUND(I37,0)=0,K37&gt;I37),"INF",IF(AND(ROUND(I37,0)=0,ROUND(K37,0)=0),0,(K37-I37)/I37))</f>
        <v>0</v>
      </c>
      <c r="M37" s="14">
        <f>K37*(1+TAB00!H$32)</f>
        <v>0</v>
      </c>
      <c r="N37" s="168">
        <f>IF(AND(ROUND(K37,0)=0,M37&gt;K37),"INF",IF(AND(ROUND(K37,0)=0,ROUND(M37,0)=0),0,(M37-K37)/K37))</f>
        <v>0</v>
      </c>
      <c r="O37" s="14">
        <f>M37*(1+TAB00!I$32)</f>
        <v>0</v>
      </c>
      <c r="P37" s="168">
        <f>IF(AND(ROUND(M37,0)=0,O37&gt;M37),"INF",IF(AND(ROUND(M37,0)=0,ROUND(O37,0)=0),0,(O37-M37)/M37))</f>
        <v>0</v>
      </c>
      <c r="Q37" s="14">
        <f>O37*(1+TAB00!J$32)</f>
        <v>0</v>
      </c>
      <c r="R37" s="168">
        <f>IF(AND(ROUND(O37,0)=0,Q37&gt;O37),"INF",IF(AND(ROUND(O37,0)=0,ROUND(Q37,0)=0),0,(Q37-O37)/O37))</f>
        <v>0</v>
      </c>
    </row>
    <row r="38" spans="1:20" x14ac:dyDescent="0.3">
      <c r="A38" s="279"/>
      <c r="B38" s="279"/>
    </row>
    <row r="39" spans="1:20" x14ac:dyDescent="0.3">
      <c r="A39" s="280" t="s">
        <v>54</v>
      </c>
      <c r="B39" s="281">
        <f>SUM(B9,B25,B37)</f>
        <v>0</v>
      </c>
      <c r="C39" s="281">
        <f>SUM(C9,C25,C37)</f>
        <v>0</v>
      </c>
      <c r="D39" s="282">
        <f>IF(AND(ROUND(B39,0)=0,C39&gt;B39),"INF",IF(AND(ROUND(B39,0)=0,ROUND(C39,0)=0),0,(C39-B39)/B39))</f>
        <v>0</v>
      </c>
      <c r="E39" s="281">
        <f>SUM(E9,E25,E37)</f>
        <v>0</v>
      </c>
      <c r="F39" s="282">
        <f>IF(AND(ROUND(C39,0)=0,E39&gt;C39),"INF",IF(AND(ROUND(C39,0)=0,ROUND(E39,0)=0),0,(E39-C39)/C39))</f>
        <v>0</v>
      </c>
      <c r="G39" s="281">
        <f>SUM(G9,G25,G37)</f>
        <v>0</v>
      </c>
      <c r="H39" s="282">
        <f>IF(AND(ROUND(E39,0)=0,G39&gt;E39),"INF",IF(AND(ROUND(E39,0)=0,ROUND(G39,0)=0),0,(G39-E39)/E39))</f>
        <v>0</v>
      </c>
      <c r="I39" s="281">
        <f>SUM(I9,I25,I37)</f>
        <v>0</v>
      </c>
      <c r="J39" s="282">
        <f>IF(AND(ROUND(G39,0)=0,I39&gt;G39),"INF",IF(AND(ROUND(G39,0)=0,ROUND(I39,0)=0),0,(I39-G39)/G39))</f>
        <v>0</v>
      </c>
      <c r="K39" s="281">
        <f>SUM(K9,K25,K37)</f>
        <v>0</v>
      </c>
      <c r="L39" s="282">
        <f>IF(AND(ROUND(I39,0)=0,K39&gt;I39),"INF",IF(AND(ROUND(I39,0)=0,ROUND(K39,0)=0),0,(K39-I39)/I39))</f>
        <v>0</v>
      </c>
      <c r="M39" s="281">
        <f>SUM(M9,M25,M37)</f>
        <v>0</v>
      </c>
      <c r="N39" s="282">
        <f>IF(AND(ROUND(K39,0)=0,M39&gt;K39),"INF",IF(AND(ROUND(K39,0)=0,ROUND(M39,0)=0),0,(M39-K39)/K39))</f>
        <v>0</v>
      </c>
      <c r="O39" s="281">
        <f>SUM(O9,O25,O37)</f>
        <v>0</v>
      </c>
      <c r="P39" s="282">
        <f>IF(AND(ROUND(M39,0)=0,O39&gt;M39),"INF",IF(AND(ROUND(M39,0)=0,ROUND(O39,0)=0),0,(O39-M39)/M39))</f>
        <v>0</v>
      </c>
      <c r="Q39" s="281">
        <f>SUM(Q9,Q25,Q37)</f>
        <v>0</v>
      </c>
      <c r="R39" s="282">
        <f>IF(AND(ROUND(O39,0)=0,Q39&gt;O39),"INF",IF(AND(ROUND(O39,0)=0,ROUND(Q39,0)=0),0,(Q39-O39)/O39))</f>
        <v>0</v>
      </c>
    </row>
    <row r="40" spans="1:20" x14ac:dyDescent="0.3">
      <c r="A40" s="67"/>
      <c r="B40" s="279"/>
    </row>
    <row r="41" spans="1:20" ht="12" customHeight="1" x14ac:dyDescent="0.3">
      <c r="A41" s="702" t="str">
        <f>IF(COUNTIF(B23:C23,"&lt;&gt;0")+COUNTIF(E23,"&lt;&gt;0")+COUNTIF(G23,"&lt;&gt;0")+COUNTIF(I23,"&lt;&gt;0")+COUNTIF(K23,"&lt;&gt;0")+COUNTIF(M23,"&lt;&gt;0")+COUNTIF(O23,"&lt;&gt;0")+COUNTIF(Q23,"&lt;&gt;0")+COUNTIF(B25:C25,"&lt;&gt;0")+COUNTIF(E25,"&lt;&gt;0")+COUNTIF(G25,"&lt;&gt;0")+COUNTIF(I25,"&lt;&gt;0")+COUNTIF(K25,"&lt;&gt;0")+COUNTIF(M25,"&lt;&gt;0")+COUNTIF(O25,"&lt;&gt;0")+COUNTIF(Q25,"&lt;&gt;0")&lt;18,'TAB C'!B20,"")</f>
        <v>C.4.4.a. Le GRD doit compléter l'intégralité des champs prévus à cet effet dans le détail des coûts OSP (en ce compris les données relatives aux volumes)</v>
      </c>
      <c r="B41" s="702"/>
      <c r="C41" s="702"/>
      <c r="D41" s="702"/>
      <c r="E41" s="702"/>
      <c r="F41" s="702"/>
      <c r="G41" s="702"/>
      <c r="H41" s="702"/>
      <c r="I41" s="702"/>
      <c r="J41" s="702"/>
      <c r="K41" s="702"/>
      <c r="L41" s="702"/>
    </row>
    <row r="42" spans="1:20" x14ac:dyDescent="0.3">
      <c r="A42" s="702" t="str">
        <f>IF(ABS(SUM(B37,B25,B9)-SUM('TAB3'!F14:H14))&gt;100,'TAB C'!B21,"")</f>
        <v/>
      </c>
      <c r="B42" s="702"/>
      <c r="C42" s="702"/>
      <c r="D42" s="702"/>
      <c r="E42" s="702"/>
      <c r="F42" s="702"/>
      <c r="G42" s="702"/>
      <c r="H42" s="702"/>
      <c r="I42" s="702"/>
      <c r="J42" s="702"/>
      <c r="K42" s="702"/>
      <c r="L42" s="702"/>
    </row>
    <row r="43" spans="1:20" x14ac:dyDescent="0.3">
      <c r="A43" s="169"/>
    </row>
    <row r="44" spans="1:20" ht="14.25" thickBot="1" x14ac:dyDescent="0.35">
      <c r="A44" s="102"/>
      <c r="B44" s="10"/>
      <c r="C44" s="10"/>
      <c r="D44" s="6"/>
      <c r="E44" s="6"/>
      <c r="F44" s="6"/>
      <c r="G44" s="6"/>
      <c r="H44" s="6"/>
      <c r="I44" s="6"/>
      <c r="J44" s="6"/>
      <c r="K44" s="6"/>
      <c r="L44" s="10"/>
      <c r="M44" s="6"/>
      <c r="N44" s="6"/>
      <c r="O44" s="6"/>
      <c r="P44" s="6"/>
      <c r="Q44" s="6"/>
      <c r="R44" s="6"/>
      <c r="S44" s="6"/>
      <c r="T44" s="6"/>
    </row>
    <row r="45" spans="1:20" s="6" customFormat="1" ht="12.6" customHeight="1" thickBot="1" x14ac:dyDescent="0.35">
      <c r="A45" s="130" t="s">
        <v>115</v>
      </c>
      <c r="B45" s="703" t="s">
        <v>511</v>
      </c>
      <c r="C45" s="704"/>
      <c r="D45" s="704"/>
      <c r="E45" s="704"/>
      <c r="F45" s="704"/>
      <c r="G45" s="704"/>
      <c r="H45" s="704"/>
      <c r="I45" s="704"/>
      <c r="J45" s="704"/>
      <c r="K45" s="704"/>
      <c r="L45" s="704"/>
      <c r="M45" s="704"/>
      <c r="N45" s="704"/>
      <c r="O45" s="704"/>
      <c r="P45" s="704"/>
      <c r="Q45" s="704"/>
      <c r="R45" s="704"/>
      <c r="S45" s="704"/>
      <c r="T45" s="705"/>
    </row>
    <row r="46" spans="1:20" s="6" customFormat="1" ht="214.9" customHeight="1" thickBot="1" x14ac:dyDescent="0.35">
      <c r="A46" s="132" t="s">
        <v>527</v>
      </c>
      <c r="B46" s="700"/>
      <c r="C46" s="701"/>
      <c r="D46" s="701"/>
      <c r="E46" s="701"/>
      <c r="F46" s="701"/>
      <c r="G46" s="701"/>
      <c r="H46" s="701"/>
      <c r="I46" s="701"/>
      <c r="J46" s="701"/>
      <c r="K46" s="701"/>
      <c r="L46" s="701"/>
      <c r="M46" s="701"/>
      <c r="N46" s="701"/>
      <c r="O46" s="701"/>
      <c r="P46" s="701"/>
      <c r="Q46" s="701"/>
      <c r="R46" s="701"/>
      <c r="S46" s="701"/>
      <c r="T46" s="701"/>
    </row>
    <row r="47" spans="1:20" s="6" customFormat="1" ht="214.9" customHeight="1" thickBot="1" x14ac:dyDescent="0.35">
      <c r="A47" s="132" t="s">
        <v>528</v>
      </c>
      <c r="B47" s="700"/>
      <c r="C47" s="701"/>
      <c r="D47" s="701"/>
      <c r="E47" s="701"/>
      <c r="F47" s="701"/>
      <c r="G47" s="701"/>
      <c r="H47" s="701"/>
      <c r="I47" s="701"/>
      <c r="J47" s="701"/>
      <c r="K47" s="701"/>
      <c r="L47" s="701"/>
      <c r="M47" s="701"/>
      <c r="N47" s="701"/>
      <c r="O47" s="701"/>
      <c r="P47" s="701"/>
      <c r="Q47" s="701"/>
      <c r="R47" s="701"/>
      <c r="S47" s="701"/>
      <c r="T47" s="701"/>
    </row>
    <row r="48" spans="1:20" s="6" customFormat="1" ht="214.9" customHeight="1" thickBot="1" x14ac:dyDescent="0.35">
      <c r="A48" s="132" t="s">
        <v>529</v>
      </c>
      <c r="B48" s="700"/>
      <c r="C48" s="701"/>
      <c r="D48" s="701"/>
      <c r="E48" s="701"/>
      <c r="F48" s="701"/>
      <c r="G48" s="701"/>
      <c r="H48" s="701"/>
      <c r="I48" s="701"/>
      <c r="J48" s="701"/>
      <c r="K48" s="701"/>
      <c r="L48" s="701"/>
      <c r="M48" s="701"/>
      <c r="N48" s="701"/>
      <c r="O48" s="701"/>
      <c r="P48" s="701"/>
      <c r="Q48" s="701"/>
      <c r="R48" s="701"/>
      <c r="S48" s="701"/>
      <c r="T48" s="701"/>
    </row>
    <row r="49" spans="1:20" s="6" customFormat="1" ht="214.9" customHeight="1" thickBot="1" x14ac:dyDescent="0.35">
      <c r="A49" s="132" t="s">
        <v>530</v>
      </c>
      <c r="B49" s="700"/>
      <c r="C49" s="701"/>
      <c r="D49" s="701"/>
      <c r="E49" s="701"/>
      <c r="F49" s="701"/>
      <c r="G49" s="701"/>
      <c r="H49" s="701"/>
      <c r="I49" s="701"/>
      <c r="J49" s="701"/>
      <c r="K49" s="701"/>
      <c r="L49" s="701"/>
      <c r="M49" s="701"/>
      <c r="N49" s="701"/>
      <c r="O49" s="701"/>
      <c r="P49" s="701"/>
      <c r="Q49" s="701"/>
      <c r="R49" s="701"/>
      <c r="S49" s="701"/>
      <c r="T49" s="701"/>
    </row>
  </sheetData>
  <mergeCells count="17">
    <mergeCell ref="B48:T48"/>
    <mergeCell ref="B49:T49"/>
    <mergeCell ref="A41:L41"/>
    <mergeCell ref="A42:L42"/>
    <mergeCell ref="B45:T45"/>
    <mergeCell ref="B46:T46"/>
    <mergeCell ref="B47:T47"/>
    <mergeCell ref="A5:O5"/>
    <mergeCell ref="Q7:R7"/>
    <mergeCell ref="B7:B8"/>
    <mergeCell ref="C7:D7"/>
    <mergeCell ref="E7:F7"/>
    <mergeCell ref="M7:N7"/>
    <mergeCell ref="O7:P7"/>
    <mergeCell ref="G7:H7"/>
    <mergeCell ref="I7:J7"/>
    <mergeCell ref="K7:L7"/>
  </mergeCells>
  <conditionalFormatting sqref="A11:A19 B10:C19 E10:E19 G10:G19 I10:I19 K10:R19 B26:C35 E26:E35 G26:G35 I26:I35 K26:R35">
    <cfRule type="containsText" dxfId="1810" priority="93" operator="containsText" text="ntitulé">
      <formula>NOT(ISERROR(SEARCH("ntitulé",A10)))</formula>
    </cfRule>
    <cfRule type="containsBlanks" dxfId="1809" priority="94">
      <formula>LEN(TRIM(A10))=0</formula>
    </cfRule>
  </conditionalFormatting>
  <conditionalFormatting sqref="A11:A19 B10:C19 E10:E19 G10:G19 I10:I19 K10:R19 B26:C35 E26:E35 G26:G35 I26:I35 K26:R35">
    <cfRule type="containsText" dxfId="1808" priority="92" operator="containsText" text="libre">
      <formula>NOT(ISERROR(SEARCH("libre",A10)))</formula>
    </cfRule>
  </conditionalFormatting>
  <conditionalFormatting sqref="A10:A19">
    <cfRule type="containsText" dxfId="1807" priority="90" operator="containsText" text="ntitulé">
      <formula>NOT(ISERROR(SEARCH("ntitulé",A10)))</formula>
    </cfRule>
    <cfRule type="containsBlanks" dxfId="1806" priority="91">
      <formula>LEN(TRIM(A10))=0</formula>
    </cfRule>
  </conditionalFormatting>
  <conditionalFormatting sqref="A10:A19">
    <cfRule type="containsText" dxfId="1805" priority="89" operator="containsText" text="libre">
      <formula>NOT(ISERROR(SEARCH("libre",A10)))</formula>
    </cfRule>
  </conditionalFormatting>
  <conditionalFormatting sqref="A26:A35">
    <cfRule type="containsText" dxfId="1804" priority="87" operator="containsText" text="ntitulé">
      <formula>NOT(ISERROR(SEARCH("ntitulé",A26)))</formula>
    </cfRule>
    <cfRule type="containsBlanks" dxfId="1803" priority="88">
      <formula>LEN(TRIM(A26))=0</formula>
    </cfRule>
  </conditionalFormatting>
  <conditionalFormatting sqref="A26:A35">
    <cfRule type="containsText" dxfId="1802" priority="86" operator="containsText" text="libre">
      <formula>NOT(ISERROR(SEARCH("libre",A26)))</formula>
    </cfRule>
  </conditionalFormatting>
  <conditionalFormatting sqref="A26:A35">
    <cfRule type="containsText" dxfId="1801" priority="84" operator="containsText" text="ntitulé">
      <formula>NOT(ISERROR(SEARCH("ntitulé",A26)))</formula>
    </cfRule>
    <cfRule type="containsBlanks" dxfId="1800" priority="85">
      <formula>LEN(TRIM(A26))=0</formula>
    </cfRule>
  </conditionalFormatting>
  <conditionalFormatting sqref="A26:A35">
    <cfRule type="containsText" dxfId="1799" priority="83" operator="containsText" text="libre">
      <formula>NOT(ISERROR(SEARCH("libre",A26)))</formula>
    </cfRule>
  </conditionalFormatting>
  <conditionalFormatting sqref="B21">
    <cfRule type="containsText" dxfId="1798" priority="81" operator="containsText" text="ntitulé">
      <formula>NOT(ISERROR(SEARCH("ntitulé",B21)))</formula>
    </cfRule>
    <cfRule type="containsBlanks" dxfId="1797" priority="82">
      <formula>LEN(TRIM(B21))=0</formula>
    </cfRule>
  </conditionalFormatting>
  <conditionalFormatting sqref="B21">
    <cfRule type="containsText" dxfId="1796" priority="80" operator="containsText" text="libre">
      <formula>NOT(ISERROR(SEARCH("libre",B21)))</formula>
    </cfRule>
  </conditionalFormatting>
  <conditionalFormatting sqref="O21">
    <cfRule type="containsText" dxfId="1795" priority="18" operator="containsText" text="ntitulé">
      <formula>NOT(ISERROR(SEARCH("ntitulé",O21)))</formula>
    </cfRule>
    <cfRule type="containsBlanks" dxfId="1794" priority="19">
      <formula>LEN(TRIM(O21))=0</formula>
    </cfRule>
  </conditionalFormatting>
  <conditionalFormatting sqref="O21">
    <cfRule type="containsText" dxfId="1793" priority="17" operator="containsText" text="libre">
      <formula>NOT(ISERROR(SEARCH("libre",O21)))</formula>
    </cfRule>
  </conditionalFormatting>
  <conditionalFormatting sqref="B37">
    <cfRule type="containsText" dxfId="1792" priority="75" operator="containsText" text="ntitulé">
      <formula>NOT(ISERROR(SEARCH("ntitulé",B37)))</formula>
    </cfRule>
    <cfRule type="containsBlanks" dxfId="1791" priority="76">
      <formula>LEN(TRIM(B37))=0</formula>
    </cfRule>
  </conditionalFormatting>
  <conditionalFormatting sqref="B37">
    <cfRule type="containsText" dxfId="1790" priority="74" operator="containsText" text="libre">
      <formula>NOT(ISERROR(SEARCH("libre",B37)))</formula>
    </cfRule>
  </conditionalFormatting>
  <conditionalFormatting sqref="C21">
    <cfRule type="containsText" dxfId="1789" priority="72" operator="containsText" text="ntitulé">
      <formula>NOT(ISERROR(SEARCH("ntitulé",C21)))</formula>
    </cfRule>
    <cfRule type="containsBlanks" dxfId="1788" priority="73">
      <formula>LEN(TRIM(C21))=0</formula>
    </cfRule>
  </conditionalFormatting>
  <conditionalFormatting sqref="C21">
    <cfRule type="containsText" dxfId="1787" priority="71" operator="containsText" text="libre">
      <formula>NOT(ISERROR(SEARCH("libre",C21)))</formula>
    </cfRule>
  </conditionalFormatting>
  <conditionalFormatting sqref="C37">
    <cfRule type="containsText" dxfId="1786" priority="66" operator="containsText" text="ntitulé">
      <formula>NOT(ISERROR(SEARCH("ntitulé",C37)))</formula>
    </cfRule>
    <cfRule type="containsBlanks" dxfId="1785" priority="67">
      <formula>LEN(TRIM(C37))=0</formula>
    </cfRule>
  </conditionalFormatting>
  <conditionalFormatting sqref="C37">
    <cfRule type="containsText" dxfId="1784" priority="65" operator="containsText" text="libre">
      <formula>NOT(ISERROR(SEARCH("libre",C37)))</formula>
    </cfRule>
  </conditionalFormatting>
  <conditionalFormatting sqref="E21">
    <cfRule type="containsText" dxfId="1783" priority="63" operator="containsText" text="ntitulé">
      <formula>NOT(ISERROR(SEARCH("ntitulé",E21)))</formula>
    </cfRule>
    <cfRule type="containsBlanks" dxfId="1782" priority="64">
      <formula>LEN(TRIM(E21))=0</formula>
    </cfRule>
  </conditionalFormatting>
  <conditionalFormatting sqref="E21">
    <cfRule type="containsText" dxfId="1781" priority="62" operator="containsText" text="libre">
      <formula>NOT(ISERROR(SEARCH("libre",E21)))</formula>
    </cfRule>
  </conditionalFormatting>
  <conditionalFormatting sqref="E37">
    <cfRule type="containsText" dxfId="1780" priority="57" operator="containsText" text="ntitulé">
      <formula>NOT(ISERROR(SEARCH("ntitulé",E37)))</formula>
    </cfRule>
    <cfRule type="containsBlanks" dxfId="1779" priority="58">
      <formula>LEN(TRIM(E37))=0</formula>
    </cfRule>
  </conditionalFormatting>
  <conditionalFormatting sqref="E37">
    <cfRule type="containsText" dxfId="1778" priority="56" operator="containsText" text="libre">
      <formula>NOT(ISERROR(SEARCH("libre",E37)))</formula>
    </cfRule>
  </conditionalFormatting>
  <conditionalFormatting sqref="G21">
    <cfRule type="containsText" dxfId="1777" priority="54" operator="containsText" text="ntitulé">
      <formula>NOT(ISERROR(SEARCH("ntitulé",G21)))</formula>
    </cfRule>
    <cfRule type="containsBlanks" dxfId="1776" priority="55">
      <formula>LEN(TRIM(G21))=0</formula>
    </cfRule>
  </conditionalFormatting>
  <conditionalFormatting sqref="G21">
    <cfRule type="containsText" dxfId="1775" priority="53" operator="containsText" text="libre">
      <formula>NOT(ISERROR(SEARCH("libre",G21)))</formula>
    </cfRule>
  </conditionalFormatting>
  <conditionalFormatting sqref="G37">
    <cfRule type="containsText" dxfId="1774" priority="48" operator="containsText" text="ntitulé">
      <formula>NOT(ISERROR(SEARCH("ntitulé",G37)))</formula>
    </cfRule>
    <cfRule type="containsBlanks" dxfId="1773" priority="49">
      <formula>LEN(TRIM(G37))=0</formula>
    </cfRule>
  </conditionalFormatting>
  <conditionalFormatting sqref="G37">
    <cfRule type="containsText" dxfId="1772" priority="47" operator="containsText" text="libre">
      <formula>NOT(ISERROR(SEARCH("libre",G37)))</formula>
    </cfRule>
  </conditionalFormatting>
  <conditionalFormatting sqref="I21">
    <cfRule type="containsText" dxfId="1771" priority="45" operator="containsText" text="ntitulé">
      <formula>NOT(ISERROR(SEARCH("ntitulé",I21)))</formula>
    </cfRule>
    <cfRule type="containsBlanks" dxfId="1770" priority="46">
      <formula>LEN(TRIM(I21))=0</formula>
    </cfRule>
  </conditionalFormatting>
  <conditionalFormatting sqref="I21">
    <cfRule type="containsText" dxfId="1769" priority="44" operator="containsText" text="libre">
      <formula>NOT(ISERROR(SEARCH("libre",I21)))</formula>
    </cfRule>
  </conditionalFormatting>
  <conditionalFormatting sqref="I37">
    <cfRule type="containsText" dxfId="1768" priority="39" operator="containsText" text="ntitulé">
      <formula>NOT(ISERROR(SEARCH("ntitulé",I37)))</formula>
    </cfRule>
    <cfRule type="containsBlanks" dxfId="1767" priority="40">
      <formula>LEN(TRIM(I37))=0</formula>
    </cfRule>
  </conditionalFormatting>
  <conditionalFormatting sqref="I37">
    <cfRule type="containsText" dxfId="1766" priority="38" operator="containsText" text="libre">
      <formula>NOT(ISERROR(SEARCH("libre",I37)))</formula>
    </cfRule>
  </conditionalFormatting>
  <conditionalFormatting sqref="K21">
    <cfRule type="containsText" dxfId="1765" priority="36" operator="containsText" text="ntitulé">
      <formula>NOT(ISERROR(SEARCH("ntitulé",K21)))</formula>
    </cfRule>
    <cfRule type="containsBlanks" dxfId="1764" priority="37">
      <formula>LEN(TRIM(K21))=0</formula>
    </cfRule>
  </conditionalFormatting>
  <conditionalFormatting sqref="K21">
    <cfRule type="containsText" dxfId="1763" priority="35" operator="containsText" text="libre">
      <formula>NOT(ISERROR(SEARCH("libre",K21)))</formula>
    </cfRule>
  </conditionalFormatting>
  <conditionalFormatting sqref="M21">
    <cfRule type="containsText" dxfId="1762" priority="27" operator="containsText" text="ntitulé">
      <formula>NOT(ISERROR(SEARCH("ntitulé",M21)))</formula>
    </cfRule>
    <cfRule type="containsBlanks" dxfId="1761" priority="28">
      <formula>LEN(TRIM(M21))=0</formula>
    </cfRule>
  </conditionalFormatting>
  <conditionalFormatting sqref="M21">
    <cfRule type="containsText" dxfId="1760" priority="26" operator="containsText" text="libre">
      <formula>NOT(ISERROR(SEARCH("libre",M21)))</formula>
    </cfRule>
  </conditionalFormatting>
  <conditionalFormatting sqref="Q21">
    <cfRule type="containsText" dxfId="1759" priority="9" operator="containsText" text="ntitulé">
      <formula>NOT(ISERROR(SEARCH("ntitulé",Q21)))</formula>
    </cfRule>
    <cfRule type="containsBlanks" dxfId="1758" priority="10">
      <formula>LEN(TRIM(Q21))=0</formula>
    </cfRule>
  </conditionalFormatting>
  <conditionalFormatting sqref="Q21">
    <cfRule type="containsText" dxfId="1757" priority="8" operator="containsText" text="libre">
      <formula>NOT(ISERROR(SEARCH("libre",Q21)))</formula>
    </cfRule>
  </conditionalFormatting>
  <conditionalFormatting sqref="B46:T49">
    <cfRule type="containsBlanks" dxfId="1756" priority="1">
      <formula>LEN(TRIM(B46))=0</formula>
    </cfRule>
  </conditionalFormatting>
  <hyperlinks>
    <hyperlink ref="A1" location="TAB00!A1" display="Retour page de garde"/>
    <hyperlink ref="A2" location="'TAB4'!A1" display="Retour TAB4"/>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workbookViewId="0">
      <selection activeCell="B20" sqref="B20"/>
    </sheetView>
  </sheetViews>
  <sheetFormatPr baseColWidth="10" defaultColWidth="9.1640625" defaultRowHeight="13.5" x14ac:dyDescent="0.3"/>
  <cols>
    <col min="1" max="1" width="52.83203125" style="164" customWidth="1"/>
    <col min="2" max="3" width="15.6640625" style="14" customWidth="1"/>
    <col min="4" max="4" width="8.6640625" style="13" customWidth="1"/>
    <col min="5" max="5" width="15.6640625" style="14" customWidth="1"/>
    <col min="6" max="6" width="11.6640625" style="13" customWidth="1"/>
    <col min="7" max="7" width="15.6640625" style="14" customWidth="1"/>
    <col min="8" max="8" width="8.6640625" style="13" customWidth="1"/>
    <col min="9" max="9" width="15.6640625" style="14" customWidth="1"/>
    <col min="10" max="10" width="8.6640625" style="13" customWidth="1"/>
    <col min="11" max="11" width="15.6640625" style="14" customWidth="1"/>
    <col min="12" max="12" width="8.6640625" style="11" customWidth="1"/>
    <col min="13" max="13" width="15.6640625" style="14" customWidth="1"/>
    <col min="14" max="14" width="8.6640625" style="11" customWidth="1"/>
    <col min="15" max="15" width="15.6640625" style="14" customWidth="1"/>
    <col min="16" max="16" width="8.6640625" style="11" customWidth="1"/>
    <col min="17" max="17" width="15.6640625" style="14" customWidth="1"/>
    <col min="18" max="18" width="8.6640625" style="11" customWidth="1"/>
    <col min="19" max="16384" width="9.1640625" style="11"/>
  </cols>
  <sheetData>
    <row r="1" spans="1:20" ht="15" x14ac:dyDescent="0.3">
      <c r="A1" s="17" t="s">
        <v>140</v>
      </c>
      <c r="B1" s="11"/>
      <c r="C1" s="11"/>
      <c r="D1" s="11"/>
      <c r="E1" s="13"/>
      <c r="F1" s="11"/>
      <c r="G1" s="13"/>
      <c r="H1" s="11"/>
      <c r="I1" s="13"/>
      <c r="J1" s="11"/>
      <c r="K1" s="13"/>
      <c r="M1" s="11"/>
      <c r="O1" s="11"/>
      <c r="Q1" s="11"/>
    </row>
    <row r="2" spans="1:20" ht="15" x14ac:dyDescent="0.3">
      <c r="A2" s="17" t="s">
        <v>340</v>
      </c>
      <c r="B2" s="11"/>
      <c r="C2" s="11"/>
      <c r="D2" s="11"/>
      <c r="E2" s="13"/>
      <c r="F2" s="11"/>
      <c r="G2" s="13"/>
      <c r="H2" s="11"/>
      <c r="I2" s="13"/>
      <c r="J2" s="11"/>
      <c r="K2" s="13"/>
      <c r="M2" s="11"/>
      <c r="O2" s="11"/>
      <c r="Q2" s="11"/>
    </row>
    <row r="3" spans="1:20" ht="21" x14ac:dyDescent="0.35">
      <c r="A3" s="264" t="str">
        <f>TAB00!B62&amp;" : "&amp;TAB00!C62</f>
        <v>TAB4.7 : Charges nettes des raccordements standard gratuits</v>
      </c>
      <c r="B3" s="264"/>
      <c r="C3" s="264"/>
      <c r="D3" s="264"/>
      <c r="E3" s="264"/>
      <c r="F3" s="264"/>
      <c r="G3" s="264"/>
      <c r="H3" s="264"/>
      <c r="I3" s="264"/>
      <c r="J3" s="264"/>
      <c r="K3" s="264"/>
      <c r="L3" s="264"/>
      <c r="M3" s="264"/>
      <c r="N3" s="264"/>
      <c r="O3" s="264"/>
      <c r="P3" s="264"/>
      <c r="Q3" s="264"/>
      <c r="R3" s="264"/>
      <c r="S3" s="264"/>
      <c r="T3" s="264"/>
    </row>
    <row r="5" spans="1:20" x14ac:dyDescent="0.3">
      <c r="A5" s="621"/>
      <c r="B5" s="621"/>
      <c r="C5" s="621"/>
      <c r="D5" s="621"/>
      <c r="E5" s="621"/>
      <c r="F5" s="621"/>
      <c r="G5" s="621"/>
      <c r="H5" s="621"/>
      <c r="I5" s="621"/>
      <c r="J5" s="621"/>
      <c r="K5" s="621"/>
      <c r="L5" s="621"/>
      <c r="M5" s="621"/>
      <c r="N5" s="621"/>
      <c r="O5" s="621"/>
    </row>
    <row r="7" spans="1:20" x14ac:dyDescent="0.3">
      <c r="B7" s="699" t="s">
        <v>94</v>
      </c>
      <c r="C7" s="695" t="s">
        <v>121</v>
      </c>
      <c r="D7" s="695"/>
      <c r="E7" s="695" t="s">
        <v>288</v>
      </c>
      <c r="F7" s="695"/>
      <c r="G7" s="695" t="s">
        <v>306</v>
      </c>
      <c r="H7" s="695"/>
      <c r="I7" s="695" t="s">
        <v>287</v>
      </c>
      <c r="J7" s="696"/>
      <c r="K7" s="695" t="s">
        <v>283</v>
      </c>
      <c r="L7" s="696"/>
      <c r="M7" s="695" t="s">
        <v>284</v>
      </c>
      <c r="N7" s="696"/>
      <c r="O7" s="695" t="s">
        <v>285</v>
      </c>
      <c r="P7" s="696"/>
      <c r="Q7" s="695" t="s">
        <v>286</v>
      </c>
      <c r="R7" s="696"/>
    </row>
    <row r="8" spans="1:20" ht="27" x14ac:dyDescent="0.3">
      <c r="B8" s="699"/>
      <c r="C8" s="165" t="s">
        <v>99</v>
      </c>
      <c r="D8" s="197" t="s">
        <v>92</v>
      </c>
      <c r="E8" s="165" t="s">
        <v>99</v>
      </c>
      <c r="F8" s="197" t="s">
        <v>92</v>
      </c>
      <c r="G8" s="165" t="s">
        <v>99</v>
      </c>
      <c r="H8" s="197" t="s">
        <v>92</v>
      </c>
      <c r="I8" s="165" t="s">
        <v>99</v>
      </c>
      <c r="J8" s="166" t="s">
        <v>92</v>
      </c>
      <c r="K8" s="165" t="s">
        <v>99</v>
      </c>
      <c r="L8" s="166" t="s">
        <v>92</v>
      </c>
      <c r="M8" s="165" t="s">
        <v>99</v>
      </c>
      <c r="N8" s="166" t="s">
        <v>92</v>
      </c>
      <c r="O8" s="165" t="s">
        <v>99</v>
      </c>
      <c r="P8" s="166" t="s">
        <v>92</v>
      </c>
      <c r="Q8" s="165" t="s">
        <v>99</v>
      </c>
      <c r="R8" s="166" t="s">
        <v>92</v>
      </c>
    </row>
    <row r="9" spans="1:20" x14ac:dyDescent="0.3">
      <c r="A9" s="276"/>
      <c r="L9" s="13"/>
      <c r="N9" s="13"/>
      <c r="P9" s="13"/>
      <c r="R9" s="13"/>
    </row>
    <row r="10" spans="1:20" x14ac:dyDescent="0.3">
      <c r="A10" s="274" t="s">
        <v>519</v>
      </c>
      <c r="B10" s="238"/>
      <c r="C10" s="238"/>
      <c r="D10" s="168">
        <f>IF(AND(ROUND(B10,0)=0,C10&gt;B10),"INF",IF(AND(ROUND(B10,0)=0,ROUND(C10,0)=0),0,(C10-B10)/B10))</f>
        <v>0</v>
      </c>
      <c r="E10" s="238"/>
      <c r="F10" s="168">
        <f>IF(AND(ROUND(C10,0)=0,E10&gt;C10),"INF",IF(AND(ROUND(C10,0)=0,ROUND(E10,0)=0),0,(E10-C10)/C10))</f>
        <v>0</v>
      </c>
      <c r="G10" s="238"/>
      <c r="H10" s="168">
        <f>IF(AND(ROUND(E10,0)=0,G10&gt;E10),"INF",IF(AND(ROUND(E10,0)=0,ROUND(G10,0)=0),0,(G10-E10)/E10))</f>
        <v>0</v>
      </c>
      <c r="I10" s="238"/>
      <c r="J10" s="168">
        <f>IF(AND(ROUND(G10,0)=0,I10&gt;G10),"INF",IF(AND(ROUND(G10,0)=0,ROUND(I10,0)=0),0,(I10-G10)/G10))</f>
        <v>0</v>
      </c>
      <c r="K10" s="14">
        <f>I10*(1+TAB00!G$32)</f>
        <v>0</v>
      </c>
      <c r="L10" s="168">
        <f>IF(AND(ROUND(I10,0)=0,K10&gt;I10),"INF",IF(AND(ROUND(I10,0)=0,ROUND(K10,0)=0),0,(K10-I10)/I10))</f>
        <v>0</v>
      </c>
      <c r="M10" s="14">
        <f>K10*(1+TAB00!H$32)</f>
        <v>0</v>
      </c>
      <c r="N10" s="168">
        <f>IF(AND(ROUND(K10,0)=0,M10&gt;K10),"INF",IF(AND(ROUND(K10,0)=0,ROUND(M10,0)=0),0,(M10-K10)/K10))</f>
        <v>0</v>
      </c>
      <c r="O10" s="14">
        <f>M10*(1+TAB00!I$32)</f>
        <v>0</v>
      </c>
      <c r="P10" s="168">
        <f>IF(AND(ROUND(M10,0)=0,O10&gt;M10),"INF",IF(AND(ROUND(M10,0)=0,ROUND(O10,0)=0),0,(O10-M10)/M10))</f>
        <v>0</v>
      </c>
      <c r="Q10" s="14">
        <f>O10*(1+TAB00!J$32)</f>
        <v>0</v>
      </c>
      <c r="R10" s="168">
        <f>IF(AND(ROUND(O10,0)=0,Q10&gt;O10),"INF",IF(AND(ROUND(O10,0)=0,ROUND(Q10,0)=0),0,(Q10-O10)/O10))</f>
        <v>0</v>
      </c>
    </row>
    <row r="11" spans="1:20" x14ac:dyDescent="0.3">
      <c r="A11" s="279"/>
      <c r="B11" s="279"/>
    </row>
    <row r="12" spans="1:20" x14ac:dyDescent="0.3">
      <c r="A12" s="280" t="s">
        <v>54</v>
      </c>
      <c r="B12" s="281">
        <f>B10</f>
        <v>0</v>
      </c>
      <c r="C12" s="281">
        <f>C10</f>
        <v>0</v>
      </c>
      <c r="D12" s="282">
        <f>IF(AND(ROUND(B12,0)=0,C12&gt;B12),"INF",IF(AND(ROUND(B12,0)=0,ROUND(C12,0)=0),0,(C12-B12)/B12))</f>
        <v>0</v>
      </c>
      <c r="E12" s="281">
        <f>E10</f>
        <v>0</v>
      </c>
      <c r="F12" s="282">
        <f>IF(AND(ROUND(C12,0)=0,E12&gt;C12),"INF",IF(AND(ROUND(C12,0)=0,ROUND(E12,0)=0),0,(E12-C12)/C12))</f>
        <v>0</v>
      </c>
      <c r="G12" s="281">
        <f>G10</f>
        <v>0</v>
      </c>
      <c r="H12" s="282">
        <f>IF(AND(ROUND(E12,0)=0,G12&gt;E12),"INF",IF(AND(ROUND(E12,0)=0,ROUND(G12,0)=0),0,(G12-E12)/E12))</f>
        <v>0</v>
      </c>
      <c r="I12" s="281">
        <f>I10</f>
        <v>0</v>
      </c>
      <c r="J12" s="282">
        <f>IF(AND(ROUND(G12,0)=0,I12&gt;G12),"INF",IF(AND(ROUND(G12,0)=0,ROUND(I12,0)=0),0,(I12-G12)/G12))</f>
        <v>0</v>
      </c>
      <c r="K12" s="281">
        <f>K10</f>
        <v>0</v>
      </c>
      <c r="L12" s="282">
        <f>IF(AND(ROUND(I12,0)=0,K12&gt;I12),"INF",IF(AND(ROUND(I12,0)=0,ROUND(K12,0)=0),0,(K12-I12)/I12))</f>
        <v>0</v>
      </c>
      <c r="M12" s="281">
        <f>M10</f>
        <v>0</v>
      </c>
      <c r="N12" s="282">
        <f>IF(AND(ROUND(K12,0)=0,M12&gt;K12),"INF",IF(AND(ROUND(K12,0)=0,ROUND(M12,0)=0),0,(M12-K12)/K12))</f>
        <v>0</v>
      </c>
      <c r="O12" s="281">
        <f>O10</f>
        <v>0</v>
      </c>
      <c r="P12" s="282">
        <f>IF(AND(ROUND(M12,0)=0,O12&gt;M12),"INF",IF(AND(ROUND(M12,0)=0,ROUND(O12,0)=0),0,(O12-M12)/M12))</f>
        <v>0</v>
      </c>
      <c r="Q12" s="281">
        <f>Q10</f>
        <v>0</v>
      </c>
      <c r="R12" s="282">
        <f>IF(AND(ROUND(O12,0)=0,Q12&gt;O12),"INF",IF(AND(ROUND(O12,0)=0,ROUND(Q12,0)=0),0,(Q12-O12)/O12))</f>
        <v>0</v>
      </c>
    </row>
    <row r="13" spans="1:20" x14ac:dyDescent="0.3">
      <c r="A13" s="67"/>
      <c r="B13" s="279"/>
    </row>
    <row r="14" spans="1:20" s="81" customFormat="1" ht="27" x14ac:dyDescent="0.3">
      <c r="A14" s="295" t="s">
        <v>586</v>
      </c>
      <c r="B14" s="291">
        <f>SUM(TAB6.1!$M15:$N15)</f>
        <v>0</v>
      </c>
      <c r="C14" s="291">
        <f>SUM(TAB6.1!$M48:$N48)</f>
        <v>0</v>
      </c>
      <c r="D14" s="163">
        <f>IF(AND(ROUND(B14,0)=0,C14&gt;B14),"INF",IF(AND(ROUND(B14,0)=0,ROUND(C14,0)=0),0,(C14-B14)/B14))</f>
        <v>0</v>
      </c>
      <c r="E14" s="291">
        <f>SUM(TAB6.1!$M81:$N81)</f>
        <v>0</v>
      </c>
      <c r="F14" s="163">
        <f>IF(AND(ROUND(C14,0)=0,E14&gt;C14),"INF",IF(AND(ROUND(C14,0)=0,ROUND(E14,0)=0),0,(E14-C14)/C14))</f>
        <v>0</v>
      </c>
      <c r="G14" s="291">
        <f>SUM(TAB6.1!$M114:$N114)</f>
        <v>0</v>
      </c>
      <c r="H14" s="163">
        <f>IF(AND(ROUND(E14,0)=0,G14&gt;E14),"INF",IF(AND(ROUND(E14,0)=0,ROUND(G14,0)=0),0,(G14-E14)/E14))</f>
        <v>0</v>
      </c>
      <c r="I14" s="291">
        <f>SUM(TAB6.1!$M147:$N147)</f>
        <v>0</v>
      </c>
      <c r="J14" s="163">
        <f>IF(AND(ROUND(G14,0)=0,I14&gt;G14),"INF",IF(AND(ROUND(G14,0)=0,ROUND(I14,0)=0),0,(I14-G14)/G14))</f>
        <v>0</v>
      </c>
      <c r="K14" s="291"/>
      <c r="M14" s="291"/>
      <c r="O14" s="291"/>
      <c r="Q14" s="291"/>
    </row>
    <row r="15" spans="1:20" s="81" customFormat="1" ht="40.5" x14ac:dyDescent="0.3">
      <c r="A15" s="293" t="s">
        <v>587</v>
      </c>
      <c r="B15" s="292">
        <f>IFERROR(B12/B14,0)</f>
        <v>0</v>
      </c>
      <c r="C15" s="292">
        <f>IFERROR(C12/C14,0)</f>
        <v>0</v>
      </c>
      <c r="D15" s="294">
        <f>B15-C15</f>
        <v>0</v>
      </c>
      <c r="E15" s="292">
        <f>IFERROR(E12/E14,0)</f>
        <v>0</v>
      </c>
      <c r="F15" s="294">
        <f>C15-E15</f>
        <v>0</v>
      </c>
      <c r="G15" s="292">
        <f>IFERROR(G12/G14,0)</f>
        <v>0</v>
      </c>
      <c r="H15" s="294">
        <f>E15-G15</f>
        <v>0</v>
      </c>
      <c r="I15" s="292">
        <f>IFERROR(I12/I14,0)</f>
        <v>0</v>
      </c>
      <c r="J15" s="294">
        <f>G15-I15</f>
        <v>0</v>
      </c>
      <c r="K15" s="291"/>
      <c r="M15" s="291"/>
      <c r="O15" s="291"/>
      <c r="Q15" s="291"/>
    </row>
    <row r="16" spans="1:20" x14ac:dyDescent="0.3">
      <c r="A16" s="67"/>
      <c r="B16" s="279"/>
    </row>
    <row r="17" spans="1:20" x14ac:dyDescent="0.3">
      <c r="A17" s="67"/>
      <c r="B17" s="279"/>
    </row>
    <row r="18" spans="1:20" ht="12" customHeight="1" x14ac:dyDescent="0.3">
      <c r="A18" s="702" t="str">
        <f>IF(COUNT(B10:C10,E10,G10,I10)&lt;5,'TAB C'!B22,"")</f>
        <v>C.4.7.a. Le GRD doit compléter l'intégralité des champs prévus à cet effet dans le détail des coûts OSP.</v>
      </c>
      <c r="B18" s="702"/>
      <c r="C18" s="702"/>
      <c r="D18" s="702"/>
      <c r="E18" s="702"/>
      <c r="F18" s="702"/>
      <c r="G18" s="702"/>
      <c r="H18" s="702"/>
      <c r="I18" s="702"/>
      <c r="J18" s="702"/>
      <c r="K18" s="702"/>
      <c r="L18" s="702"/>
    </row>
    <row r="19" spans="1:20" x14ac:dyDescent="0.3">
      <c r="A19" s="702" t="str">
        <f>IF(ABS(B10-SUM('TAB3'!F15:H15))&gt;100,'TAB C'!B23,"")</f>
        <v/>
      </c>
      <c r="B19" s="702"/>
      <c r="C19" s="702"/>
      <c r="D19" s="702"/>
      <c r="E19" s="702"/>
      <c r="F19" s="702"/>
      <c r="G19" s="702"/>
      <c r="H19" s="702"/>
      <c r="I19" s="702"/>
      <c r="J19" s="702"/>
      <c r="K19" s="702"/>
      <c r="L19" s="702"/>
    </row>
    <row r="20" spans="1:20" x14ac:dyDescent="0.3">
      <c r="A20" s="169"/>
    </row>
    <row r="21" spans="1:20" ht="14.25" thickBot="1" x14ac:dyDescent="0.35">
      <c r="A21" s="102"/>
      <c r="B21" s="10"/>
      <c r="C21" s="10"/>
      <c r="D21" s="6"/>
      <c r="E21" s="6"/>
      <c r="F21" s="6"/>
      <c r="G21" s="6"/>
      <c r="H21" s="6"/>
      <c r="I21" s="6"/>
      <c r="J21" s="6"/>
      <c r="K21" s="6"/>
      <c r="L21" s="10"/>
      <c r="M21" s="6"/>
      <c r="N21" s="6"/>
      <c r="O21" s="6"/>
      <c r="P21" s="6"/>
      <c r="Q21" s="6"/>
      <c r="R21" s="6"/>
      <c r="S21" s="6"/>
      <c r="T21" s="6"/>
    </row>
    <row r="22" spans="1:20" s="6" customFormat="1" ht="12.6" customHeight="1" thickBot="1" x14ac:dyDescent="0.35">
      <c r="A22" s="130" t="s">
        <v>115</v>
      </c>
      <c r="B22" s="703" t="s">
        <v>511</v>
      </c>
      <c r="C22" s="704"/>
      <c r="D22" s="704"/>
      <c r="E22" s="704"/>
      <c r="F22" s="704"/>
      <c r="G22" s="704"/>
      <c r="H22" s="704"/>
      <c r="I22" s="704"/>
      <c r="J22" s="704"/>
      <c r="K22" s="704"/>
      <c r="L22" s="704"/>
      <c r="M22" s="704"/>
      <c r="N22" s="704"/>
      <c r="O22" s="704"/>
      <c r="P22" s="704"/>
      <c r="Q22" s="704"/>
      <c r="R22" s="704"/>
      <c r="S22" s="704"/>
      <c r="T22" s="705"/>
    </row>
    <row r="23" spans="1:20" s="6" customFormat="1" ht="214.9" customHeight="1" thickBot="1" x14ac:dyDescent="0.35">
      <c r="A23" s="132" t="s">
        <v>527</v>
      </c>
      <c r="B23" s="700"/>
      <c r="C23" s="701"/>
      <c r="D23" s="701"/>
      <c r="E23" s="701"/>
      <c r="F23" s="701"/>
      <c r="G23" s="701"/>
      <c r="H23" s="701"/>
      <c r="I23" s="701"/>
      <c r="J23" s="701"/>
      <c r="K23" s="701"/>
      <c r="L23" s="701"/>
      <c r="M23" s="701"/>
      <c r="N23" s="701"/>
      <c r="O23" s="701"/>
      <c r="P23" s="701"/>
      <c r="Q23" s="701"/>
      <c r="R23" s="701"/>
      <c r="S23" s="701"/>
      <c r="T23" s="701"/>
    </row>
    <row r="24" spans="1:20" s="6" customFormat="1" ht="214.9" customHeight="1" thickBot="1" x14ac:dyDescent="0.35">
      <c r="A24" s="132" t="s">
        <v>528</v>
      </c>
      <c r="B24" s="700"/>
      <c r="C24" s="701"/>
      <c r="D24" s="701"/>
      <c r="E24" s="701"/>
      <c r="F24" s="701"/>
      <c r="G24" s="701"/>
      <c r="H24" s="701"/>
      <c r="I24" s="701"/>
      <c r="J24" s="701"/>
      <c r="K24" s="701"/>
      <c r="L24" s="701"/>
      <c r="M24" s="701"/>
      <c r="N24" s="701"/>
      <c r="O24" s="701"/>
      <c r="P24" s="701"/>
      <c r="Q24" s="701"/>
      <c r="R24" s="701"/>
      <c r="S24" s="701"/>
      <c r="T24" s="701"/>
    </row>
    <row r="25" spans="1:20" s="6" customFormat="1" ht="214.9" customHeight="1" thickBot="1" x14ac:dyDescent="0.35">
      <c r="A25" s="132" t="s">
        <v>529</v>
      </c>
      <c r="B25" s="700"/>
      <c r="C25" s="701"/>
      <c r="D25" s="701"/>
      <c r="E25" s="701"/>
      <c r="F25" s="701"/>
      <c r="G25" s="701"/>
      <c r="H25" s="701"/>
      <c r="I25" s="701"/>
      <c r="J25" s="701"/>
      <c r="K25" s="701"/>
      <c r="L25" s="701"/>
      <c r="M25" s="701"/>
      <c r="N25" s="701"/>
      <c r="O25" s="701"/>
      <c r="P25" s="701"/>
      <c r="Q25" s="701"/>
      <c r="R25" s="701"/>
      <c r="S25" s="701"/>
      <c r="T25" s="701"/>
    </row>
    <row r="26" spans="1:20" s="6" customFormat="1" ht="214.9" customHeight="1" thickBot="1" x14ac:dyDescent="0.35">
      <c r="A26" s="132" t="s">
        <v>530</v>
      </c>
      <c r="B26" s="700"/>
      <c r="C26" s="701"/>
      <c r="D26" s="701"/>
      <c r="E26" s="701"/>
      <c r="F26" s="701"/>
      <c r="G26" s="701"/>
      <c r="H26" s="701"/>
      <c r="I26" s="701"/>
      <c r="J26" s="701"/>
      <c r="K26" s="701"/>
      <c r="L26" s="701"/>
      <c r="M26" s="701"/>
      <c r="N26" s="701"/>
      <c r="O26" s="701"/>
      <c r="P26" s="701"/>
      <c r="Q26" s="701"/>
      <c r="R26" s="701"/>
      <c r="S26" s="701"/>
      <c r="T26" s="701"/>
    </row>
  </sheetData>
  <mergeCells count="17">
    <mergeCell ref="B25:T25"/>
    <mergeCell ref="B26:T26"/>
    <mergeCell ref="Q7:R7"/>
    <mergeCell ref="A18:L18"/>
    <mergeCell ref="A19:L19"/>
    <mergeCell ref="B22:T22"/>
    <mergeCell ref="B23:T23"/>
    <mergeCell ref="G7:H7"/>
    <mergeCell ref="I7:J7"/>
    <mergeCell ref="K7:L7"/>
    <mergeCell ref="M7:N7"/>
    <mergeCell ref="O7:P7"/>
    <mergeCell ref="A5:O5"/>
    <mergeCell ref="B7:B8"/>
    <mergeCell ref="C7:D7"/>
    <mergeCell ref="E7:F7"/>
    <mergeCell ref="B24:T24"/>
  </mergeCells>
  <conditionalFormatting sqref="B10">
    <cfRule type="containsText" dxfId="1755" priority="75" operator="containsText" text="ntitulé">
      <formula>NOT(ISERROR(SEARCH("ntitulé",B10)))</formula>
    </cfRule>
    <cfRule type="containsBlanks" dxfId="1754" priority="76">
      <formula>LEN(TRIM(B10))=0</formula>
    </cfRule>
  </conditionalFormatting>
  <conditionalFormatting sqref="B10">
    <cfRule type="containsText" dxfId="1753" priority="74" operator="containsText" text="libre">
      <formula>NOT(ISERROR(SEARCH("libre",B10)))</formula>
    </cfRule>
  </conditionalFormatting>
  <conditionalFormatting sqref="C10">
    <cfRule type="containsText" dxfId="1752" priority="66" operator="containsText" text="ntitulé">
      <formula>NOT(ISERROR(SEARCH("ntitulé",C10)))</formula>
    </cfRule>
    <cfRule type="containsBlanks" dxfId="1751" priority="67">
      <formula>LEN(TRIM(C10))=0</formula>
    </cfRule>
  </conditionalFormatting>
  <conditionalFormatting sqref="C10">
    <cfRule type="containsText" dxfId="1750" priority="65" operator="containsText" text="libre">
      <formula>NOT(ISERROR(SEARCH("libre",C10)))</formula>
    </cfRule>
  </conditionalFormatting>
  <conditionalFormatting sqref="E10">
    <cfRule type="containsText" dxfId="1749" priority="57" operator="containsText" text="ntitulé">
      <formula>NOT(ISERROR(SEARCH("ntitulé",E10)))</formula>
    </cfRule>
    <cfRule type="containsBlanks" dxfId="1748" priority="58">
      <formula>LEN(TRIM(E10))=0</formula>
    </cfRule>
  </conditionalFormatting>
  <conditionalFormatting sqref="E10">
    <cfRule type="containsText" dxfId="1747" priority="56" operator="containsText" text="libre">
      <formula>NOT(ISERROR(SEARCH("libre",E10)))</formula>
    </cfRule>
  </conditionalFormatting>
  <conditionalFormatting sqref="G10">
    <cfRule type="containsText" dxfId="1746" priority="48" operator="containsText" text="ntitulé">
      <formula>NOT(ISERROR(SEARCH("ntitulé",G10)))</formula>
    </cfRule>
    <cfRule type="containsBlanks" dxfId="1745" priority="49">
      <formula>LEN(TRIM(G10))=0</formula>
    </cfRule>
  </conditionalFormatting>
  <conditionalFormatting sqref="G10">
    <cfRule type="containsText" dxfId="1744" priority="47" operator="containsText" text="libre">
      <formula>NOT(ISERROR(SEARCH("libre",G10)))</formula>
    </cfRule>
  </conditionalFormatting>
  <conditionalFormatting sqref="I10">
    <cfRule type="containsText" dxfId="1743" priority="39" operator="containsText" text="ntitulé">
      <formula>NOT(ISERROR(SEARCH("ntitulé",I10)))</formula>
    </cfRule>
    <cfRule type="containsBlanks" dxfId="1742" priority="40">
      <formula>LEN(TRIM(I10))=0</formula>
    </cfRule>
  </conditionalFormatting>
  <conditionalFormatting sqref="I10">
    <cfRule type="containsText" dxfId="1741" priority="38" operator="containsText" text="libre">
      <formula>NOT(ISERROR(SEARCH("libre",I10)))</formula>
    </cfRule>
  </conditionalFormatting>
  <conditionalFormatting sqref="B23:T26">
    <cfRule type="containsBlanks" dxfId="1740" priority="1">
      <formula>LEN(TRIM(B23))=0</formula>
    </cfRule>
  </conditionalFormatting>
  <hyperlinks>
    <hyperlink ref="A1" location="TAB00!A1" display="Retour page de garde"/>
    <hyperlink ref="A2" location="'TAB4'!A1" display="Retour TAB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opLeftCell="A16" zoomScaleNormal="100" workbookViewId="0">
      <selection activeCell="N19" sqref="N19"/>
    </sheetView>
  </sheetViews>
  <sheetFormatPr baseColWidth="10" defaultColWidth="9.1640625" defaultRowHeight="13.5" x14ac:dyDescent="0.3"/>
  <cols>
    <col min="1" max="1" width="75.33203125" style="10" customWidth="1"/>
    <col min="2" max="2" width="16.6640625" style="6" customWidth="1"/>
    <col min="3" max="3" width="16.6640625" style="10" customWidth="1"/>
    <col min="4" max="4" width="11.1640625" style="10" customWidth="1"/>
    <col min="5" max="5" width="16.6640625" style="6" customWidth="1"/>
    <col min="6" max="6" width="11.1640625" style="6" customWidth="1"/>
    <col min="7" max="7" width="16.6640625" style="6" customWidth="1"/>
    <col min="8" max="8" width="11.1640625" style="6" customWidth="1"/>
    <col min="9" max="9" width="16.6640625" style="6" customWidth="1"/>
    <col min="10" max="10" width="11.1640625" style="6" customWidth="1"/>
    <col min="11" max="11" width="1.33203125" style="6" customWidth="1"/>
    <col min="12" max="12" width="25" style="6" customWidth="1"/>
    <col min="13" max="13" width="1.33203125" style="6" customWidth="1"/>
    <col min="14" max="14" width="16.6640625" style="6" customWidth="1"/>
    <col min="15" max="15" width="9.5" style="6" customWidth="1"/>
    <col min="16" max="16" width="17.6640625" style="157" customWidth="1"/>
    <col min="17" max="21" width="9.1640625" style="158"/>
    <col min="22" max="16384" width="9.1640625" style="6"/>
  </cols>
  <sheetData>
    <row r="1" spans="1:21" ht="15" x14ac:dyDescent="0.3">
      <c r="A1" s="17" t="s">
        <v>140</v>
      </c>
    </row>
    <row r="3" spans="1:21" ht="22.15" customHeight="1" x14ac:dyDescent="0.35">
      <c r="A3" s="264" t="str">
        <f>TAB00!B63&amp;" : "&amp;TAB00!C63</f>
        <v>TAB5 : Synthèse des charges et produits non-contrôlables</v>
      </c>
      <c r="B3" s="264"/>
      <c r="C3" s="264"/>
      <c r="D3" s="264"/>
      <c r="E3" s="264"/>
      <c r="F3" s="264"/>
      <c r="G3" s="264"/>
      <c r="H3" s="264"/>
      <c r="I3" s="264"/>
      <c r="J3" s="264"/>
      <c r="K3" s="264"/>
      <c r="L3" s="264"/>
      <c r="M3" s="68"/>
      <c r="N3" s="68"/>
      <c r="O3" s="11"/>
    </row>
    <row r="4" spans="1:21" x14ac:dyDescent="0.3">
      <c r="K4" s="11"/>
      <c r="L4" s="11"/>
      <c r="M4" s="11"/>
      <c r="O4" s="11"/>
    </row>
    <row r="5" spans="1:21" s="316" customFormat="1" ht="24" customHeight="1" x14ac:dyDescent="0.3">
      <c r="A5" s="631" t="s">
        <v>2</v>
      </c>
      <c r="B5" s="325" t="s">
        <v>287</v>
      </c>
      <c r="C5" s="631" t="s">
        <v>283</v>
      </c>
      <c r="D5" s="631"/>
      <c r="E5" s="631" t="s">
        <v>284</v>
      </c>
      <c r="F5" s="631"/>
      <c r="G5" s="631" t="s">
        <v>285</v>
      </c>
      <c r="H5" s="631"/>
      <c r="I5" s="631" t="s">
        <v>286</v>
      </c>
      <c r="J5" s="631"/>
      <c r="K5" s="320"/>
      <c r="L5" s="706" t="s">
        <v>141</v>
      </c>
      <c r="M5" s="322"/>
      <c r="N5" s="631" t="s">
        <v>536</v>
      </c>
      <c r="P5" s="707" t="s">
        <v>195</v>
      </c>
      <c r="Q5" s="318"/>
      <c r="R5" s="318"/>
      <c r="S5" s="318"/>
      <c r="T5" s="318"/>
      <c r="U5" s="318"/>
    </row>
    <row r="6" spans="1:21" s="316" customFormat="1" ht="27" x14ac:dyDescent="0.3">
      <c r="A6" s="631"/>
      <c r="B6" s="221" t="s">
        <v>3</v>
      </c>
      <c r="C6" s="221" t="s">
        <v>3</v>
      </c>
      <c r="D6" s="325" t="s">
        <v>92</v>
      </c>
      <c r="E6" s="221" t="s">
        <v>3</v>
      </c>
      <c r="F6" s="325" t="s">
        <v>92</v>
      </c>
      <c r="G6" s="221" t="s">
        <v>3</v>
      </c>
      <c r="H6" s="325" t="s">
        <v>92</v>
      </c>
      <c r="I6" s="221" t="s">
        <v>3</v>
      </c>
      <c r="J6" s="325" t="s">
        <v>92</v>
      </c>
      <c r="K6" s="320"/>
      <c r="L6" s="706"/>
      <c r="M6" s="322"/>
      <c r="N6" s="631"/>
      <c r="P6" s="707"/>
      <c r="Q6" s="318"/>
      <c r="R6" s="318"/>
      <c r="S6" s="318"/>
      <c r="T6" s="318"/>
      <c r="U6" s="318"/>
    </row>
    <row r="7" spans="1:21" s="316" customFormat="1" ht="6" customHeight="1" x14ac:dyDescent="0.3">
      <c r="A7" s="361"/>
      <c r="B7" s="362"/>
      <c r="C7" s="362"/>
      <c r="D7" s="363"/>
      <c r="E7" s="362"/>
      <c r="F7" s="363"/>
      <c r="G7" s="362"/>
      <c r="H7" s="363"/>
      <c r="I7" s="362"/>
      <c r="J7" s="363"/>
      <c r="K7" s="320"/>
      <c r="L7" s="363"/>
      <c r="M7" s="322"/>
      <c r="N7" s="368"/>
      <c r="P7" s="331"/>
      <c r="Q7" s="317"/>
      <c r="R7" s="317"/>
      <c r="S7" s="317"/>
      <c r="T7" s="317"/>
      <c r="U7" s="318"/>
    </row>
    <row r="8" spans="1:21" s="316" customFormat="1" ht="39" customHeight="1" x14ac:dyDescent="0.3">
      <c r="A8" s="301" t="str">
        <f>TAB00!C66</f>
        <v xml:space="preserve">Charges émanant de factures émises par la société FeReSO dans le cadre du processus de réconciliation </v>
      </c>
      <c r="B8" s="315">
        <f>TAB5.3!G8</f>
        <v>0</v>
      </c>
      <c r="C8" s="315">
        <f>TAB5.3!I8</f>
        <v>0</v>
      </c>
      <c r="D8" s="302">
        <f t="shared" ref="D8:D12" si="0">IFERROR(IF(AND(ROUND(SUM(B8:B8),0)=0,ROUND(SUM(C8:C8),0)&gt;ROUND(SUM(B8:B8),0)),"INF",(ROUND(SUM(C8:C8),0)-ROUND(SUM(B8:B8),0))/ROUND(SUM(B8:B8),0)),0)</f>
        <v>0</v>
      </c>
      <c r="E8" s="315">
        <f>TAB5.3!K8</f>
        <v>0</v>
      </c>
      <c r="F8" s="302">
        <f t="shared" ref="F8:F12" si="1">IFERROR(IF(AND(ROUND(SUM(C8),0)=0,ROUND(SUM(E8:E8),0)&gt;ROUND(SUM(C8),0)),"INF",(ROUND(SUM(E8:E8),0)-ROUND(SUM(C8),0))/ROUND(SUM(C8),0)),0)</f>
        <v>0</v>
      </c>
      <c r="G8" s="315">
        <f>TAB5.3!M8</f>
        <v>0</v>
      </c>
      <c r="H8" s="302">
        <f t="shared" ref="H8:H12" si="2">IFERROR(IF(AND(ROUND(SUM(E8),0)=0,ROUND(SUM(G8:G8),0)&gt;ROUND(SUM(E8),0)),"INF",(ROUND(SUM(G8:G8),0)-ROUND(SUM(E8),0))/ROUND(SUM(E8),0)),0)</f>
        <v>0</v>
      </c>
      <c r="I8" s="315">
        <f>TAB5.3!O8</f>
        <v>0</v>
      </c>
      <c r="J8" s="304">
        <f t="shared" ref="J8:J12" si="3">IFERROR(IF(AND(ROUND(SUM(G8),0)=0,ROUND(SUM(I8:I8),0)&gt;ROUND(SUM(G8),0)),"INF",(ROUND(SUM(I8:I8),0)-ROUND(SUM(G8),0))/ROUND(SUM(G8),0)),0)</f>
        <v>0</v>
      </c>
      <c r="K8" s="320"/>
      <c r="L8" s="128"/>
      <c r="M8" s="367"/>
      <c r="N8" s="60" t="s">
        <v>570</v>
      </c>
      <c r="O8" s="322"/>
      <c r="P8" s="317">
        <f t="shared" ref="P8:Q12" si="4">B8</f>
        <v>0</v>
      </c>
      <c r="Q8" s="317">
        <f t="shared" si="4"/>
        <v>0</v>
      </c>
      <c r="R8" s="317">
        <f t="shared" ref="R8:R12" si="5">E8</f>
        <v>0</v>
      </c>
      <c r="S8" s="317">
        <f t="shared" ref="S8:S12" si="6">G8</f>
        <v>0</v>
      </c>
      <c r="T8" s="317">
        <f t="shared" ref="T8:T12" si="7">I8</f>
        <v>0</v>
      </c>
      <c r="U8" s="318"/>
    </row>
    <row r="9" spans="1:21" s="316" customFormat="1" ht="39" customHeight="1" x14ac:dyDescent="0.3">
      <c r="A9" s="341" t="str">
        <f>TAB00!C67</f>
        <v xml:space="preserve">Redevance de voirie </v>
      </c>
      <c r="B9" s="315">
        <f>TAB5.4!G8</f>
        <v>0</v>
      </c>
      <c r="C9" s="315">
        <f>TAB5.4!I8</f>
        <v>0</v>
      </c>
      <c r="D9" s="302">
        <f t="shared" si="0"/>
        <v>0</v>
      </c>
      <c r="E9" s="315">
        <f>TAB5.4!K8</f>
        <v>0</v>
      </c>
      <c r="F9" s="302">
        <f t="shared" si="1"/>
        <v>0</v>
      </c>
      <c r="G9" s="315">
        <f>TAB5.4!M8</f>
        <v>0</v>
      </c>
      <c r="H9" s="302">
        <f t="shared" si="2"/>
        <v>0</v>
      </c>
      <c r="I9" s="315">
        <f>TAB5.4!O8</f>
        <v>0</v>
      </c>
      <c r="J9" s="304">
        <f t="shared" si="3"/>
        <v>0</v>
      </c>
      <c r="K9" s="320"/>
      <c r="L9" s="128"/>
      <c r="M9" s="322"/>
      <c r="N9" s="60" t="s">
        <v>571</v>
      </c>
      <c r="P9" s="317">
        <f t="shared" si="4"/>
        <v>0</v>
      </c>
      <c r="Q9" s="317">
        <f t="shared" si="4"/>
        <v>0</v>
      </c>
      <c r="R9" s="317">
        <f t="shared" si="5"/>
        <v>0</v>
      </c>
      <c r="S9" s="317">
        <f t="shared" si="6"/>
        <v>0</v>
      </c>
      <c r="T9" s="317">
        <f t="shared" si="7"/>
        <v>0</v>
      </c>
      <c r="U9" s="318"/>
    </row>
    <row r="10" spans="1:21" s="316" customFormat="1" ht="39" customHeight="1" x14ac:dyDescent="0.3">
      <c r="A10" s="301" t="str">
        <f>TAB00!C68</f>
        <v>Charge fiscale résultant de l'application de l'impôt des sociétés</v>
      </c>
      <c r="B10" s="315">
        <f>TAB5.5!C39</f>
        <v>0</v>
      </c>
      <c r="C10" s="315">
        <f>TAB5.5!D39</f>
        <v>0</v>
      </c>
      <c r="D10" s="302">
        <f t="shared" si="0"/>
        <v>0</v>
      </c>
      <c r="E10" s="315">
        <f>TAB5.5!E39</f>
        <v>0</v>
      </c>
      <c r="F10" s="302">
        <f t="shared" si="1"/>
        <v>0</v>
      </c>
      <c r="G10" s="315">
        <f>TAB5.5!F39</f>
        <v>0</v>
      </c>
      <c r="H10" s="302">
        <f t="shared" si="2"/>
        <v>0</v>
      </c>
      <c r="I10" s="315">
        <f>TAB5.5!G39</f>
        <v>0</v>
      </c>
      <c r="J10" s="304">
        <f t="shared" si="3"/>
        <v>0</v>
      </c>
      <c r="K10" s="320"/>
      <c r="L10" s="128"/>
      <c r="M10" s="322"/>
      <c r="N10" s="60" t="s">
        <v>572</v>
      </c>
      <c r="P10" s="317">
        <f t="shared" si="4"/>
        <v>0</v>
      </c>
      <c r="Q10" s="317">
        <f t="shared" si="4"/>
        <v>0</v>
      </c>
      <c r="R10" s="317">
        <f t="shared" si="5"/>
        <v>0</v>
      </c>
      <c r="S10" s="317">
        <f t="shared" si="6"/>
        <v>0</v>
      </c>
      <c r="T10" s="317">
        <f t="shared" si="7"/>
        <v>0</v>
      </c>
      <c r="U10" s="318"/>
    </row>
    <row r="11" spans="1:21" s="316" customFormat="1" ht="39" customHeight="1" x14ac:dyDescent="0.3">
      <c r="A11" s="341" t="str">
        <f>TAB00!C69</f>
        <v>Autres impôts, taxes, redevances, surcharges, précomptes immobiliers et mobiliers</v>
      </c>
      <c r="B11" s="315">
        <f>TAB5.6!G21</f>
        <v>0</v>
      </c>
      <c r="C11" s="315">
        <f>TAB5.6!I21</f>
        <v>0</v>
      </c>
      <c r="D11" s="302">
        <f t="shared" si="0"/>
        <v>0</v>
      </c>
      <c r="E11" s="315">
        <f>TAB5.6!K21</f>
        <v>0</v>
      </c>
      <c r="F11" s="302">
        <f t="shared" si="1"/>
        <v>0</v>
      </c>
      <c r="G11" s="315">
        <f>TAB5.6!M21</f>
        <v>0</v>
      </c>
      <c r="H11" s="302">
        <f t="shared" si="2"/>
        <v>0</v>
      </c>
      <c r="I11" s="315">
        <f>TAB5.6!O21</f>
        <v>0</v>
      </c>
      <c r="J11" s="304">
        <f t="shared" si="3"/>
        <v>0</v>
      </c>
      <c r="K11" s="320"/>
      <c r="L11" s="128"/>
      <c r="M11" s="322"/>
      <c r="N11" s="60" t="s">
        <v>573</v>
      </c>
      <c r="P11" s="317">
        <f t="shared" si="4"/>
        <v>0</v>
      </c>
      <c r="Q11" s="317">
        <f t="shared" si="4"/>
        <v>0</v>
      </c>
      <c r="R11" s="317">
        <f t="shared" si="5"/>
        <v>0</v>
      </c>
      <c r="S11" s="317">
        <f t="shared" si="6"/>
        <v>0</v>
      </c>
      <c r="T11" s="317">
        <f t="shared" si="7"/>
        <v>0</v>
      </c>
      <c r="U11" s="318"/>
    </row>
    <row r="12" spans="1:21" s="316" customFormat="1" ht="39" customHeight="1" x14ac:dyDescent="0.3">
      <c r="A12" s="341" t="str">
        <f>TAB00!C70</f>
        <v>Cotisations de responsabilisation de l’ONSSAPL</v>
      </c>
      <c r="B12" s="315">
        <f>TAB5.7!F43</f>
        <v>0</v>
      </c>
      <c r="C12" s="315">
        <f>TAB5.7!G43</f>
        <v>0</v>
      </c>
      <c r="D12" s="302">
        <f t="shared" si="0"/>
        <v>0</v>
      </c>
      <c r="E12" s="315">
        <f>TAB5.7!H43</f>
        <v>0</v>
      </c>
      <c r="F12" s="302">
        <f t="shared" si="1"/>
        <v>0</v>
      </c>
      <c r="G12" s="315">
        <f>TAB5.7!I43</f>
        <v>0</v>
      </c>
      <c r="H12" s="302">
        <f t="shared" si="2"/>
        <v>0</v>
      </c>
      <c r="I12" s="315">
        <f>TAB5.7!J43</f>
        <v>0</v>
      </c>
      <c r="J12" s="304">
        <f t="shared" si="3"/>
        <v>0</v>
      </c>
      <c r="K12" s="320"/>
      <c r="L12" s="128"/>
      <c r="M12" s="322"/>
      <c r="N12" s="60" t="s">
        <v>574</v>
      </c>
      <c r="P12" s="317">
        <f t="shared" si="4"/>
        <v>0</v>
      </c>
      <c r="Q12" s="317">
        <f t="shared" si="4"/>
        <v>0</v>
      </c>
      <c r="R12" s="317">
        <f t="shared" si="5"/>
        <v>0</v>
      </c>
      <c r="S12" s="317">
        <f t="shared" si="6"/>
        <v>0</v>
      </c>
      <c r="T12" s="317">
        <f t="shared" si="7"/>
        <v>0</v>
      </c>
      <c r="U12" s="318"/>
    </row>
    <row r="13" spans="1:21" s="316" customFormat="1" ht="39" customHeight="1" x14ac:dyDescent="0.3">
      <c r="A13" s="341" t="str">
        <f>TAB00!C71</f>
        <v>Charges de pension non-capitalisées (uniquement destiné à ORES)</v>
      </c>
      <c r="B13" s="315">
        <f>TAB5.8!I37</f>
        <v>0</v>
      </c>
      <c r="C13" s="315">
        <f>TAB5.8!K37</f>
        <v>0</v>
      </c>
      <c r="D13" s="302">
        <f t="shared" ref="D13" si="8">IFERROR(IF(AND(ROUND(SUM(B13:B13),0)=0,ROUND(SUM(C13:C13),0)&gt;ROUND(SUM(B13:B13),0)),"INF",(ROUND(SUM(C13:C13),0)-ROUND(SUM(B13:B13),0))/ROUND(SUM(B13:B13),0)),0)</f>
        <v>0</v>
      </c>
      <c r="E13" s="315">
        <f>TAB5.8!M37</f>
        <v>0</v>
      </c>
      <c r="F13" s="302">
        <f t="shared" ref="F13" si="9">IFERROR(IF(AND(ROUND(SUM(C13),0)=0,ROUND(SUM(E13:E13),0)&gt;ROUND(SUM(C13),0)),"INF",(ROUND(SUM(E13:E13),0)-ROUND(SUM(C13),0))/ROUND(SUM(C13),0)),0)</f>
        <v>0</v>
      </c>
      <c r="G13" s="315">
        <f>TAB5.8!O37</f>
        <v>0</v>
      </c>
      <c r="H13" s="302">
        <f t="shared" ref="H13" si="10">IFERROR(IF(AND(ROUND(SUM(E13),0)=0,ROUND(SUM(G13:G13),0)&gt;ROUND(SUM(E13),0)),"INF",(ROUND(SUM(G13:G13),0)-ROUND(SUM(E13),0))/ROUND(SUM(E13),0)),0)</f>
        <v>0</v>
      </c>
      <c r="I13" s="315">
        <f>TAB5.8!Q37</f>
        <v>0</v>
      </c>
      <c r="J13" s="304">
        <f t="shared" ref="J13" si="11">IFERROR(IF(AND(ROUND(SUM(G13),0)=0,ROUND(SUM(I13:I13),0)&gt;ROUND(SUM(G13),0)),"INF",(ROUND(SUM(I13:I13),0)-ROUND(SUM(G13),0))/ROUND(SUM(G13),0)),0)</f>
        <v>0</v>
      </c>
      <c r="K13" s="320"/>
      <c r="L13" s="128"/>
      <c r="M13" s="322"/>
      <c r="N13" s="60" t="s">
        <v>575</v>
      </c>
      <c r="P13" s="317">
        <f>B13</f>
        <v>0</v>
      </c>
      <c r="Q13" s="317">
        <f>C13</f>
        <v>0</v>
      </c>
      <c r="R13" s="317">
        <f t="shared" ref="R13" si="12">E13</f>
        <v>0</v>
      </c>
      <c r="S13" s="317">
        <f t="shared" ref="S13" si="13">G13</f>
        <v>0</v>
      </c>
      <c r="T13" s="317">
        <f t="shared" ref="T13" si="14">I13</f>
        <v>0</v>
      </c>
      <c r="U13" s="318"/>
    </row>
    <row r="14" spans="1:21" s="316" customFormat="1" ht="6" customHeight="1" x14ac:dyDescent="0.3">
      <c r="A14" s="342"/>
      <c r="B14" s="343"/>
      <c r="C14" s="343"/>
      <c r="D14" s="343"/>
      <c r="E14" s="343"/>
      <c r="F14" s="343"/>
      <c r="G14" s="343"/>
      <c r="H14" s="343"/>
      <c r="I14" s="343"/>
      <c r="J14" s="343"/>
      <c r="L14" s="344"/>
      <c r="N14" s="345"/>
      <c r="P14" s="318"/>
      <c r="Q14" s="318"/>
      <c r="R14" s="318"/>
      <c r="S14" s="318"/>
      <c r="T14" s="318"/>
      <c r="U14" s="318"/>
    </row>
    <row r="15" spans="1:21" s="316" customFormat="1" ht="27.6" customHeight="1" x14ac:dyDescent="0.3">
      <c r="A15" s="346" t="s">
        <v>120</v>
      </c>
      <c r="B15" s="347">
        <f>SUM(B8:B13)</f>
        <v>0</v>
      </c>
      <c r="C15" s="347">
        <f>SUM(C8:C13)</f>
        <v>0</v>
      </c>
      <c r="D15" s="348">
        <f t="shared" ref="D15:D22" si="15">IFERROR(IF(AND(ROUND(SUM(B15:B15),0)=0,ROUND(SUM(C15:C15),0)&gt;ROUND(SUM(B15:B15),0)),"INF",(ROUND(SUM(C15:C15),0)-ROUND(SUM(B15:B15),0))/ROUND(SUM(B15:B15),0)),0)</f>
        <v>0</v>
      </c>
      <c r="E15" s="347">
        <f>SUM(E8:E13)</f>
        <v>0</v>
      </c>
      <c r="F15" s="348">
        <f t="shared" ref="F15:F22" si="16">IFERROR(IF(AND(ROUND(SUM(C15),0)=0,ROUND(SUM(E15:E15),0)&gt;ROUND(SUM(C15),0)),"INF",(ROUND(SUM(E15:E15),0)-ROUND(SUM(C15),0))/ROUND(SUM(C15),0)),0)</f>
        <v>0</v>
      </c>
      <c r="G15" s="347">
        <f>SUM(G8:G13)</f>
        <v>0</v>
      </c>
      <c r="H15" s="348">
        <f t="shared" ref="H15:H22" si="17">IFERROR(IF(AND(ROUND(SUM(E15),0)=0,ROUND(SUM(G15:G15),0)&gt;ROUND(SUM(E15),0)),"INF",(ROUND(SUM(G15:G15),0)-ROUND(SUM(E15),0))/ROUND(SUM(E15),0)),0)</f>
        <v>0</v>
      </c>
      <c r="I15" s="347">
        <f>SUM(I8:I13)</f>
        <v>0</v>
      </c>
      <c r="J15" s="348">
        <f t="shared" ref="J15:J22" si="18">IFERROR(IF(AND(ROUND(SUM(G15),0)=0,ROUND(SUM(I15:I15),0)&gt;ROUND(SUM(G15),0)),"INF",(ROUND(SUM(I15:I15),0)-ROUND(SUM(G15),0))/ROUND(SUM(G15),0)),0)</f>
        <v>0</v>
      </c>
      <c r="K15" s="320"/>
      <c r="L15" s="349"/>
      <c r="M15" s="322"/>
      <c r="N15" s="328" t="str">
        <f>N5</f>
        <v>Annexes</v>
      </c>
      <c r="P15" s="331" t="s">
        <v>195</v>
      </c>
      <c r="Q15" s="317">
        <f>C15</f>
        <v>0</v>
      </c>
      <c r="R15" s="317">
        <f t="shared" ref="R15:R22" si="19">E15</f>
        <v>0</v>
      </c>
      <c r="S15" s="317">
        <f t="shared" ref="S15:S22" si="20">G15</f>
        <v>0</v>
      </c>
      <c r="T15" s="317">
        <f t="shared" ref="T15:T22" si="21">I15</f>
        <v>0</v>
      </c>
      <c r="U15" s="318"/>
    </row>
    <row r="16" spans="1:21" s="316" customFormat="1" ht="6" customHeight="1" x14ac:dyDescent="0.3">
      <c r="A16" s="361"/>
      <c r="B16" s="362"/>
      <c r="C16" s="362"/>
      <c r="D16" s="363"/>
      <c r="E16" s="362"/>
      <c r="F16" s="363"/>
      <c r="G16" s="362"/>
      <c r="H16" s="363"/>
      <c r="I16" s="362"/>
      <c r="J16" s="363"/>
      <c r="K16" s="320"/>
      <c r="L16" s="363"/>
      <c r="M16" s="322"/>
      <c r="N16" s="364"/>
      <c r="P16" s="331"/>
      <c r="Q16" s="317"/>
      <c r="R16" s="317"/>
      <c r="S16" s="317"/>
      <c r="T16" s="317"/>
      <c r="U16" s="318"/>
    </row>
    <row r="17" spans="1:21" s="316" customFormat="1" ht="39" customHeight="1" x14ac:dyDescent="0.3">
      <c r="A17" s="350" t="str">
        <f>'TAB3'!D19</f>
        <v>Charges émanant de factures d’achat de gaz émises par un fournisseur commercial pour l'alimentation de la clientèle propre du GRD</v>
      </c>
      <c r="B17" s="303">
        <f>TAB5.9!G24</f>
        <v>0</v>
      </c>
      <c r="C17" s="303">
        <f>TAB5.9!I24</f>
        <v>0</v>
      </c>
      <c r="D17" s="302">
        <f t="shared" si="15"/>
        <v>0</v>
      </c>
      <c r="E17" s="303">
        <f>TAB5.9!K24</f>
        <v>0</v>
      </c>
      <c r="F17" s="302">
        <f t="shared" si="16"/>
        <v>0</v>
      </c>
      <c r="G17" s="303">
        <f>TAB5.9!M24</f>
        <v>0</v>
      </c>
      <c r="H17" s="302">
        <f t="shared" si="17"/>
        <v>0</v>
      </c>
      <c r="I17" s="303">
        <f>TAB5.9!O24</f>
        <v>0</v>
      </c>
      <c r="J17" s="304">
        <f t="shared" si="18"/>
        <v>0</v>
      </c>
      <c r="K17" s="320"/>
      <c r="L17" s="128"/>
      <c r="M17" s="322"/>
      <c r="N17" s="60" t="s">
        <v>576</v>
      </c>
      <c r="P17" s="317">
        <f t="shared" ref="P17:Q26" si="22">B17</f>
        <v>0</v>
      </c>
      <c r="Q17" s="317">
        <f t="shared" si="22"/>
        <v>0</v>
      </c>
      <c r="R17" s="317">
        <f t="shared" si="19"/>
        <v>0</v>
      </c>
      <c r="S17" s="317">
        <f t="shared" si="20"/>
        <v>0</v>
      </c>
      <c r="T17" s="317">
        <f t="shared" si="21"/>
        <v>0</v>
      </c>
      <c r="U17" s="318"/>
    </row>
    <row r="18" spans="1:21" s="316" customFormat="1" ht="39" customHeight="1" x14ac:dyDescent="0.3">
      <c r="A18" s="350" t="str">
        <f>'TAB3'!D20</f>
        <v>Charges de distribution supportées par le GRD pour l'alimentation de clientèle propre</v>
      </c>
      <c r="B18" s="303">
        <f>TAB5.10!G24</f>
        <v>0</v>
      </c>
      <c r="C18" s="303">
        <f>TAB5.10!I24</f>
        <v>0</v>
      </c>
      <c r="D18" s="302">
        <f t="shared" ref="D18" si="23">IFERROR(IF(AND(ROUND(SUM(B18:B18),0)=0,ROUND(SUM(C18:C18),0)&gt;ROUND(SUM(B18:B18),0)),"INF",(ROUND(SUM(C18:C18),0)-ROUND(SUM(B18:B18),0))/ROUND(SUM(B18:B18),0)),0)</f>
        <v>0</v>
      </c>
      <c r="E18" s="303">
        <f>TAB5.10!K24</f>
        <v>0</v>
      </c>
      <c r="F18" s="302">
        <f t="shared" ref="F18" si="24">IFERROR(IF(AND(ROUND(SUM(C18),0)=0,ROUND(SUM(E18:E18),0)&gt;ROUND(SUM(C18),0)),"INF",(ROUND(SUM(E18:E18),0)-ROUND(SUM(C18),0))/ROUND(SUM(C18),0)),0)</f>
        <v>0</v>
      </c>
      <c r="G18" s="303">
        <f>TAB5.10!M24</f>
        <v>0</v>
      </c>
      <c r="H18" s="302">
        <f t="shared" ref="H18" si="25">IFERROR(IF(AND(ROUND(SUM(E18),0)=0,ROUND(SUM(G18:G18),0)&gt;ROUND(SUM(E18),0)),"INF",(ROUND(SUM(G18:G18),0)-ROUND(SUM(E18),0))/ROUND(SUM(E18),0)),0)</f>
        <v>0</v>
      </c>
      <c r="I18" s="303">
        <f>TAB5.10!O24</f>
        <v>0</v>
      </c>
      <c r="J18" s="304">
        <f t="shared" ref="J18" si="26">IFERROR(IF(AND(ROUND(SUM(G18),0)=0,ROUND(SUM(I18:I18),0)&gt;ROUND(SUM(G18),0)),"INF",(ROUND(SUM(I18:I18),0)-ROUND(SUM(G18),0))/ROUND(SUM(G18),0)),0)</f>
        <v>0</v>
      </c>
      <c r="K18" s="320"/>
      <c r="L18" s="128"/>
      <c r="M18" s="322"/>
      <c r="N18" s="60" t="s">
        <v>577</v>
      </c>
      <c r="P18" s="317">
        <f t="shared" ref="P18" si="27">B18</f>
        <v>0</v>
      </c>
      <c r="Q18" s="317">
        <f t="shared" ref="Q18" si="28">C18</f>
        <v>0</v>
      </c>
      <c r="R18" s="317">
        <f t="shared" ref="R18" si="29">E18</f>
        <v>0</v>
      </c>
      <c r="S18" s="317">
        <f t="shared" ref="S18" si="30">G18</f>
        <v>0</v>
      </c>
      <c r="T18" s="317">
        <f t="shared" ref="T18" si="31">I18</f>
        <v>0</v>
      </c>
      <c r="U18" s="318"/>
    </row>
    <row r="19" spans="1:21" s="316" customFormat="1" ht="39" customHeight="1" x14ac:dyDescent="0.3">
      <c r="A19" s="350" t="str">
        <f>'TAB3'!D21</f>
        <v xml:space="preserve">Produits issus de la facturation de la fourniture de gaz à la clientèle propre du gestionnaire de réseau de distribution ainsi que le montant de la compensation versée par la CREG </v>
      </c>
      <c r="B19" s="303">
        <f>TAB5.12!G27</f>
        <v>0</v>
      </c>
      <c r="C19" s="303">
        <f>TAB5.12!I27</f>
        <v>0</v>
      </c>
      <c r="D19" s="302">
        <f t="shared" si="15"/>
        <v>0</v>
      </c>
      <c r="E19" s="303">
        <f>TAB5.12!K27</f>
        <v>0</v>
      </c>
      <c r="F19" s="302">
        <f t="shared" si="16"/>
        <v>0</v>
      </c>
      <c r="G19" s="303">
        <f>TAB5.12!M27</f>
        <v>0</v>
      </c>
      <c r="H19" s="302">
        <f t="shared" si="17"/>
        <v>0</v>
      </c>
      <c r="I19" s="303">
        <f>TAB5.12!O27</f>
        <v>0</v>
      </c>
      <c r="J19" s="304">
        <f t="shared" si="18"/>
        <v>0</v>
      </c>
      <c r="K19" s="320"/>
      <c r="L19" s="128"/>
      <c r="M19" s="322"/>
      <c r="N19" s="60" t="s">
        <v>579</v>
      </c>
      <c r="P19" s="317">
        <f t="shared" si="22"/>
        <v>0</v>
      </c>
      <c r="Q19" s="317">
        <f t="shared" si="22"/>
        <v>0</v>
      </c>
      <c r="R19" s="317">
        <f t="shared" si="19"/>
        <v>0</v>
      </c>
      <c r="S19" s="317">
        <f t="shared" si="20"/>
        <v>0</v>
      </c>
      <c r="T19" s="317">
        <f t="shared" si="21"/>
        <v>0</v>
      </c>
      <c r="U19" s="318"/>
    </row>
    <row r="20" spans="1:21" s="316" customFormat="1" ht="39" customHeight="1" x14ac:dyDescent="0.3">
      <c r="A20" s="301" t="str">
        <f>A8</f>
        <v xml:space="preserve">Charges émanant de factures émises par la société FeReSO dans le cadre du processus de réconciliation </v>
      </c>
      <c r="B20" s="315">
        <f>TAB5.3!G15</f>
        <v>0</v>
      </c>
      <c r="C20" s="315">
        <f>TAB5.3!I15</f>
        <v>0</v>
      </c>
      <c r="D20" s="302">
        <f t="shared" ref="D20" si="32">IFERROR(IF(AND(ROUND(SUM(B20:B20),0)=0,ROUND(SUM(C20:C20),0)&gt;ROUND(SUM(B20:B20),0)),"INF",(ROUND(SUM(C20:C20),0)-ROUND(SUM(B20:B20),0))/ROUND(SUM(B20:B20),0)),0)</f>
        <v>0</v>
      </c>
      <c r="E20" s="315">
        <f>TAB5.3!K15</f>
        <v>0</v>
      </c>
      <c r="F20" s="302">
        <f t="shared" ref="F20" si="33">IFERROR(IF(AND(ROUND(SUM(C20),0)=0,ROUND(SUM(E20:E20),0)&gt;ROUND(SUM(C20),0)),"INF",(ROUND(SUM(E20:E20),0)-ROUND(SUM(C20),0))/ROUND(SUM(C20),0)),0)</f>
        <v>0</v>
      </c>
      <c r="G20" s="315">
        <f>TAB5.3!M15</f>
        <v>0</v>
      </c>
      <c r="H20" s="302">
        <f>IFERROR(IF(AND(ROUND(SUM(E20),0)=0,ROUND(SUM(G20:G20),0)&gt;ROUND(SUM(E20),0)),"INF",(ROUND(SUM(G20:G20),0)-ROUND(SUM(E20),0))/ROUND(SUM(E20),0)),0)</f>
        <v>0</v>
      </c>
      <c r="I20" s="315">
        <f>TAB5.3!O15</f>
        <v>0</v>
      </c>
      <c r="J20" s="304">
        <f>IFERROR(IF(AND(ROUND(SUM(G20),0)=0,ROUND(SUM(I20:I20),0)&gt;ROUND(SUM(G20),0)),"INF",(ROUND(SUM(I20:I20),0)-ROUND(SUM(G20),0))/ROUND(SUM(G20),0)),0)</f>
        <v>0</v>
      </c>
      <c r="K20" s="320"/>
      <c r="L20" s="128"/>
      <c r="M20" s="367"/>
      <c r="N20" s="60" t="s">
        <v>570</v>
      </c>
      <c r="O20" s="322"/>
      <c r="P20" s="317">
        <f>B20</f>
        <v>0</v>
      </c>
      <c r="Q20" s="317">
        <f>C20</f>
        <v>0</v>
      </c>
      <c r="R20" s="317">
        <f>E20</f>
        <v>0</v>
      </c>
      <c r="S20" s="317">
        <f>G20</f>
        <v>0</v>
      </c>
      <c r="T20" s="317">
        <f>I20</f>
        <v>0</v>
      </c>
      <c r="U20" s="318"/>
    </row>
    <row r="21" spans="1:21" s="316" customFormat="1" ht="39" customHeight="1" x14ac:dyDescent="0.3">
      <c r="A21" s="350" t="str">
        <f>'TAB3'!D23</f>
        <v xml:space="preserve">Indemnités versées aux fournisseurs de gaz, résultant du retard de placement des compteurs à budget </v>
      </c>
      <c r="B21" s="303">
        <f>TAB5.15!B13</f>
        <v>0</v>
      </c>
      <c r="C21" s="303">
        <f>TAB5.15!C13</f>
        <v>0</v>
      </c>
      <c r="D21" s="302">
        <f>IFERROR(IF(AND(ROUND(SUM(B21:B21),0)=0,ROUND(SUM(C21:C21),0)&gt;ROUND(SUM(B21:B21),0)),"INF",(ROUND(SUM(C21:C21),0)-ROUND(SUM(B21:B21),0))/ROUND(SUM(B21:B21),0)),0)</f>
        <v>0</v>
      </c>
      <c r="E21" s="303">
        <f>TAB5.15!E13</f>
        <v>0</v>
      </c>
      <c r="F21" s="302">
        <f>IFERROR(IF(AND(ROUND(SUM(C21),0)=0,ROUND(SUM(E21:E21),0)&gt;ROUND(SUM(C21),0)),"INF",(ROUND(SUM(E21:E21),0)-ROUND(SUM(C21),0))/ROUND(SUM(C21),0)),0)</f>
        <v>0</v>
      </c>
      <c r="G21" s="303">
        <f>TAB5.15!G13</f>
        <v>0</v>
      </c>
      <c r="H21" s="302">
        <f>IFERROR(IF(AND(ROUND(SUM(E21),0)=0,ROUND(SUM(G21:G21),0)&gt;ROUND(SUM(E21),0)),"INF",(ROUND(SUM(G21:G21),0)-ROUND(SUM(E21),0))/ROUND(SUM(E21),0)),0)</f>
        <v>0</v>
      </c>
      <c r="I21" s="303">
        <f>TAB5.15!I13</f>
        <v>0</v>
      </c>
      <c r="J21" s="304">
        <f>IFERROR(IF(AND(ROUND(SUM(G21),0)=0,ROUND(SUM(I21:I21),0)&gt;ROUND(SUM(G21),0)),"INF",(ROUND(SUM(I21:I21),0)-ROUND(SUM(G21),0))/ROUND(SUM(G21),0)),0)</f>
        <v>0</v>
      </c>
      <c r="K21" s="320"/>
      <c r="L21" s="128"/>
      <c r="M21" s="322"/>
      <c r="N21" s="60" t="s">
        <v>592</v>
      </c>
      <c r="P21" s="317">
        <f>B21</f>
        <v>0</v>
      </c>
      <c r="Q21" s="317">
        <f>C21</f>
        <v>0</v>
      </c>
      <c r="R21" s="317">
        <f>E21</f>
        <v>0</v>
      </c>
      <c r="S21" s="317">
        <f>G21</f>
        <v>0</v>
      </c>
      <c r="T21" s="317">
        <f>I21</f>
        <v>0</v>
      </c>
      <c r="U21" s="318"/>
    </row>
    <row r="22" spans="1:21" s="316" customFormat="1" ht="39" customHeight="1" x14ac:dyDescent="0.3">
      <c r="A22" s="350" t="str">
        <f>'TAB3'!D24</f>
        <v>Charges et produits liés à l’achat de gaz SER</v>
      </c>
      <c r="B22" s="303">
        <f>TAB5.16!B11</f>
        <v>0</v>
      </c>
      <c r="C22" s="303">
        <f>TAB5.16!C11</f>
        <v>0</v>
      </c>
      <c r="D22" s="302">
        <f t="shared" si="15"/>
        <v>0</v>
      </c>
      <c r="E22" s="303">
        <f>TAB5.16!E11</f>
        <v>0</v>
      </c>
      <c r="F22" s="302">
        <f t="shared" si="16"/>
        <v>0</v>
      </c>
      <c r="G22" s="303">
        <f>TAB5.16!G11</f>
        <v>0</v>
      </c>
      <c r="H22" s="302">
        <f t="shared" si="17"/>
        <v>0</v>
      </c>
      <c r="I22" s="303">
        <f>TAB5.16!I11</f>
        <v>0</v>
      </c>
      <c r="J22" s="304">
        <f t="shared" si="18"/>
        <v>0</v>
      </c>
      <c r="K22" s="320"/>
      <c r="L22" s="128"/>
      <c r="M22" s="322"/>
      <c r="N22" s="60" t="s">
        <v>620</v>
      </c>
      <c r="P22" s="317">
        <f t="shared" si="22"/>
        <v>0</v>
      </c>
      <c r="Q22" s="317">
        <f t="shared" si="22"/>
        <v>0</v>
      </c>
      <c r="R22" s="317">
        <f t="shared" si="19"/>
        <v>0</v>
      </c>
      <c r="S22" s="317">
        <f t="shared" si="20"/>
        <v>0</v>
      </c>
      <c r="T22" s="317">
        <f t="shared" si="21"/>
        <v>0</v>
      </c>
      <c r="U22" s="318"/>
    </row>
    <row r="23" spans="1:21" s="316" customFormat="1" ht="6" customHeight="1" x14ac:dyDescent="0.3">
      <c r="A23" s="342"/>
      <c r="B23" s="343"/>
      <c r="C23" s="351"/>
      <c r="D23" s="352"/>
      <c r="E23" s="353"/>
      <c r="F23" s="354"/>
      <c r="G23" s="353"/>
      <c r="H23" s="354"/>
      <c r="I23" s="353"/>
      <c r="J23" s="354"/>
      <c r="K23" s="354"/>
      <c r="L23" s="355"/>
      <c r="M23" s="354"/>
      <c r="N23" s="356"/>
      <c r="O23" s="354"/>
      <c r="P23" s="318"/>
      <c r="Q23" s="318"/>
      <c r="R23" s="318"/>
      <c r="S23" s="318"/>
      <c r="T23" s="318"/>
      <c r="U23" s="318"/>
    </row>
    <row r="24" spans="1:21" s="316" customFormat="1" ht="27.6" customHeight="1" x14ac:dyDescent="0.3">
      <c r="A24" s="346" t="s">
        <v>317</v>
      </c>
      <c r="B24" s="347">
        <f>SUM(B17:B22)</f>
        <v>0</v>
      </c>
      <c r="C24" s="347">
        <f>SUM(C17:C22)</f>
        <v>0</v>
      </c>
      <c r="D24" s="348">
        <f>IFERROR(IF(AND(ROUND(SUM(B24:B24),0)=0,ROUND(SUM(C24:C24),0)&gt;ROUND(SUM(B24:B24),0)),"INF",(ROUND(SUM(C24:C24),0)-ROUND(SUM(B24:B24),0))/ROUND(SUM(B24:B24),0)),0)</f>
        <v>0</v>
      </c>
      <c r="E24" s="347">
        <f>SUM(E17:E22)</f>
        <v>0</v>
      </c>
      <c r="F24" s="348">
        <f>IFERROR(IF(AND(ROUND(SUM(C24),0)=0,ROUND(SUM(E24:E24),0)&gt;ROUND(SUM(C24),0)),"INF",(ROUND(SUM(E24:E24),0)-ROUND(SUM(C24),0))/ROUND(SUM(C24),0)),0)</f>
        <v>0</v>
      </c>
      <c r="G24" s="347">
        <f>SUM(G17:G22)</f>
        <v>0</v>
      </c>
      <c r="H24" s="348">
        <f>IFERROR(IF(AND(ROUND(SUM(E24),0)=0,ROUND(SUM(G24:G24),0)&gt;ROUND(SUM(E24),0)),"INF",(ROUND(SUM(G24:G24),0)-ROUND(SUM(E24),0))/ROUND(SUM(E24),0)),0)</f>
        <v>0</v>
      </c>
      <c r="I24" s="347">
        <f>SUM(I17:I22)</f>
        <v>0</v>
      </c>
      <c r="J24" s="348">
        <f>IFERROR(IF(AND(ROUND(SUM(G24),0)=0,ROUND(SUM(I24:I24),0)&gt;ROUND(SUM(G24),0)),"INF",(ROUND(SUM(I24:I24),0)-ROUND(SUM(G24),0))/ROUND(SUM(G24),0)),0)</f>
        <v>0</v>
      </c>
      <c r="K24" s="357"/>
      <c r="L24" s="349"/>
      <c r="M24" s="358"/>
      <c r="N24" s="328"/>
      <c r="O24" s="354"/>
      <c r="P24" s="317">
        <f t="shared" si="22"/>
        <v>0</v>
      </c>
      <c r="Q24" s="317">
        <f t="shared" si="22"/>
        <v>0</v>
      </c>
      <c r="R24" s="317">
        <f>E24</f>
        <v>0</v>
      </c>
      <c r="S24" s="317">
        <f>G24</f>
        <v>0</v>
      </c>
      <c r="T24" s="317">
        <f>I24</f>
        <v>0</v>
      </c>
      <c r="U24" s="318"/>
    </row>
    <row r="25" spans="1:21" s="316" customFormat="1" ht="27.6" customHeight="1" x14ac:dyDescent="0.3">
      <c r="A25" s="352"/>
      <c r="B25" s="353"/>
      <c r="C25" s="351"/>
      <c r="D25" s="352"/>
      <c r="E25" s="353"/>
      <c r="F25" s="354"/>
      <c r="G25" s="353"/>
      <c r="H25" s="354"/>
      <c r="I25" s="353"/>
      <c r="J25" s="354"/>
      <c r="K25" s="354"/>
      <c r="L25" s="355"/>
      <c r="M25" s="354"/>
      <c r="N25" s="354"/>
      <c r="O25" s="354"/>
      <c r="P25" s="318"/>
      <c r="Q25" s="318"/>
      <c r="R25" s="318"/>
      <c r="S25" s="318"/>
      <c r="T25" s="318"/>
      <c r="U25" s="318"/>
    </row>
    <row r="26" spans="1:21" s="316" customFormat="1" ht="27.6" customHeight="1" x14ac:dyDescent="0.3">
      <c r="A26" s="346" t="s">
        <v>742</v>
      </c>
      <c r="B26" s="347">
        <f>SUM(B15,B24)</f>
        <v>0</v>
      </c>
      <c r="C26" s="347">
        <f>SUM(C15,C24)</f>
        <v>0</v>
      </c>
      <c r="D26" s="348">
        <f>IFERROR(IF(AND(ROUND(SUM(B26:B26),0)=0,ROUND(SUM(C26:C26),0)&gt;ROUND(SUM(B26:B26),0)),"INF",(ROUND(SUM(C26:C26),0)-ROUND(SUM(B26:B26),0))/ROUND(SUM(B26:B26),0)),0)</f>
        <v>0</v>
      </c>
      <c r="E26" s="347">
        <f>SUM(E15,E24)</f>
        <v>0</v>
      </c>
      <c r="F26" s="348">
        <f>IFERROR(IF(AND(ROUND(SUM(C26),0)=0,ROUND(SUM(E26:E26),0)&gt;ROUND(SUM(C26),0)),"INF",(ROUND(SUM(E26:E26),0)-ROUND(SUM(C26),0))/ROUND(SUM(C26),0)),0)</f>
        <v>0</v>
      </c>
      <c r="G26" s="347">
        <f>SUM(G15,G24)</f>
        <v>0</v>
      </c>
      <c r="H26" s="348">
        <f>IFERROR(IF(AND(ROUND(SUM(E26),0)=0,ROUND(SUM(G26:G26),0)&gt;ROUND(SUM(E26),0)),"INF",(ROUND(SUM(G26:G26),0)-ROUND(SUM(E26),0))/ROUND(SUM(E26),0)),0)</f>
        <v>0</v>
      </c>
      <c r="I26" s="347">
        <f>SUM(I15,I24)</f>
        <v>0</v>
      </c>
      <c r="J26" s="348">
        <f>IFERROR(IF(AND(ROUND(SUM(G26),0)=0,ROUND(SUM(I26:I26),0)&gt;ROUND(SUM(G26),0)),"INF",(ROUND(SUM(I26:I26),0)-ROUND(SUM(G26),0))/ROUND(SUM(G26),0)),0)</f>
        <v>0</v>
      </c>
      <c r="K26" s="357"/>
      <c r="L26" s="349"/>
      <c r="M26" s="358"/>
      <c r="N26" s="328"/>
      <c r="O26" s="354"/>
      <c r="P26" s="317">
        <f t="shared" si="22"/>
        <v>0</v>
      </c>
      <c r="Q26" s="317">
        <f t="shared" si="22"/>
        <v>0</v>
      </c>
      <c r="R26" s="317">
        <f>E26</f>
        <v>0</v>
      </c>
      <c r="S26" s="317">
        <f>G26</f>
        <v>0</v>
      </c>
      <c r="T26" s="317">
        <f>I26</f>
        <v>0</v>
      </c>
      <c r="U26" s="318"/>
    </row>
    <row r="27" spans="1:21" s="80" customFormat="1" ht="27.6" customHeight="1" x14ac:dyDescent="0.3">
      <c r="A27" s="143"/>
      <c r="C27" s="143"/>
      <c r="D27" s="143"/>
      <c r="P27" s="359"/>
      <c r="Q27" s="360"/>
      <c r="R27" s="360"/>
      <c r="S27" s="360"/>
      <c r="T27" s="360"/>
      <c r="U27" s="360"/>
    </row>
    <row r="28" spans="1:21" s="80" customFormat="1" x14ac:dyDescent="0.3">
      <c r="A28" s="143"/>
      <c r="C28" s="143"/>
      <c r="D28" s="143"/>
      <c r="P28" s="359"/>
      <c r="Q28" s="360"/>
      <c r="R28" s="360"/>
      <c r="S28" s="360"/>
      <c r="T28" s="360"/>
      <c r="U28" s="360"/>
    </row>
    <row r="29" spans="1:21" x14ac:dyDescent="0.3">
      <c r="B29" s="162"/>
    </row>
  </sheetData>
  <mergeCells count="8">
    <mergeCell ref="L5:L6"/>
    <mergeCell ref="P5:P6"/>
    <mergeCell ref="N5:N6"/>
    <mergeCell ref="A5:A6"/>
    <mergeCell ref="C5:D5"/>
    <mergeCell ref="E5:F5"/>
    <mergeCell ref="G5:H5"/>
    <mergeCell ref="I5:J5"/>
  </mergeCells>
  <hyperlinks>
    <hyperlink ref="A1" location="TAB00!A1" display="Retour page de garde"/>
    <hyperlink ref="N8" location="TAB5.3!A1" display="TAB5.3!A1"/>
    <hyperlink ref="N9" location="TAB5.4!A1" display="TAB5.4!A1"/>
    <hyperlink ref="N10" location="TAB5.5!A1" display="TAB5.5!A1"/>
    <hyperlink ref="N11" location="TAB5.6!A1" display="TAB5.6!A1"/>
    <hyperlink ref="N12" location="TAB5.7!A1" display="TAB5.7!A1"/>
    <hyperlink ref="N13" location="TAB5.8!A1" display="TAB5.8!A1"/>
    <hyperlink ref="N17" location="TAB5.9!A1" display="TAB5.9!A1"/>
    <hyperlink ref="N18" location="TAB5.10!A1" display="TAB5.10!A1"/>
    <hyperlink ref="N19" location="TAB5.12!A1" display="TAB5.12!A1"/>
    <hyperlink ref="N21" location="TAB5.15!A1" display="TAB5.15!A1"/>
    <hyperlink ref="N22" location="TAB5.16!A1" display="TAB5.16!A1"/>
    <hyperlink ref="N20" location="TAB5.3!A1" display="TAB5.3!A1"/>
  </hyperlinks>
  <pageMargins left="0.7" right="0.7" top="0.75" bottom="0.75" header="0.3" footer="0.3"/>
  <pageSetup paperSize="9" orientation="portrait" verticalDpi="0" r:id="rId1"/>
  <extLst>
    <ext xmlns:x14="http://schemas.microsoft.com/office/spreadsheetml/2009/9/main" uri="{05C60535-1F16-4fd2-B633-F4F36F0B64E0}">
      <x14:sparklineGroups xmlns:xm="http://schemas.microsoft.com/office/excel/2006/main">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'TAB5'!P21:T21</xm:f>
              <xm:sqref>L21</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'TAB5'!P20:T20</xm:f>
              <xm:sqref>L20</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'TAB5'!P17:T17</xm:f>
              <xm:sqref>L17</xm:sqref>
            </x14:sparkline>
            <x14:sparkline>
              <xm:f>'TAB5'!P19:T19</xm:f>
              <xm:sqref>L19</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'TAB5'!P15:T15</xm:f>
              <xm:sqref>L15</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'TAB5'!P26:T26</xm:f>
              <xm:sqref>L26</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'TAB5'!P8:T8</xm:f>
              <xm:sqref>L8</xm:sqref>
            </x14:sparkline>
            <x14:sparkline>
              <xm:f>'TAB5'!P9:T9</xm:f>
              <xm:sqref>L9</xm:sqref>
            </x14:sparkline>
            <x14:sparkline>
              <xm:f>'TAB5'!P10:T10</xm:f>
              <xm:sqref>L10</xm:sqref>
            </x14:sparkline>
            <x14:sparkline>
              <xm:f>'TAB5'!P11:T11</xm:f>
              <xm:sqref>L11</xm:sqref>
            </x14:sparkline>
            <x14:sparkline>
              <xm:f>'TAB5'!P12:T12</xm:f>
              <xm:sqref>L12</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'TAB5'!P22:T22</xm:f>
              <xm:sqref>L22</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'TAB5'!P24:T24</xm:f>
              <xm:sqref>L24</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'TAB5'!P18:T18</xm:f>
              <xm:sqref>L18</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'TAB5'!P13:T13</xm:f>
              <xm:sqref>L13</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zoomScaleNormal="100" workbookViewId="0">
      <selection activeCell="A16" sqref="A16"/>
    </sheetView>
  </sheetViews>
  <sheetFormatPr baseColWidth="10" defaultColWidth="9.1640625" defaultRowHeight="13.5" x14ac:dyDescent="0.3"/>
  <cols>
    <col min="1" max="1" width="61.5" style="10" customWidth="1"/>
    <col min="2" max="2" width="16.6640625" style="6" customWidth="1"/>
    <col min="3" max="3" width="16.6640625" style="10" customWidth="1"/>
    <col min="4" max="4" width="10.83203125" style="10" customWidth="1"/>
    <col min="5" max="5" width="16.6640625" style="6" customWidth="1"/>
    <col min="6" max="6" width="10.83203125" style="6" customWidth="1"/>
    <col min="7" max="7" width="16.6640625" style="6" customWidth="1"/>
    <col min="8" max="8" width="10.83203125" style="6" customWidth="1"/>
    <col min="9" max="9" width="16.6640625" style="6" customWidth="1"/>
    <col min="10" max="10" width="10.83203125" style="6" customWidth="1"/>
    <col min="11" max="11" width="16.6640625" style="6" customWidth="1"/>
    <col min="12" max="12" width="10.83203125" style="6" customWidth="1"/>
    <col min="13" max="13" width="16.6640625" style="6" customWidth="1"/>
    <col min="14" max="14" width="10.83203125" style="6" customWidth="1"/>
    <col min="15" max="15" width="16.6640625" style="6" customWidth="1"/>
    <col min="16" max="16" width="10.83203125" style="6" customWidth="1"/>
    <col min="17" max="16384" width="9.1640625" style="6"/>
  </cols>
  <sheetData>
    <row r="1" spans="1:24" ht="15" x14ac:dyDescent="0.3">
      <c r="A1" s="17" t="s">
        <v>140</v>
      </c>
      <c r="B1" s="18"/>
      <c r="C1" s="51"/>
      <c r="E1" s="18"/>
      <c r="G1" s="18"/>
      <c r="I1" s="18"/>
      <c r="K1" s="18"/>
      <c r="M1" s="18"/>
      <c r="O1" s="18"/>
    </row>
    <row r="2" spans="1:24" ht="15" x14ac:dyDescent="0.3">
      <c r="A2" s="124" t="s">
        <v>341</v>
      </c>
      <c r="B2" s="18"/>
      <c r="C2" s="51"/>
      <c r="E2" s="18"/>
      <c r="G2" s="18"/>
      <c r="I2" s="18"/>
      <c r="K2" s="18"/>
      <c r="M2" s="18"/>
      <c r="O2" s="18"/>
    </row>
    <row r="3" spans="1:24" ht="21" x14ac:dyDescent="0.35">
      <c r="A3" s="264" t="str">
        <f>TAB00!B66&amp;" : "&amp;TAB00!C66</f>
        <v xml:space="preserve">TAB5.3 : Charges émanant de factures émises par la société FeReSO dans le cadre du processus de réconciliation </v>
      </c>
      <c r="B3" s="264"/>
      <c r="C3" s="264"/>
      <c r="D3" s="264"/>
      <c r="E3" s="264"/>
      <c r="F3" s="264"/>
      <c r="G3" s="264"/>
      <c r="H3" s="264"/>
      <c r="I3" s="264"/>
      <c r="J3" s="264"/>
      <c r="K3" s="264"/>
      <c r="L3" s="264"/>
      <c r="M3" s="264"/>
      <c r="N3" s="264"/>
      <c r="O3" s="264"/>
      <c r="P3" s="264"/>
    </row>
    <row r="4" spans="1:24" x14ac:dyDescent="0.3">
      <c r="J4" s="11"/>
      <c r="K4" s="11"/>
      <c r="L4" s="11"/>
    </row>
    <row r="5" spans="1:24" s="11" customFormat="1" x14ac:dyDescent="0.3">
      <c r="A5" s="708" t="str">
        <f>A8&amp;" hors OSP"</f>
        <v>Charges émanant de factures émises par la société FeReSO dans le cadre du processus de réconciliation  hors OSP</v>
      </c>
      <c r="B5" s="708"/>
      <c r="C5" s="708"/>
      <c r="D5" s="708"/>
      <c r="E5" s="708"/>
      <c r="F5" s="708"/>
      <c r="G5" s="708"/>
      <c r="H5" s="708"/>
      <c r="I5" s="708"/>
      <c r="J5" s="708"/>
      <c r="K5" s="708"/>
      <c r="L5" s="708"/>
      <c r="M5" s="708"/>
      <c r="N5" s="708"/>
      <c r="O5" s="708"/>
      <c r="P5" s="708"/>
    </row>
    <row r="6" spans="1:24" s="311" customFormat="1" ht="24" customHeight="1" x14ac:dyDescent="0.3">
      <c r="A6" s="631" t="s">
        <v>2</v>
      </c>
      <c r="B6" s="221" t="s">
        <v>94</v>
      </c>
      <c r="C6" s="631" t="s">
        <v>121</v>
      </c>
      <c r="D6" s="631"/>
      <c r="E6" s="631" t="s">
        <v>288</v>
      </c>
      <c r="F6" s="631"/>
      <c r="G6" s="631" t="s">
        <v>287</v>
      </c>
      <c r="H6" s="631"/>
      <c r="I6" s="631" t="s">
        <v>283</v>
      </c>
      <c r="J6" s="631"/>
      <c r="K6" s="631" t="s">
        <v>284</v>
      </c>
      <c r="L6" s="631"/>
      <c r="M6" s="631" t="s">
        <v>285</v>
      </c>
      <c r="N6" s="631"/>
      <c r="O6" s="631" t="s">
        <v>286</v>
      </c>
      <c r="P6" s="631"/>
    </row>
    <row r="7" spans="1:24" s="311" customFormat="1" ht="27" x14ac:dyDescent="0.3">
      <c r="A7" s="631"/>
      <c r="B7" s="221" t="s">
        <v>3</v>
      </c>
      <c r="C7" s="221" t="s">
        <v>3</v>
      </c>
      <c r="D7" s="177" t="s">
        <v>92</v>
      </c>
      <c r="E7" s="221" t="s">
        <v>3</v>
      </c>
      <c r="F7" s="177" t="s">
        <v>92</v>
      </c>
      <c r="G7" s="221" t="s">
        <v>3</v>
      </c>
      <c r="H7" s="177" t="s">
        <v>92</v>
      </c>
      <c r="I7" s="221" t="s">
        <v>3</v>
      </c>
      <c r="J7" s="177" t="s">
        <v>92</v>
      </c>
      <c r="K7" s="221" t="s">
        <v>3</v>
      </c>
      <c r="L7" s="177" t="s">
        <v>92</v>
      </c>
      <c r="M7" s="221" t="s">
        <v>3</v>
      </c>
      <c r="N7" s="177" t="s">
        <v>92</v>
      </c>
      <c r="O7" s="221" t="s">
        <v>3</v>
      </c>
      <c r="P7" s="177" t="s">
        <v>92</v>
      </c>
    </row>
    <row r="8" spans="1:24" s="81" customFormat="1" ht="37.15" customHeight="1" x14ac:dyDescent="0.3">
      <c r="A8" s="307" t="str">
        <f>'TAB5'!A8</f>
        <v xml:space="preserve">Charges émanant de factures émises par la société FeReSO dans le cadre du processus de réconciliation </v>
      </c>
      <c r="B8" s="233"/>
      <c r="C8" s="233"/>
      <c r="D8" s="323">
        <f>IFERROR(IF(AND(ROUND(SUM(B8:B8),0)=0,ROUND(SUM(C8:C8),0)&gt;ROUND(SUM(B8:B8),0)),"INF",(ROUND(SUM(C8:C8),0)-ROUND(SUM(B8:B8),0))/ROUND(SUM(B8:B8),0)),0)</f>
        <v>0</v>
      </c>
      <c r="E8" s="233"/>
      <c r="F8" s="323">
        <f>IFERROR(IF(AND(ROUND(SUM(C8),0)=0,ROUND(SUM(E8:E8),0)&gt;ROUND(SUM(C8),0)),"INF",(ROUND(SUM(E8:E8),0)-ROUND(SUM(C8),0))/ROUND(SUM(C8),0)),0)</f>
        <v>0</v>
      </c>
      <c r="G8" s="233"/>
      <c r="H8" s="323">
        <f>IFERROR(IF(AND(ROUND(SUM(E8),0)=0,ROUND(SUM(G8:G8),0)&gt;ROUND(SUM(E8),0)),"INF",(ROUND(SUM(G8:G8),0)-ROUND(SUM(E8),0))/ROUND(SUM(E8),0)),0)</f>
        <v>0</v>
      </c>
      <c r="I8" s="233"/>
      <c r="J8" s="323">
        <f>IFERROR(IF(AND(ROUND(SUM(G8),0)=0,ROUND(SUM(I8:I8),0)&gt;ROUND(SUM(G8),0)),"INF",(ROUND(SUM(I8:I8),0)-ROUND(SUM(G8),0))/ROUND(SUM(G8),0)),0)</f>
        <v>0</v>
      </c>
      <c r="K8" s="233"/>
      <c r="L8" s="323">
        <f>IFERROR(IF(AND(ROUND(SUM(I8),0)=0,ROUND(SUM(K8:K8),0)&gt;ROUND(SUM(I8),0)),"INF",(ROUND(SUM(K8:K8),0)-ROUND(SUM(I8),0))/ROUND(SUM(I8),0)),0)</f>
        <v>0</v>
      </c>
      <c r="M8" s="233"/>
      <c r="N8" s="323">
        <f>IFERROR(IF(AND(ROUND(SUM(K8),0)=0,ROUND(SUM(M8:M8),0)&gt;ROUND(SUM(K8),0)),"INF",(ROUND(SUM(M8:M8),0)-ROUND(SUM(K8),0))/ROUND(SUM(K8),0)),0)</f>
        <v>0</v>
      </c>
      <c r="O8" s="233"/>
      <c r="P8" s="310">
        <f>IFERROR(IF(AND(ROUND(SUM(M8),0)=0,ROUND(SUM(O8:O8),0)&gt;ROUND(SUM(M8),0)),"INF",(ROUND(SUM(O8:O8),0)-ROUND(SUM(M8),0))/ROUND(SUM(M8),0)),0)</f>
        <v>0</v>
      </c>
      <c r="Q8" s="129">
        <f>B8</f>
        <v>0</v>
      </c>
      <c r="R8" s="129">
        <f>C8</f>
        <v>0</v>
      </c>
      <c r="S8" s="129">
        <f>E8</f>
        <v>0</v>
      </c>
      <c r="T8" s="129">
        <f>G8</f>
        <v>0</v>
      </c>
      <c r="U8" s="129">
        <f>I8</f>
        <v>0</v>
      </c>
      <c r="V8" s="129">
        <f>K8</f>
        <v>0</v>
      </c>
      <c r="W8" s="129">
        <f>M8</f>
        <v>0</v>
      </c>
      <c r="X8" s="129">
        <f>O8</f>
        <v>0</v>
      </c>
    </row>
    <row r="9" spans="1:24" s="81" customFormat="1" ht="24.6" customHeight="1" x14ac:dyDescent="0.3">
      <c r="A9" s="307" t="s">
        <v>609</v>
      </c>
      <c r="B9" s="238"/>
      <c r="C9" s="238"/>
      <c r="D9" s="305">
        <f>IFERROR(IF(AND(ROUND(SUM(B9:B9),0)=0,ROUND(SUM(C9:C9),0)&gt;ROUND(SUM(B9:B9),0)),"INF",(ROUND(SUM(C9:C9),0)-ROUND(SUM(B9:B9),0))/ROUND(SUM(B9:B9),0)),0)</f>
        <v>0</v>
      </c>
      <c r="E9" s="238"/>
      <c r="F9" s="305">
        <f>IFERROR(IF(AND(ROUND(SUM(C9),0)=0,ROUND(SUM(E9:E9),0)&gt;ROUND(SUM(C9),0)),"INF",(ROUND(SUM(E9:E9),0)-ROUND(SUM(C9),0))/ROUND(SUM(C9),0)),0)</f>
        <v>0</v>
      </c>
      <c r="G9" s="238"/>
      <c r="H9" s="305">
        <f>IFERROR(IF(AND(ROUND(SUM(E9),0)=0,ROUND(SUM(G9:G9),0)&gt;ROUND(SUM(E9),0)),"INF",(ROUND(SUM(G9:G9),0)-ROUND(SUM(E9),0))/ROUND(SUM(E9),0)),0)</f>
        <v>0</v>
      </c>
      <c r="I9" s="238"/>
      <c r="J9" s="305">
        <f>IFERROR(IF(AND(ROUND(SUM(G9),0)=0,ROUND(SUM(I9:I9),0)&gt;ROUND(SUM(G9),0)),"INF",(ROUND(SUM(I9:I9),0)-ROUND(SUM(G9),0))/ROUND(SUM(G9),0)),0)</f>
        <v>0</v>
      </c>
      <c r="K9" s="238"/>
      <c r="L9" s="305">
        <f>IFERROR(IF(AND(ROUND(SUM(I9),0)=0,ROUND(SUM(K9:K9),0)&gt;ROUND(SUM(I9),0)),"INF",(ROUND(SUM(K9:K9),0)-ROUND(SUM(I9),0))/ROUND(SUM(I9),0)),0)</f>
        <v>0</v>
      </c>
      <c r="M9" s="238"/>
      <c r="N9" s="305">
        <f>IFERROR(IF(AND(ROUND(SUM(K9),0)=0,ROUND(SUM(M9:M9),0)&gt;ROUND(SUM(K9),0)),"INF",(ROUND(SUM(M9:M9),0)-ROUND(SUM(K9),0))/ROUND(SUM(K9),0)),0)</f>
        <v>0</v>
      </c>
      <c r="O9" s="238"/>
      <c r="P9" s="306">
        <f>IFERROR(IF(AND(ROUND(SUM(M9),0)=0,ROUND(SUM(O9:O9),0)&gt;ROUND(SUM(M9),0)),"INF",(ROUND(SUM(O9:O9),0)-ROUND(SUM(M9),0))/ROUND(SUM(M9),0)),0)</f>
        <v>0</v>
      </c>
      <c r="Q9" s="129"/>
      <c r="R9" s="129"/>
      <c r="S9" s="129"/>
      <c r="T9" s="129"/>
      <c r="U9" s="129"/>
      <c r="V9" s="129"/>
      <c r="W9" s="129"/>
      <c r="X9" s="129"/>
    </row>
    <row r="10" spans="1:24" s="81" customFormat="1" ht="15" x14ac:dyDescent="0.3">
      <c r="A10" s="365" t="s">
        <v>610</v>
      </c>
      <c r="B10" s="366">
        <f>IFERROR(B8/B9,0)</f>
        <v>0</v>
      </c>
      <c r="C10" s="366">
        <f>IFERROR(C8/C9,0)</f>
        <v>0</v>
      </c>
      <c r="D10" s="305">
        <f>IFERROR(IF(AND(ROUND(SUM(B10:B10),0)=0,ROUND(SUM(C10:C10),0)&gt;ROUND(SUM(B10:B10),0)),"INF",(ROUND(SUM(C10:C10),0)-ROUND(SUM(B10:B10),0))/ROUND(SUM(B10:B10),0)),0)</f>
        <v>0</v>
      </c>
      <c r="E10" s="366">
        <f>IFERROR(E8/E9,0)</f>
        <v>0</v>
      </c>
      <c r="F10" s="305">
        <f>IFERROR(IF(AND(ROUND(SUM(C10),0)=0,ROUND(SUM(E10:E10),0)&gt;ROUND(SUM(C10),0)),"INF",(ROUND(SUM(E10:E10),0)-ROUND(SUM(C10),0))/ROUND(SUM(C10),0)),0)</f>
        <v>0</v>
      </c>
      <c r="G10" s="366">
        <f>IFERROR(G8/G9,0)</f>
        <v>0</v>
      </c>
      <c r="H10" s="305">
        <f>IFERROR(IF(AND(ROUND(SUM(E10),0)=0,ROUND(SUM(G10:G10),0)&gt;ROUND(SUM(E10),0)),"INF",(ROUND(SUM(G10:G10),0)-ROUND(SUM(E10),0))/ROUND(SUM(E10),0)),0)</f>
        <v>0</v>
      </c>
      <c r="I10" s="366">
        <f>IFERROR(I8/I9,0)</f>
        <v>0</v>
      </c>
      <c r="J10" s="305">
        <f>IFERROR(IF(AND(ROUND(SUM(G10),0)=0,ROUND(SUM(I10:I10),0)&gt;ROUND(SUM(G10),0)),"INF",(ROUND(SUM(I10:I10),0)-ROUND(SUM(G10),0))/ROUND(SUM(G10),0)),0)</f>
        <v>0</v>
      </c>
      <c r="K10" s="366">
        <f>IFERROR(K8/K9,0)</f>
        <v>0</v>
      </c>
      <c r="L10" s="305">
        <f>IFERROR(IF(AND(ROUND(SUM(I10),0)=0,ROUND(SUM(K10:K10),0)&gt;ROUND(SUM(I10),0)),"INF",(ROUND(SUM(K10:K10),0)-ROUND(SUM(I10),0))/ROUND(SUM(I10),0)),0)</f>
        <v>0</v>
      </c>
      <c r="M10" s="366">
        <f>IFERROR(M8/M9,0)</f>
        <v>0</v>
      </c>
      <c r="N10" s="305">
        <f>IFERROR(IF(AND(ROUND(SUM(K10),0)=0,ROUND(SUM(M10:M10),0)&gt;ROUND(SUM(K10),0)),"INF",(ROUND(SUM(M10:M10),0)-ROUND(SUM(K10),0))/ROUND(SUM(K10),0)),0)</f>
        <v>0</v>
      </c>
      <c r="O10" s="366">
        <f>IFERROR(O8/O9,0)</f>
        <v>0</v>
      </c>
      <c r="P10" s="306">
        <f>IFERROR(IF(AND(ROUND(SUM(M10),0)=0,ROUND(SUM(O10:O10),0)&gt;ROUND(SUM(M10),0)),"INF",(ROUND(SUM(O10:O10),0)-ROUND(SUM(M10),0))/ROUND(SUM(M10),0)),0)</f>
        <v>0</v>
      </c>
      <c r="Q10" s="129"/>
      <c r="R10" s="129"/>
      <c r="S10" s="129"/>
      <c r="T10" s="129"/>
      <c r="U10" s="129"/>
      <c r="V10" s="129"/>
      <c r="W10" s="129"/>
      <c r="X10" s="129"/>
    </row>
    <row r="11" spans="1:24" x14ac:dyDescent="0.3">
      <c r="A11" s="156"/>
    </row>
    <row r="12" spans="1:24" s="11" customFormat="1" x14ac:dyDescent="0.3">
      <c r="A12" s="708" t="str">
        <f>A15&amp;" OSP"</f>
        <v>Charges émanant de factures émises par la société FeReSO dans le cadre du processus de réconciliation  OSP</v>
      </c>
      <c r="B12" s="708"/>
      <c r="C12" s="708"/>
      <c r="D12" s="708"/>
      <c r="E12" s="708"/>
      <c r="F12" s="708"/>
      <c r="G12" s="708"/>
      <c r="H12" s="708"/>
      <c r="I12" s="708"/>
      <c r="J12" s="708"/>
      <c r="K12" s="708"/>
      <c r="L12" s="708"/>
      <c r="M12" s="708"/>
      <c r="N12" s="708"/>
      <c r="O12" s="708"/>
      <c r="P12" s="708"/>
    </row>
    <row r="13" spans="1:24" s="311" customFormat="1" ht="24" customHeight="1" x14ac:dyDescent="0.3">
      <c r="A13" s="631" t="s">
        <v>2</v>
      </c>
      <c r="B13" s="221" t="s">
        <v>94</v>
      </c>
      <c r="C13" s="631" t="s">
        <v>121</v>
      </c>
      <c r="D13" s="631"/>
      <c r="E13" s="631" t="s">
        <v>288</v>
      </c>
      <c r="F13" s="631"/>
      <c r="G13" s="631" t="s">
        <v>287</v>
      </c>
      <c r="H13" s="631"/>
      <c r="I13" s="631" t="s">
        <v>283</v>
      </c>
      <c r="J13" s="631"/>
      <c r="K13" s="631" t="s">
        <v>284</v>
      </c>
      <c r="L13" s="631"/>
      <c r="M13" s="631" t="s">
        <v>285</v>
      </c>
      <c r="N13" s="631"/>
      <c r="O13" s="631" t="s">
        <v>286</v>
      </c>
      <c r="P13" s="631"/>
    </row>
    <row r="14" spans="1:24" s="311" customFormat="1" ht="27" x14ac:dyDescent="0.3">
      <c r="A14" s="631"/>
      <c r="B14" s="221" t="s">
        <v>3</v>
      </c>
      <c r="C14" s="221" t="s">
        <v>3</v>
      </c>
      <c r="D14" s="325" t="s">
        <v>92</v>
      </c>
      <c r="E14" s="221" t="s">
        <v>3</v>
      </c>
      <c r="F14" s="325" t="s">
        <v>92</v>
      </c>
      <c r="G14" s="221" t="s">
        <v>3</v>
      </c>
      <c r="H14" s="325" t="s">
        <v>92</v>
      </c>
      <c r="I14" s="221" t="s">
        <v>3</v>
      </c>
      <c r="J14" s="325" t="s">
        <v>92</v>
      </c>
      <c r="K14" s="221" t="s">
        <v>3</v>
      </c>
      <c r="L14" s="325" t="s">
        <v>92</v>
      </c>
      <c r="M14" s="221" t="s">
        <v>3</v>
      </c>
      <c r="N14" s="325" t="s">
        <v>92</v>
      </c>
      <c r="O14" s="221" t="s">
        <v>3</v>
      </c>
      <c r="P14" s="325" t="s">
        <v>92</v>
      </c>
    </row>
    <row r="15" spans="1:24" s="81" customFormat="1" ht="37.15" customHeight="1" x14ac:dyDescent="0.3">
      <c r="A15" s="307" t="str">
        <f>A8</f>
        <v xml:space="preserve">Charges émanant de factures émises par la société FeReSO dans le cadre du processus de réconciliation </v>
      </c>
      <c r="B15" s="233"/>
      <c r="C15" s="233"/>
      <c r="D15" s="323">
        <f>IFERROR(IF(AND(ROUND(SUM(B15:B15),0)=0,ROUND(SUM(C15:C15),0)&gt;ROUND(SUM(B15:B15),0)),"INF",(ROUND(SUM(C15:C15),0)-ROUND(SUM(B15:B15),0))/ROUND(SUM(B15:B15),0)),0)</f>
        <v>0</v>
      </c>
      <c r="E15" s="233"/>
      <c r="F15" s="323">
        <f>IFERROR(IF(AND(ROUND(SUM(C15),0)=0,ROUND(SUM(E15:E15),0)&gt;ROUND(SUM(C15),0)),"INF",(ROUND(SUM(E15:E15),0)-ROUND(SUM(C15),0))/ROUND(SUM(C15),0)),0)</f>
        <v>0</v>
      </c>
      <c r="G15" s="233"/>
      <c r="H15" s="323">
        <f>IFERROR(IF(AND(ROUND(SUM(E15),0)=0,ROUND(SUM(G15:G15),0)&gt;ROUND(SUM(E15),0)),"INF",(ROUND(SUM(G15:G15),0)-ROUND(SUM(E15),0))/ROUND(SUM(E15),0)),0)</f>
        <v>0</v>
      </c>
      <c r="I15" s="233"/>
      <c r="J15" s="323">
        <f>IFERROR(IF(AND(ROUND(SUM(G15),0)=0,ROUND(SUM(I15:I15),0)&gt;ROUND(SUM(G15),0)),"INF",(ROUND(SUM(I15:I15),0)-ROUND(SUM(G15),0))/ROUND(SUM(G15),0)),0)</f>
        <v>0</v>
      </c>
      <c r="K15" s="233"/>
      <c r="L15" s="323">
        <f>IFERROR(IF(AND(ROUND(SUM(I15),0)=0,ROUND(SUM(K15:K15),0)&gt;ROUND(SUM(I15),0)),"INF",(ROUND(SUM(K15:K15),0)-ROUND(SUM(I15),0))/ROUND(SUM(I15),0)),0)</f>
        <v>0</v>
      </c>
      <c r="M15" s="233"/>
      <c r="N15" s="323">
        <f>IFERROR(IF(AND(ROUND(SUM(K15),0)=0,ROUND(SUM(M15:M15),0)&gt;ROUND(SUM(K15),0)),"INF",(ROUND(SUM(M15:M15),0)-ROUND(SUM(K15),0))/ROUND(SUM(K15),0)),0)</f>
        <v>0</v>
      </c>
      <c r="O15" s="233"/>
      <c r="P15" s="310">
        <f>IFERROR(IF(AND(ROUND(SUM(M15),0)=0,ROUND(SUM(O15:O15),0)&gt;ROUND(SUM(M15),0)),"INF",(ROUND(SUM(O15:O15),0)-ROUND(SUM(M15),0))/ROUND(SUM(M15),0)),0)</f>
        <v>0</v>
      </c>
      <c r="Q15" s="129">
        <f>B15</f>
        <v>0</v>
      </c>
      <c r="R15" s="129">
        <f>C15</f>
        <v>0</v>
      </c>
      <c r="S15" s="129">
        <f>E15</f>
        <v>0</v>
      </c>
      <c r="T15" s="129">
        <f>G15</f>
        <v>0</v>
      </c>
      <c r="U15" s="129">
        <f>I15</f>
        <v>0</v>
      </c>
      <c r="V15" s="129">
        <f>K15</f>
        <v>0</v>
      </c>
      <c r="W15" s="129">
        <f>M15</f>
        <v>0</v>
      </c>
      <c r="X15" s="129">
        <f>O15</f>
        <v>0</v>
      </c>
    </row>
    <row r="16" spans="1:24" s="81" customFormat="1" ht="24.6" customHeight="1" x14ac:dyDescent="0.3">
      <c r="A16" s="307" t="s">
        <v>609</v>
      </c>
      <c r="B16" s="238"/>
      <c r="C16" s="238"/>
      <c r="D16" s="305">
        <f>IFERROR(IF(AND(ROUND(SUM(B16:B16),0)=0,ROUND(SUM(C16:C16),0)&gt;ROUND(SUM(B16:B16),0)),"INF",(ROUND(SUM(C16:C16),0)-ROUND(SUM(B16:B16),0))/ROUND(SUM(B16:B16),0)),0)</f>
        <v>0</v>
      </c>
      <c r="E16" s="238"/>
      <c r="F16" s="305">
        <f>IFERROR(IF(AND(ROUND(SUM(C16),0)=0,ROUND(SUM(E16:E16),0)&gt;ROUND(SUM(C16),0)),"INF",(ROUND(SUM(E16:E16),0)-ROUND(SUM(C16),0))/ROUND(SUM(C16),0)),0)</f>
        <v>0</v>
      </c>
      <c r="G16" s="238"/>
      <c r="H16" s="305">
        <f>IFERROR(IF(AND(ROUND(SUM(E16),0)=0,ROUND(SUM(G16:G16),0)&gt;ROUND(SUM(E16),0)),"INF",(ROUND(SUM(G16:G16),0)-ROUND(SUM(E16),0))/ROUND(SUM(E16),0)),0)</f>
        <v>0</v>
      </c>
      <c r="I16" s="238"/>
      <c r="J16" s="305">
        <f>IFERROR(IF(AND(ROUND(SUM(G16),0)=0,ROUND(SUM(I16:I16),0)&gt;ROUND(SUM(G16),0)),"INF",(ROUND(SUM(I16:I16),0)-ROUND(SUM(G16),0))/ROUND(SUM(G16),0)),0)</f>
        <v>0</v>
      </c>
      <c r="K16" s="238"/>
      <c r="L16" s="305">
        <f>IFERROR(IF(AND(ROUND(SUM(I16),0)=0,ROUND(SUM(K16:K16),0)&gt;ROUND(SUM(I16),0)),"INF",(ROUND(SUM(K16:K16),0)-ROUND(SUM(I16),0))/ROUND(SUM(I16),0)),0)</f>
        <v>0</v>
      </c>
      <c r="M16" s="238"/>
      <c r="N16" s="305">
        <f>IFERROR(IF(AND(ROUND(SUM(K16),0)=0,ROUND(SUM(M16:M16),0)&gt;ROUND(SUM(K16),0)),"INF",(ROUND(SUM(M16:M16),0)-ROUND(SUM(K16),0))/ROUND(SUM(K16),0)),0)</f>
        <v>0</v>
      </c>
      <c r="O16" s="238"/>
      <c r="P16" s="306">
        <f>IFERROR(IF(AND(ROUND(SUM(M16),0)=0,ROUND(SUM(O16:O16),0)&gt;ROUND(SUM(M16),0)),"INF",(ROUND(SUM(O16:O16),0)-ROUND(SUM(M16),0))/ROUND(SUM(M16),0)),0)</f>
        <v>0</v>
      </c>
      <c r="Q16" s="129"/>
      <c r="R16" s="129"/>
      <c r="S16" s="129"/>
      <c r="T16" s="129"/>
      <c r="U16" s="129"/>
      <c r="V16" s="129"/>
      <c r="W16" s="129"/>
      <c r="X16" s="129"/>
    </row>
    <row r="17" spans="1:24" s="81" customFormat="1" ht="15" x14ac:dyDescent="0.3">
      <c r="A17" s="365" t="s">
        <v>610</v>
      </c>
      <c r="B17" s="366">
        <f>IFERROR(B15/B16,0)</f>
        <v>0</v>
      </c>
      <c r="C17" s="366">
        <f>IFERROR(C15/C16,0)</f>
        <v>0</v>
      </c>
      <c r="D17" s="305">
        <f>IFERROR(IF(AND(ROUND(SUM(B17:B17),0)=0,ROUND(SUM(C17:C17),0)&gt;ROUND(SUM(B17:B17),0)),"INF",(ROUND(SUM(C17:C17),0)-ROUND(SUM(B17:B17),0))/ROUND(SUM(B17:B17),0)),0)</f>
        <v>0</v>
      </c>
      <c r="E17" s="366">
        <f>IFERROR(E15/E16,0)</f>
        <v>0</v>
      </c>
      <c r="F17" s="305">
        <f>IFERROR(IF(AND(ROUND(SUM(C17),0)=0,ROUND(SUM(E17:E17),0)&gt;ROUND(SUM(C17),0)),"INF",(ROUND(SUM(E17:E17),0)-ROUND(SUM(C17),0))/ROUND(SUM(C17),0)),0)</f>
        <v>0</v>
      </c>
      <c r="G17" s="366">
        <f>IFERROR(G15/G16,0)</f>
        <v>0</v>
      </c>
      <c r="H17" s="305">
        <f>IFERROR(IF(AND(ROUND(SUM(E17),0)=0,ROUND(SUM(G17:G17),0)&gt;ROUND(SUM(E17),0)),"INF",(ROUND(SUM(G17:G17),0)-ROUND(SUM(E17),0))/ROUND(SUM(E17),0)),0)</f>
        <v>0</v>
      </c>
      <c r="I17" s="366">
        <f>IFERROR(I15/I16,0)</f>
        <v>0</v>
      </c>
      <c r="J17" s="305">
        <f>IFERROR(IF(AND(ROUND(SUM(G17),0)=0,ROUND(SUM(I17:I17),0)&gt;ROUND(SUM(G17),0)),"INF",(ROUND(SUM(I17:I17),0)-ROUND(SUM(G17),0))/ROUND(SUM(G17),0)),0)</f>
        <v>0</v>
      </c>
      <c r="K17" s="366">
        <f>IFERROR(K15/K16,0)</f>
        <v>0</v>
      </c>
      <c r="L17" s="305">
        <f>IFERROR(IF(AND(ROUND(SUM(I17),0)=0,ROUND(SUM(K17:K17),0)&gt;ROUND(SUM(I17),0)),"INF",(ROUND(SUM(K17:K17),0)-ROUND(SUM(I17),0))/ROUND(SUM(I17),0)),0)</f>
        <v>0</v>
      </c>
      <c r="M17" s="366">
        <f>IFERROR(M15/M16,0)</f>
        <v>0</v>
      </c>
      <c r="N17" s="305">
        <f>IFERROR(IF(AND(ROUND(SUM(K17),0)=0,ROUND(SUM(M17:M17),0)&gt;ROUND(SUM(K17),0)),"INF",(ROUND(SUM(M17:M17),0)-ROUND(SUM(K17),0))/ROUND(SUM(K17),0)),0)</f>
        <v>0</v>
      </c>
      <c r="O17" s="366">
        <f>IFERROR(O15/O16,0)</f>
        <v>0</v>
      </c>
      <c r="P17" s="306">
        <f>IFERROR(IF(AND(ROUND(SUM(M17),0)=0,ROUND(SUM(O17:O17),0)&gt;ROUND(SUM(M17),0)),"INF",(ROUND(SUM(O17:O17),0)-ROUND(SUM(M17),0))/ROUND(SUM(M17),0)),0)</f>
        <v>0</v>
      </c>
      <c r="Q17" s="129"/>
      <c r="R17" s="129"/>
      <c r="S17" s="129"/>
      <c r="T17" s="129"/>
      <c r="U17" s="129"/>
      <c r="V17" s="129"/>
      <c r="W17" s="129"/>
      <c r="X17" s="129"/>
    </row>
    <row r="18" spans="1:24" x14ac:dyDescent="0.3">
      <c r="A18" s="156"/>
    </row>
    <row r="19" spans="1:24" x14ac:dyDescent="0.3">
      <c r="A19" s="156"/>
    </row>
    <row r="20" spans="1:24" x14ac:dyDescent="0.3">
      <c r="A20" s="156"/>
    </row>
    <row r="21" spans="1:24" x14ac:dyDescent="0.3">
      <c r="A21" s="156"/>
    </row>
    <row r="22" spans="1:24" x14ac:dyDescent="0.3">
      <c r="A22" s="156"/>
    </row>
    <row r="23" spans="1:24" x14ac:dyDescent="0.3">
      <c r="A23" s="156"/>
    </row>
    <row r="24" spans="1:24" x14ac:dyDescent="0.3">
      <c r="A24" s="156"/>
    </row>
    <row r="25" spans="1:24" x14ac:dyDescent="0.3">
      <c r="A25" s="156"/>
    </row>
    <row r="26" spans="1:24" s="11" customFormat="1" ht="14.25" thickBot="1" x14ac:dyDescent="0.35">
      <c r="A26" s="102" t="s">
        <v>534</v>
      </c>
      <c r="B26" s="10"/>
      <c r="C26" s="10"/>
      <c r="D26" s="6"/>
      <c r="E26" s="6"/>
      <c r="F26" s="6"/>
      <c r="G26" s="6"/>
      <c r="H26" s="6"/>
      <c r="I26" s="6"/>
      <c r="J26" s="6"/>
      <c r="K26" s="6"/>
      <c r="L26" s="10"/>
      <c r="M26" s="6"/>
      <c r="N26" s="6"/>
      <c r="O26" s="6"/>
      <c r="P26" s="6"/>
    </row>
    <row r="27" spans="1:24" ht="12.6" customHeight="1" thickBot="1" x14ac:dyDescent="0.35">
      <c r="A27" s="130" t="s">
        <v>535</v>
      </c>
      <c r="B27" s="711" t="s">
        <v>511</v>
      </c>
      <c r="C27" s="712"/>
      <c r="D27" s="712"/>
      <c r="E27" s="712"/>
      <c r="F27" s="712"/>
      <c r="G27" s="712"/>
      <c r="H27" s="712"/>
      <c r="I27" s="712"/>
      <c r="J27" s="712"/>
      <c r="K27" s="712"/>
      <c r="L27" s="712"/>
      <c r="M27" s="712"/>
      <c r="N27" s="712"/>
      <c r="O27" s="712"/>
      <c r="P27" s="712"/>
    </row>
    <row r="28" spans="1:24" ht="214.9" customHeight="1" thickBot="1" x14ac:dyDescent="0.35">
      <c r="A28" s="131">
        <v>2019</v>
      </c>
      <c r="B28" s="709"/>
      <c r="C28" s="710"/>
      <c r="D28" s="710"/>
      <c r="E28" s="710"/>
      <c r="F28" s="710"/>
      <c r="G28" s="710"/>
      <c r="H28" s="710"/>
      <c r="I28" s="710"/>
      <c r="J28" s="710"/>
      <c r="K28" s="710"/>
      <c r="L28" s="710"/>
      <c r="M28" s="710"/>
      <c r="N28" s="710"/>
      <c r="O28" s="710"/>
      <c r="P28" s="710"/>
    </row>
    <row r="29" spans="1:24" ht="214.9" customHeight="1" thickBot="1" x14ac:dyDescent="0.35">
      <c r="A29" s="132">
        <v>2020</v>
      </c>
      <c r="B29" s="709"/>
      <c r="C29" s="710"/>
      <c r="D29" s="710"/>
      <c r="E29" s="710"/>
      <c r="F29" s="710"/>
      <c r="G29" s="710"/>
      <c r="H29" s="710"/>
      <c r="I29" s="710"/>
      <c r="J29" s="710"/>
      <c r="K29" s="710"/>
      <c r="L29" s="710"/>
      <c r="M29" s="710"/>
      <c r="N29" s="710"/>
      <c r="O29" s="710"/>
      <c r="P29" s="710"/>
    </row>
    <row r="30" spans="1:24" ht="214.9" customHeight="1" thickBot="1" x14ac:dyDescent="0.35">
      <c r="A30" s="132">
        <v>2021</v>
      </c>
      <c r="B30" s="709"/>
      <c r="C30" s="710"/>
      <c r="D30" s="710"/>
      <c r="E30" s="710"/>
      <c r="F30" s="710"/>
      <c r="G30" s="710"/>
      <c r="H30" s="710"/>
      <c r="I30" s="710"/>
      <c r="J30" s="710"/>
      <c r="K30" s="710"/>
      <c r="L30" s="710"/>
      <c r="M30" s="710"/>
      <c r="N30" s="710"/>
      <c r="O30" s="710"/>
      <c r="P30" s="710"/>
    </row>
    <row r="31" spans="1:24" ht="214.9" customHeight="1" thickBot="1" x14ac:dyDescent="0.35">
      <c r="A31" s="132">
        <v>2022</v>
      </c>
      <c r="B31" s="709"/>
      <c r="C31" s="710"/>
      <c r="D31" s="710"/>
      <c r="E31" s="710"/>
      <c r="F31" s="710"/>
      <c r="G31" s="710"/>
      <c r="H31" s="710"/>
      <c r="I31" s="710"/>
      <c r="J31" s="710"/>
      <c r="K31" s="710"/>
      <c r="L31" s="710"/>
      <c r="M31" s="710"/>
      <c r="N31" s="710"/>
      <c r="O31" s="710"/>
      <c r="P31" s="710"/>
    </row>
    <row r="32" spans="1:24" ht="214.9" customHeight="1" thickBot="1" x14ac:dyDescent="0.35">
      <c r="A32" s="132">
        <v>2023</v>
      </c>
      <c r="B32" s="709"/>
      <c r="C32" s="710"/>
      <c r="D32" s="710"/>
      <c r="E32" s="710"/>
      <c r="F32" s="710"/>
      <c r="G32" s="710"/>
      <c r="H32" s="710"/>
      <c r="I32" s="710"/>
      <c r="J32" s="710"/>
      <c r="K32" s="710"/>
      <c r="L32" s="710"/>
      <c r="M32" s="710"/>
      <c r="N32" s="710"/>
      <c r="O32" s="710"/>
      <c r="P32" s="710"/>
    </row>
    <row r="33" spans="1:1" x14ac:dyDescent="0.3">
      <c r="A33" s="156"/>
    </row>
    <row r="34" spans="1:1" x14ac:dyDescent="0.3">
      <c r="A34" s="156"/>
    </row>
    <row r="35" spans="1:1" x14ac:dyDescent="0.3">
      <c r="A35" s="156"/>
    </row>
    <row r="36" spans="1:1" x14ac:dyDescent="0.3">
      <c r="A36" s="156"/>
    </row>
    <row r="37" spans="1:1" x14ac:dyDescent="0.3">
      <c r="A37" s="156"/>
    </row>
  </sheetData>
  <mergeCells count="24">
    <mergeCell ref="B32:P32"/>
    <mergeCell ref="K6:L6"/>
    <mergeCell ref="M6:N6"/>
    <mergeCell ref="O6:P6"/>
    <mergeCell ref="B27:P27"/>
    <mergeCell ref="B28:P28"/>
    <mergeCell ref="B29:P29"/>
    <mergeCell ref="B30:P30"/>
    <mergeCell ref="B31:P31"/>
    <mergeCell ref="C6:D6"/>
    <mergeCell ref="E6:F6"/>
    <mergeCell ref="G6:H6"/>
    <mergeCell ref="A5:P5"/>
    <mergeCell ref="A12:P12"/>
    <mergeCell ref="A13:A14"/>
    <mergeCell ref="C13:D13"/>
    <mergeCell ref="E13:F13"/>
    <mergeCell ref="G13:H13"/>
    <mergeCell ref="I13:J13"/>
    <mergeCell ref="K13:L13"/>
    <mergeCell ref="M13:N13"/>
    <mergeCell ref="O13:P13"/>
    <mergeCell ref="A6:A7"/>
    <mergeCell ref="I6:J6"/>
  </mergeCells>
  <conditionalFormatting sqref="B8:C8">
    <cfRule type="containsText" dxfId="1739" priority="109" operator="containsText" text="ntitulé">
      <formula>NOT(ISERROR(SEARCH("ntitulé",B8)))</formula>
    </cfRule>
    <cfRule type="containsBlanks" dxfId="1738" priority="110">
      <formula>LEN(TRIM(B8))=0</formula>
    </cfRule>
  </conditionalFormatting>
  <conditionalFormatting sqref="B8:C8">
    <cfRule type="containsText" dxfId="1737" priority="108" operator="containsText" text="libre">
      <formula>NOT(ISERROR(SEARCH("libre",B8)))</formula>
    </cfRule>
  </conditionalFormatting>
  <conditionalFormatting sqref="E8">
    <cfRule type="containsText" dxfId="1736" priority="106" operator="containsText" text="ntitulé">
      <formula>NOT(ISERROR(SEARCH("ntitulé",E8)))</formula>
    </cfRule>
    <cfRule type="containsBlanks" dxfId="1735" priority="107">
      <formula>LEN(TRIM(E8))=0</formula>
    </cfRule>
  </conditionalFormatting>
  <conditionalFormatting sqref="E8">
    <cfRule type="containsText" dxfId="1734" priority="105" operator="containsText" text="libre">
      <formula>NOT(ISERROR(SEARCH("libre",E8)))</formula>
    </cfRule>
  </conditionalFormatting>
  <conditionalFormatting sqref="G8">
    <cfRule type="containsText" dxfId="1733" priority="103" operator="containsText" text="ntitulé">
      <formula>NOT(ISERROR(SEARCH("ntitulé",G8)))</formula>
    </cfRule>
    <cfRule type="containsBlanks" dxfId="1732" priority="104">
      <formula>LEN(TRIM(G8))=0</formula>
    </cfRule>
  </conditionalFormatting>
  <conditionalFormatting sqref="G8">
    <cfRule type="containsText" dxfId="1731" priority="102" operator="containsText" text="libre">
      <formula>NOT(ISERROR(SEARCH("libre",G8)))</formula>
    </cfRule>
  </conditionalFormatting>
  <conditionalFormatting sqref="I8">
    <cfRule type="containsText" dxfId="1730" priority="100" operator="containsText" text="ntitulé">
      <formula>NOT(ISERROR(SEARCH("ntitulé",I8)))</formula>
    </cfRule>
    <cfRule type="containsBlanks" dxfId="1729" priority="101">
      <formula>LEN(TRIM(I8))=0</formula>
    </cfRule>
  </conditionalFormatting>
  <conditionalFormatting sqref="I8">
    <cfRule type="containsText" dxfId="1728" priority="99" operator="containsText" text="libre">
      <formula>NOT(ISERROR(SEARCH("libre",I8)))</formula>
    </cfRule>
  </conditionalFormatting>
  <conditionalFormatting sqref="K8">
    <cfRule type="containsText" dxfId="1727" priority="97" operator="containsText" text="ntitulé">
      <formula>NOT(ISERROR(SEARCH("ntitulé",K8)))</formula>
    </cfRule>
    <cfRule type="containsBlanks" dxfId="1726" priority="98">
      <formula>LEN(TRIM(K8))=0</formula>
    </cfRule>
  </conditionalFormatting>
  <conditionalFormatting sqref="K8">
    <cfRule type="containsText" dxfId="1725" priority="96" operator="containsText" text="libre">
      <formula>NOT(ISERROR(SEARCH("libre",K8)))</formula>
    </cfRule>
  </conditionalFormatting>
  <conditionalFormatting sqref="M8">
    <cfRule type="containsText" dxfId="1724" priority="94" operator="containsText" text="ntitulé">
      <formula>NOT(ISERROR(SEARCH("ntitulé",M8)))</formula>
    </cfRule>
    <cfRule type="containsBlanks" dxfId="1723" priority="95">
      <formula>LEN(TRIM(M8))=0</formula>
    </cfRule>
  </conditionalFormatting>
  <conditionalFormatting sqref="M8">
    <cfRule type="containsText" dxfId="1722" priority="93" operator="containsText" text="libre">
      <formula>NOT(ISERROR(SEARCH("libre",M8)))</formula>
    </cfRule>
  </conditionalFormatting>
  <conditionalFormatting sqref="O8">
    <cfRule type="containsText" dxfId="1721" priority="91" operator="containsText" text="ntitulé">
      <formula>NOT(ISERROR(SEARCH("ntitulé",O8)))</formula>
    </cfRule>
    <cfRule type="containsBlanks" dxfId="1720" priority="92">
      <formula>LEN(TRIM(O8))=0</formula>
    </cfRule>
  </conditionalFormatting>
  <conditionalFormatting sqref="O8">
    <cfRule type="containsText" dxfId="1719" priority="90" operator="containsText" text="libre">
      <formula>NOT(ISERROR(SEARCH("libre",O8)))</formula>
    </cfRule>
  </conditionalFormatting>
  <conditionalFormatting sqref="B9:C9">
    <cfRule type="containsText" dxfId="1718" priority="88" operator="containsText" text="ntitulé">
      <formula>NOT(ISERROR(SEARCH("ntitulé",B9)))</formula>
    </cfRule>
    <cfRule type="containsBlanks" dxfId="1717" priority="89">
      <formula>LEN(TRIM(B9))=0</formula>
    </cfRule>
  </conditionalFormatting>
  <conditionalFormatting sqref="B9:C9">
    <cfRule type="containsText" dxfId="1716" priority="87" operator="containsText" text="libre">
      <formula>NOT(ISERROR(SEARCH("libre",B9)))</formula>
    </cfRule>
  </conditionalFormatting>
  <conditionalFormatting sqref="E9">
    <cfRule type="containsText" dxfId="1715" priority="85" operator="containsText" text="ntitulé">
      <formula>NOT(ISERROR(SEARCH("ntitulé",E9)))</formula>
    </cfRule>
    <cfRule type="containsBlanks" dxfId="1714" priority="86">
      <formula>LEN(TRIM(E9))=0</formula>
    </cfRule>
  </conditionalFormatting>
  <conditionalFormatting sqref="E9">
    <cfRule type="containsText" dxfId="1713" priority="84" operator="containsText" text="libre">
      <formula>NOT(ISERROR(SEARCH("libre",E9)))</formula>
    </cfRule>
  </conditionalFormatting>
  <conditionalFormatting sqref="G9">
    <cfRule type="containsText" dxfId="1712" priority="82" operator="containsText" text="ntitulé">
      <formula>NOT(ISERROR(SEARCH("ntitulé",G9)))</formula>
    </cfRule>
    <cfRule type="containsBlanks" dxfId="1711" priority="83">
      <formula>LEN(TRIM(G9))=0</formula>
    </cfRule>
  </conditionalFormatting>
  <conditionalFormatting sqref="G9">
    <cfRule type="containsText" dxfId="1710" priority="81" operator="containsText" text="libre">
      <formula>NOT(ISERROR(SEARCH("libre",G9)))</formula>
    </cfRule>
  </conditionalFormatting>
  <conditionalFormatting sqref="I9">
    <cfRule type="containsText" dxfId="1709" priority="79" operator="containsText" text="ntitulé">
      <formula>NOT(ISERROR(SEARCH("ntitulé",I9)))</formula>
    </cfRule>
    <cfRule type="containsBlanks" dxfId="1708" priority="80">
      <formula>LEN(TRIM(I9))=0</formula>
    </cfRule>
  </conditionalFormatting>
  <conditionalFormatting sqref="I9">
    <cfRule type="containsText" dxfId="1707" priority="78" operator="containsText" text="libre">
      <formula>NOT(ISERROR(SEARCH("libre",I9)))</formula>
    </cfRule>
  </conditionalFormatting>
  <conditionalFormatting sqref="K9">
    <cfRule type="containsText" dxfId="1706" priority="76" operator="containsText" text="ntitulé">
      <formula>NOT(ISERROR(SEARCH("ntitulé",K9)))</formula>
    </cfRule>
    <cfRule type="containsBlanks" dxfId="1705" priority="77">
      <formula>LEN(TRIM(K9))=0</formula>
    </cfRule>
  </conditionalFormatting>
  <conditionalFormatting sqref="K9">
    <cfRule type="containsText" dxfId="1704" priority="75" operator="containsText" text="libre">
      <formula>NOT(ISERROR(SEARCH("libre",K9)))</formula>
    </cfRule>
  </conditionalFormatting>
  <conditionalFormatting sqref="M9">
    <cfRule type="containsText" dxfId="1703" priority="73" operator="containsText" text="ntitulé">
      <formula>NOT(ISERROR(SEARCH("ntitulé",M9)))</formula>
    </cfRule>
    <cfRule type="containsBlanks" dxfId="1702" priority="74">
      <formula>LEN(TRIM(M9))=0</formula>
    </cfRule>
  </conditionalFormatting>
  <conditionalFormatting sqref="M9">
    <cfRule type="containsText" dxfId="1701" priority="72" operator="containsText" text="libre">
      <formula>NOT(ISERROR(SEARCH("libre",M9)))</formula>
    </cfRule>
  </conditionalFormatting>
  <conditionalFormatting sqref="O9">
    <cfRule type="containsText" dxfId="1700" priority="70" operator="containsText" text="ntitulé">
      <formula>NOT(ISERROR(SEARCH("ntitulé",O9)))</formula>
    </cfRule>
    <cfRule type="containsBlanks" dxfId="1699" priority="71">
      <formula>LEN(TRIM(O9))=0</formula>
    </cfRule>
  </conditionalFormatting>
  <conditionalFormatting sqref="O9">
    <cfRule type="containsText" dxfId="1698" priority="69" operator="containsText" text="libre">
      <formula>NOT(ISERROR(SEARCH("libre",O9)))</formula>
    </cfRule>
  </conditionalFormatting>
  <conditionalFormatting sqref="B28:P28">
    <cfRule type="containsBlanks" dxfId="1697" priority="47">
      <formula>LEN(TRIM(B28))=0</formula>
    </cfRule>
  </conditionalFormatting>
  <conditionalFormatting sqref="B29:P29">
    <cfRule type="containsBlanks" dxfId="1696" priority="46">
      <formula>LEN(TRIM(B29))=0</formula>
    </cfRule>
  </conditionalFormatting>
  <conditionalFormatting sqref="B30:P30">
    <cfRule type="containsBlanks" dxfId="1695" priority="45">
      <formula>LEN(TRIM(B30))=0</formula>
    </cfRule>
  </conditionalFormatting>
  <conditionalFormatting sqref="B31:P31">
    <cfRule type="containsBlanks" dxfId="1694" priority="44">
      <formula>LEN(TRIM(B31))=0</formula>
    </cfRule>
  </conditionalFormatting>
  <conditionalFormatting sqref="B32:P32">
    <cfRule type="containsBlanks" dxfId="1693" priority="43">
      <formula>LEN(TRIM(B32))=0</formula>
    </cfRule>
  </conditionalFormatting>
  <conditionalFormatting sqref="B15:C15">
    <cfRule type="containsText" dxfId="1692" priority="41" operator="containsText" text="ntitulé">
      <formula>NOT(ISERROR(SEARCH("ntitulé",B15)))</formula>
    </cfRule>
    <cfRule type="containsBlanks" dxfId="1691" priority="42">
      <formula>LEN(TRIM(B15))=0</formula>
    </cfRule>
  </conditionalFormatting>
  <conditionalFormatting sqref="B15:C15">
    <cfRule type="containsText" dxfId="1690" priority="40" operator="containsText" text="libre">
      <formula>NOT(ISERROR(SEARCH("libre",B15)))</formula>
    </cfRule>
  </conditionalFormatting>
  <conditionalFormatting sqref="E15">
    <cfRule type="containsText" dxfId="1689" priority="38" operator="containsText" text="ntitulé">
      <formula>NOT(ISERROR(SEARCH("ntitulé",E15)))</formula>
    </cfRule>
    <cfRule type="containsBlanks" dxfId="1688" priority="39">
      <formula>LEN(TRIM(E15))=0</formula>
    </cfRule>
  </conditionalFormatting>
  <conditionalFormatting sqref="E15">
    <cfRule type="containsText" dxfId="1687" priority="37" operator="containsText" text="libre">
      <formula>NOT(ISERROR(SEARCH("libre",E15)))</formula>
    </cfRule>
  </conditionalFormatting>
  <conditionalFormatting sqref="G15">
    <cfRule type="containsText" dxfId="1686" priority="35" operator="containsText" text="ntitulé">
      <formula>NOT(ISERROR(SEARCH("ntitulé",G15)))</formula>
    </cfRule>
    <cfRule type="containsBlanks" dxfId="1685" priority="36">
      <formula>LEN(TRIM(G15))=0</formula>
    </cfRule>
  </conditionalFormatting>
  <conditionalFormatting sqref="G15">
    <cfRule type="containsText" dxfId="1684" priority="34" operator="containsText" text="libre">
      <formula>NOT(ISERROR(SEARCH("libre",G15)))</formula>
    </cfRule>
  </conditionalFormatting>
  <conditionalFormatting sqref="I15">
    <cfRule type="containsText" dxfId="1683" priority="32" operator="containsText" text="ntitulé">
      <formula>NOT(ISERROR(SEARCH("ntitulé",I15)))</formula>
    </cfRule>
    <cfRule type="containsBlanks" dxfId="1682" priority="33">
      <formula>LEN(TRIM(I15))=0</formula>
    </cfRule>
  </conditionalFormatting>
  <conditionalFormatting sqref="I15">
    <cfRule type="containsText" dxfId="1681" priority="31" operator="containsText" text="libre">
      <formula>NOT(ISERROR(SEARCH("libre",I15)))</formula>
    </cfRule>
  </conditionalFormatting>
  <conditionalFormatting sqref="K15">
    <cfRule type="containsText" dxfId="1680" priority="29" operator="containsText" text="ntitulé">
      <formula>NOT(ISERROR(SEARCH("ntitulé",K15)))</formula>
    </cfRule>
    <cfRule type="containsBlanks" dxfId="1679" priority="30">
      <formula>LEN(TRIM(K15))=0</formula>
    </cfRule>
  </conditionalFormatting>
  <conditionalFormatting sqref="K15">
    <cfRule type="containsText" dxfId="1678" priority="28" operator="containsText" text="libre">
      <formula>NOT(ISERROR(SEARCH("libre",K15)))</formula>
    </cfRule>
  </conditionalFormatting>
  <conditionalFormatting sqref="M15">
    <cfRule type="containsText" dxfId="1677" priority="26" operator="containsText" text="ntitulé">
      <formula>NOT(ISERROR(SEARCH("ntitulé",M15)))</formula>
    </cfRule>
    <cfRule type="containsBlanks" dxfId="1676" priority="27">
      <formula>LEN(TRIM(M15))=0</formula>
    </cfRule>
  </conditionalFormatting>
  <conditionalFormatting sqref="M15">
    <cfRule type="containsText" dxfId="1675" priority="25" operator="containsText" text="libre">
      <formula>NOT(ISERROR(SEARCH("libre",M15)))</formula>
    </cfRule>
  </conditionalFormatting>
  <conditionalFormatting sqref="O15">
    <cfRule type="containsText" dxfId="1674" priority="23" operator="containsText" text="ntitulé">
      <formula>NOT(ISERROR(SEARCH("ntitulé",O15)))</formula>
    </cfRule>
    <cfRule type="containsBlanks" dxfId="1673" priority="24">
      <formula>LEN(TRIM(O15))=0</formula>
    </cfRule>
  </conditionalFormatting>
  <conditionalFormatting sqref="O15">
    <cfRule type="containsText" dxfId="1672" priority="22" operator="containsText" text="libre">
      <formula>NOT(ISERROR(SEARCH("libre",O15)))</formula>
    </cfRule>
  </conditionalFormatting>
  <conditionalFormatting sqref="B16:C16">
    <cfRule type="containsText" dxfId="1671" priority="20" operator="containsText" text="ntitulé">
      <formula>NOT(ISERROR(SEARCH("ntitulé",B16)))</formula>
    </cfRule>
    <cfRule type="containsBlanks" dxfId="1670" priority="21">
      <formula>LEN(TRIM(B16))=0</formula>
    </cfRule>
  </conditionalFormatting>
  <conditionalFormatting sqref="B16:C16">
    <cfRule type="containsText" dxfId="1669" priority="19" operator="containsText" text="libre">
      <formula>NOT(ISERROR(SEARCH("libre",B16)))</formula>
    </cfRule>
  </conditionalFormatting>
  <conditionalFormatting sqref="E16">
    <cfRule type="containsText" dxfId="1668" priority="17" operator="containsText" text="ntitulé">
      <formula>NOT(ISERROR(SEARCH("ntitulé",E16)))</formula>
    </cfRule>
    <cfRule type="containsBlanks" dxfId="1667" priority="18">
      <formula>LEN(TRIM(E16))=0</formula>
    </cfRule>
  </conditionalFormatting>
  <conditionalFormatting sqref="E16">
    <cfRule type="containsText" dxfId="1666" priority="16" operator="containsText" text="libre">
      <formula>NOT(ISERROR(SEARCH("libre",E16)))</formula>
    </cfRule>
  </conditionalFormatting>
  <conditionalFormatting sqref="G16">
    <cfRule type="containsText" dxfId="1665" priority="14" operator="containsText" text="ntitulé">
      <formula>NOT(ISERROR(SEARCH("ntitulé",G16)))</formula>
    </cfRule>
    <cfRule type="containsBlanks" dxfId="1664" priority="15">
      <formula>LEN(TRIM(G16))=0</formula>
    </cfRule>
  </conditionalFormatting>
  <conditionalFormatting sqref="G16">
    <cfRule type="containsText" dxfId="1663" priority="13" operator="containsText" text="libre">
      <formula>NOT(ISERROR(SEARCH("libre",G16)))</formula>
    </cfRule>
  </conditionalFormatting>
  <conditionalFormatting sqref="I16">
    <cfRule type="containsText" dxfId="1662" priority="11" operator="containsText" text="ntitulé">
      <formula>NOT(ISERROR(SEARCH("ntitulé",I16)))</formula>
    </cfRule>
    <cfRule type="containsBlanks" dxfId="1661" priority="12">
      <formula>LEN(TRIM(I16))=0</formula>
    </cfRule>
  </conditionalFormatting>
  <conditionalFormatting sqref="I16">
    <cfRule type="containsText" dxfId="1660" priority="10" operator="containsText" text="libre">
      <formula>NOT(ISERROR(SEARCH("libre",I16)))</formula>
    </cfRule>
  </conditionalFormatting>
  <conditionalFormatting sqref="K16">
    <cfRule type="containsText" dxfId="1659" priority="8" operator="containsText" text="ntitulé">
      <formula>NOT(ISERROR(SEARCH("ntitulé",K16)))</formula>
    </cfRule>
    <cfRule type="containsBlanks" dxfId="1658" priority="9">
      <formula>LEN(TRIM(K16))=0</formula>
    </cfRule>
  </conditionalFormatting>
  <conditionalFormatting sqref="K16">
    <cfRule type="containsText" dxfId="1657" priority="7" operator="containsText" text="libre">
      <formula>NOT(ISERROR(SEARCH("libre",K16)))</formula>
    </cfRule>
  </conditionalFormatting>
  <conditionalFormatting sqref="M16">
    <cfRule type="containsText" dxfId="1656" priority="5" operator="containsText" text="ntitulé">
      <formula>NOT(ISERROR(SEARCH("ntitulé",M16)))</formula>
    </cfRule>
    <cfRule type="containsBlanks" dxfId="1655" priority="6">
      <formula>LEN(TRIM(M16))=0</formula>
    </cfRule>
  </conditionalFormatting>
  <conditionalFormatting sqref="M16">
    <cfRule type="containsText" dxfId="1654" priority="4" operator="containsText" text="libre">
      <formula>NOT(ISERROR(SEARCH("libre",M16)))</formula>
    </cfRule>
  </conditionalFormatting>
  <conditionalFormatting sqref="O16">
    <cfRule type="containsText" dxfId="1653" priority="2" operator="containsText" text="ntitulé">
      <formula>NOT(ISERROR(SEARCH("ntitulé",O16)))</formula>
    </cfRule>
    <cfRule type="containsBlanks" dxfId="1652" priority="3">
      <formula>LEN(TRIM(O16))=0</formula>
    </cfRule>
  </conditionalFormatting>
  <conditionalFormatting sqref="O16">
    <cfRule type="containsText" dxfId="1651" priority="1" operator="containsText" text="libre">
      <formula>NOT(ISERROR(SEARCH("libre",O16)))</formula>
    </cfRule>
  </conditionalFormatting>
  <hyperlinks>
    <hyperlink ref="A1" location="TAB00!A1" display="Retour page de garde"/>
    <hyperlink ref="A2" location="'TAB5'!A1" display="Retour TAB5"/>
  </hyperlink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workbookViewId="0">
      <selection activeCell="A8" sqref="A8"/>
    </sheetView>
  </sheetViews>
  <sheetFormatPr baseColWidth="10" defaultColWidth="9.1640625" defaultRowHeight="13.5" x14ac:dyDescent="0.3"/>
  <cols>
    <col min="1" max="1" width="45.5" style="10" customWidth="1"/>
    <col min="2" max="2" width="16.6640625" style="6" customWidth="1"/>
    <col min="3" max="3" width="16.6640625" style="10" customWidth="1"/>
    <col min="4" max="4" width="9.5" style="10" customWidth="1"/>
    <col min="5" max="5" width="16.6640625" style="6" customWidth="1"/>
    <col min="6" max="6" width="9.5" style="6" customWidth="1"/>
    <col min="7" max="7" width="16.6640625" style="6" customWidth="1"/>
    <col min="8" max="8" width="9.5" style="6" customWidth="1"/>
    <col min="9" max="9" width="16.6640625" style="6" customWidth="1"/>
    <col min="10" max="10" width="9.5" style="6" customWidth="1"/>
    <col min="11" max="11" width="16.6640625" style="6" customWidth="1"/>
    <col min="12" max="12" width="9.5" style="6" customWidth="1"/>
    <col min="13" max="13" width="16.6640625" style="6" customWidth="1"/>
    <col min="14" max="14" width="9.5" style="6" customWidth="1"/>
    <col min="15" max="15" width="16.6640625" style="6" customWidth="1"/>
    <col min="16" max="16" width="9.5" style="6" customWidth="1"/>
    <col min="17" max="16384" width="9.1640625" style="6"/>
  </cols>
  <sheetData>
    <row r="1" spans="1:16" ht="15" x14ac:dyDescent="0.3">
      <c r="A1" s="17" t="s">
        <v>140</v>
      </c>
      <c r="B1" s="18"/>
      <c r="C1" s="51"/>
      <c r="E1" s="18"/>
      <c r="G1" s="18"/>
      <c r="I1" s="18"/>
      <c r="K1" s="18"/>
      <c r="M1" s="18"/>
      <c r="O1" s="18"/>
    </row>
    <row r="2" spans="1:16" ht="15" x14ac:dyDescent="0.3">
      <c r="A2" s="124" t="s">
        <v>341</v>
      </c>
    </row>
    <row r="3" spans="1:16" ht="22.15" customHeight="1" x14ac:dyDescent="0.35">
      <c r="A3" s="264" t="str">
        <f>TAB00!B67&amp;" : "&amp;TAB00!C67</f>
        <v xml:space="preserve">TAB5.4 : Redevance de voirie </v>
      </c>
      <c r="B3" s="264"/>
      <c r="C3" s="264"/>
      <c r="D3" s="264"/>
      <c r="E3" s="264"/>
      <c r="F3" s="264"/>
      <c r="G3" s="264"/>
      <c r="H3" s="264"/>
      <c r="I3" s="264"/>
      <c r="J3" s="264"/>
      <c r="K3" s="264"/>
      <c r="L3" s="264"/>
      <c r="M3" s="264"/>
      <c r="N3" s="264"/>
      <c r="O3" s="264"/>
      <c r="P3" s="264"/>
    </row>
    <row r="4" spans="1:16" x14ac:dyDescent="0.3">
      <c r="K4" s="11"/>
      <c r="L4" s="11"/>
      <c r="M4" s="11"/>
    </row>
    <row r="5" spans="1:16" s="11" customFormat="1" ht="31.9" customHeight="1" x14ac:dyDescent="0.3">
      <c r="A5" s="125"/>
      <c r="B5" s="125"/>
      <c r="C5" s="125"/>
      <c r="D5" s="125"/>
    </row>
    <row r="6" spans="1:16" s="311" customFormat="1" ht="24" customHeight="1" x14ac:dyDescent="0.3">
      <c r="A6" s="632" t="s">
        <v>2</v>
      </c>
      <c r="B6" s="221" t="s">
        <v>94</v>
      </c>
      <c r="C6" s="631" t="s">
        <v>121</v>
      </c>
      <c r="D6" s="631"/>
      <c r="E6" s="631" t="s">
        <v>288</v>
      </c>
      <c r="F6" s="631"/>
      <c r="G6" s="631" t="s">
        <v>287</v>
      </c>
      <c r="H6" s="631"/>
      <c r="I6" s="631" t="s">
        <v>283</v>
      </c>
      <c r="J6" s="631"/>
      <c r="K6" s="631" t="s">
        <v>284</v>
      </c>
      <c r="L6" s="631"/>
      <c r="M6" s="631" t="s">
        <v>285</v>
      </c>
      <c r="N6" s="631"/>
      <c r="O6" s="631" t="s">
        <v>286</v>
      </c>
      <c r="P6" s="631"/>
    </row>
    <row r="7" spans="1:16" s="311" customFormat="1" ht="27" x14ac:dyDescent="0.3">
      <c r="A7" s="632"/>
      <c r="B7" s="221" t="s">
        <v>3</v>
      </c>
      <c r="C7" s="221" t="s">
        <v>3</v>
      </c>
      <c r="D7" s="177" t="s">
        <v>92</v>
      </c>
      <c r="E7" s="221" t="s">
        <v>3</v>
      </c>
      <c r="F7" s="177" t="s">
        <v>92</v>
      </c>
      <c r="G7" s="221" t="s">
        <v>3</v>
      </c>
      <c r="H7" s="177" t="s">
        <v>92</v>
      </c>
      <c r="I7" s="221" t="s">
        <v>3</v>
      </c>
      <c r="J7" s="177" t="s">
        <v>92</v>
      </c>
      <c r="K7" s="221" t="s">
        <v>3</v>
      </c>
      <c r="L7" s="177" t="s">
        <v>92</v>
      </c>
      <c r="M7" s="221" t="s">
        <v>3</v>
      </c>
      <c r="N7" s="177" t="s">
        <v>92</v>
      </c>
      <c r="O7" s="221" t="s">
        <v>3</v>
      </c>
      <c r="P7" s="177" t="s">
        <v>92</v>
      </c>
    </row>
    <row r="8" spans="1:16" s="81" customFormat="1" ht="31.9" customHeight="1" x14ac:dyDescent="0.3">
      <c r="A8" s="313" t="s">
        <v>743</v>
      </c>
      <c r="B8" s="238"/>
      <c r="C8" s="238"/>
      <c r="D8" s="43">
        <f>IFERROR(IF(AND(ROUND(SUM(B8:B8),0)=0,ROUND(SUM(C8:C8),0)&gt;ROUND(SUM(B8:B8),0)),"INF",(ROUND(SUM(C8:C8),0)-ROUND(SUM(B8:B8),0))/ROUND(SUM(B8:B8),0)),0)</f>
        <v>0</v>
      </c>
      <c r="E8" s="238"/>
      <c r="F8" s="43">
        <f>IFERROR(IF(AND(ROUND(SUM(C8),0)=0,ROUND(SUM(E8:E8),0)&gt;ROUND(SUM(C8),0)),"INF",(ROUND(SUM(E8:E8),0)-ROUND(SUM(C8),0))/ROUND(SUM(C8),0)),0)</f>
        <v>0</v>
      </c>
      <c r="G8" s="238"/>
      <c r="H8" s="43">
        <f>IFERROR(IF(AND(ROUND(SUM(E8),0)=0,ROUND(SUM(G8:G8),0)&gt;ROUND(SUM(E8),0)),"INF",(ROUND(SUM(G8:G8),0)-ROUND(SUM(E8),0))/ROUND(SUM(E8),0)),0)</f>
        <v>0</v>
      </c>
      <c r="I8" s="238"/>
      <c r="J8" s="43">
        <f>IFERROR(IF(AND(ROUND(SUM(G8),0)=0,ROUND(SUM(I8:I8),0)&gt;ROUND(SUM(G8),0)),"INF",(ROUND(SUM(I8:I8),0)-ROUND(SUM(G8),0))/ROUND(SUM(G8),0)),0)</f>
        <v>0</v>
      </c>
      <c r="K8" s="238"/>
      <c r="L8" s="43">
        <f>IFERROR(IF(AND(ROUND(SUM(I8),0)=0,ROUND(SUM(K8:K8),0)&gt;ROUND(SUM(I8),0)),"INF",(ROUND(SUM(K8:K8),0)-ROUND(SUM(I8),0))/ROUND(SUM(I8),0)),0)</f>
        <v>0</v>
      </c>
      <c r="M8" s="238"/>
      <c r="N8" s="43">
        <f>IFERROR(IF(AND(ROUND(SUM(K8),0)=0,ROUND(SUM(M8:M8),0)&gt;ROUND(SUM(K8),0)),"INF",(ROUND(SUM(M8:M8),0)-ROUND(SUM(K8),0))/ROUND(SUM(K8),0)),0)</f>
        <v>0</v>
      </c>
      <c r="O8" s="238"/>
      <c r="P8" s="312">
        <f>IFERROR(IF(AND(ROUND(SUM(M8),0)=0,ROUND(SUM(O8:O8),0)&gt;ROUND(SUM(M8),0)),"INF",(ROUND(SUM(O8:O8),0)-ROUND(SUM(M8),0))/ROUND(SUM(M8),0)),0)</f>
        <v>0</v>
      </c>
    </row>
    <row r="9" spans="1:16" x14ac:dyDescent="0.3">
      <c r="A9" s="32"/>
    </row>
    <row r="10" spans="1:16" ht="14.45" customHeight="1" thickBot="1" x14ac:dyDescent="0.35">
      <c r="A10" s="314" t="s">
        <v>319</v>
      </c>
      <c r="B10" s="102"/>
      <c r="C10" s="102"/>
      <c r="D10" s="102"/>
      <c r="E10" s="102"/>
      <c r="F10" s="102"/>
      <c r="G10" s="102"/>
      <c r="H10" s="102"/>
      <c r="I10" s="102"/>
      <c r="J10" s="102"/>
      <c r="K10" s="102"/>
      <c r="L10" s="102"/>
      <c r="M10" s="102"/>
      <c r="N10" s="102"/>
      <c r="O10" s="102"/>
    </row>
    <row r="11" spans="1:16" ht="12.6" customHeight="1" thickBot="1" x14ac:dyDescent="0.35">
      <c r="A11" s="130" t="s">
        <v>535</v>
      </c>
      <c r="B11" s="711" t="s">
        <v>511</v>
      </c>
      <c r="C11" s="712"/>
      <c r="D11" s="712"/>
      <c r="E11" s="712"/>
      <c r="F11" s="712"/>
      <c r="G11" s="712"/>
      <c r="H11" s="712"/>
      <c r="I11" s="712"/>
      <c r="J11" s="712"/>
      <c r="K11" s="712"/>
      <c r="L11" s="712"/>
      <c r="M11" s="712"/>
      <c r="N11" s="712"/>
      <c r="O11" s="712"/>
      <c r="P11" s="712"/>
    </row>
    <row r="12" spans="1:16" ht="214.9" customHeight="1" thickBot="1" x14ac:dyDescent="0.35">
      <c r="A12" s="131">
        <v>2019</v>
      </c>
      <c r="B12" s="709"/>
      <c r="C12" s="710"/>
      <c r="D12" s="710"/>
      <c r="E12" s="710"/>
      <c r="F12" s="710"/>
      <c r="G12" s="710"/>
      <c r="H12" s="710"/>
      <c r="I12" s="710"/>
      <c r="J12" s="710"/>
      <c r="K12" s="710"/>
      <c r="L12" s="710"/>
      <c r="M12" s="710"/>
      <c r="N12" s="710"/>
      <c r="O12" s="710"/>
      <c r="P12" s="710"/>
    </row>
    <row r="13" spans="1:16" ht="214.9" customHeight="1" thickBot="1" x14ac:dyDescent="0.35">
      <c r="A13" s="132">
        <v>2020</v>
      </c>
      <c r="B13" s="709"/>
      <c r="C13" s="710"/>
      <c r="D13" s="710"/>
      <c r="E13" s="710"/>
      <c r="F13" s="710"/>
      <c r="G13" s="710"/>
      <c r="H13" s="710"/>
      <c r="I13" s="710"/>
      <c r="J13" s="710"/>
      <c r="K13" s="710"/>
      <c r="L13" s="710"/>
      <c r="M13" s="710"/>
      <c r="N13" s="710"/>
      <c r="O13" s="710"/>
      <c r="P13" s="710"/>
    </row>
    <row r="14" spans="1:16" ht="214.9" customHeight="1" thickBot="1" x14ac:dyDescent="0.35">
      <c r="A14" s="132">
        <v>2021</v>
      </c>
      <c r="B14" s="709"/>
      <c r="C14" s="710"/>
      <c r="D14" s="710"/>
      <c r="E14" s="710"/>
      <c r="F14" s="710"/>
      <c r="G14" s="710"/>
      <c r="H14" s="710"/>
      <c r="I14" s="710"/>
      <c r="J14" s="710"/>
      <c r="K14" s="710"/>
      <c r="L14" s="710"/>
      <c r="M14" s="710"/>
      <c r="N14" s="710"/>
      <c r="O14" s="710"/>
      <c r="P14" s="710"/>
    </row>
    <row r="15" spans="1:16" ht="214.9" customHeight="1" thickBot="1" x14ac:dyDescent="0.35">
      <c r="A15" s="132">
        <v>2022</v>
      </c>
      <c r="B15" s="709"/>
      <c r="C15" s="710"/>
      <c r="D15" s="710"/>
      <c r="E15" s="710"/>
      <c r="F15" s="710"/>
      <c r="G15" s="710"/>
      <c r="H15" s="710"/>
      <c r="I15" s="710"/>
      <c r="J15" s="710"/>
      <c r="K15" s="710"/>
      <c r="L15" s="710"/>
      <c r="M15" s="710"/>
      <c r="N15" s="710"/>
      <c r="O15" s="710"/>
      <c r="P15" s="710"/>
    </row>
    <row r="16" spans="1:16" ht="214.9" customHeight="1" thickBot="1" x14ac:dyDescent="0.35">
      <c r="A16" s="132">
        <v>2023</v>
      </c>
      <c r="B16" s="709"/>
      <c r="C16" s="710"/>
      <c r="D16" s="710"/>
      <c r="E16" s="710"/>
      <c r="F16" s="710"/>
      <c r="G16" s="710"/>
      <c r="H16" s="710"/>
      <c r="I16" s="710"/>
      <c r="J16" s="710"/>
      <c r="K16" s="710"/>
      <c r="L16" s="710"/>
      <c r="M16" s="710"/>
      <c r="N16" s="710"/>
      <c r="O16" s="710"/>
      <c r="P16" s="710"/>
    </row>
  </sheetData>
  <mergeCells count="14">
    <mergeCell ref="B16:P16"/>
    <mergeCell ref="A6:A7"/>
    <mergeCell ref="C6:D6"/>
    <mergeCell ref="E6:F6"/>
    <mergeCell ref="G6:H6"/>
    <mergeCell ref="I6:J6"/>
    <mergeCell ref="K6:L6"/>
    <mergeCell ref="M6:N6"/>
    <mergeCell ref="O6:P6"/>
    <mergeCell ref="B11:P11"/>
    <mergeCell ref="B12:P12"/>
    <mergeCell ref="B13:P13"/>
    <mergeCell ref="B14:P14"/>
    <mergeCell ref="B15:P15"/>
  </mergeCells>
  <conditionalFormatting sqref="B12:P12">
    <cfRule type="containsBlanks" dxfId="1650" priority="44">
      <formula>LEN(TRIM(B12))=0</formula>
    </cfRule>
  </conditionalFormatting>
  <conditionalFormatting sqref="B13:P13">
    <cfRule type="containsBlanks" dxfId="1649" priority="43">
      <formula>LEN(TRIM(B13))=0</formula>
    </cfRule>
  </conditionalFormatting>
  <conditionalFormatting sqref="B14:P14">
    <cfRule type="containsBlanks" dxfId="1648" priority="42">
      <formula>LEN(TRIM(B14))=0</formula>
    </cfRule>
  </conditionalFormatting>
  <conditionalFormatting sqref="B15:P15">
    <cfRule type="containsBlanks" dxfId="1647" priority="41">
      <formula>LEN(TRIM(B15))=0</formula>
    </cfRule>
  </conditionalFormatting>
  <conditionalFormatting sqref="B16:P16">
    <cfRule type="containsBlanks" dxfId="1646" priority="40">
      <formula>LEN(TRIM(B16))=0</formula>
    </cfRule>
  </conditionalFormatting>
  <conditionalFormatting sqref="B8">
    <cfRule type="containsText" dxfId="1645" priority="38" operator="containsText" text="ntitulé">
      <formula>NOT(ISERROR(SEARCH("ntitulé",B8)))</formula>
    </cfRule>
    <cfRule type="containsBlanks" dxfId="1644" priority="39">
      <formula>LEN(TRIM(B8))=0</formula>
    </cfRule>
  </conditionalFormatting>
  <conditionalFormatting sqref="B8">
    <cfRule type="containsText" dxfId="1643" priority="37" operator="containsText" text="libre">
      <formula>NOT(ISERROR(SEARCH("libre",B8)))</formula>
    </cfRule>
  </conditionalFormatting>
  <conditionalFormatting sqref="C8">
    <cfRule type="containsText" dxfId="1642" priority="29" operator="containsText" text="ntitulé">
      <formula>NOT(ISERROR(SEARCH("ntitulé",C8)))</formula>
    </cfRule>
    <cfRule type="containsBlanks" dxfId="1641" priority="30">
      <formula>LEN(TRIM(C8))=0</formula>
    </cfRule>
  </conditionalFormatting>
  <conditionalFormatting sqref="C8">
    <cfRule type="containsText" dxfId="1640" priority="28" operator="containsText" text="libre">
      <formula>NOT(ISERROR(SEARCH("libre",C8)))</formula>
    </cfRule>
  </conditionalFormatting>
  <conditionalFormatting sqref="E8">
    <cfRule type="containsText" dxfId="1639" priority="26" operator="containsText" text="ntitulé">
      <formula>NOT(ISERROR(SEARCH("ntitulé",E8)))</formula>
    </cfRule>
    <cfRule type="containsBlanks" dxfId="1638" priority="27">
      <formula>LEN(TRIM(E8))=0</formula>
    </cfRule>
  </conditionalFormatting>
  <conditionalFormatting sqref="E8">
    <cfRule type="containsText" dxfId="1637" priority="25" operator="containsText" text="libre">
      <formula>NOT(ISERROR(SEARCH("libre",E8)))</formula>
    </cfRule>
  </conditionalFormatting>
  <conditionalFormatting sqref="G8">
    <cfRule type="containsText" dxfId="1636" priority="17" operator="containsText" text="ntitulé">
      <formula>NOT(ISERROR(SEARCH("ntitulé",G8)))</formula>
    </cfRule>
    <cfRule type="containsBlanks" dxfId="1635" priority="18">
      <formula>LEN(TRIM(G8))=0</formula>
    </cfRule>
  </conditionalFormatting>
  <conditionalFormatting sqref="G8">
    <cfRule type="containsText" dxfId="1634" priority="16" operator="containsText" text="libre">
      <formula>NOT(ISERROR(SEARCH("libre",G8)))</formula>
    </cfRule>
  </conditionalFormatting>
  <conditionalFormatting sqref="I8">
    <cfRule type="containsText" dxfId="1633" priority="14" operator="containsText" text="ntitulé">
      <formula>NOT(ISERROR(SEARCH("ntitulé",I8)))</formula>
    </cfRule>
    <cfRule type="containsBlanks" dxfId="1632" priority="15">
      <formula>LEN(TRIM(I8))=0</formula>
    </cfRule>
  </conditionalFormatting>
  <conditionalFormatting sqref="I8">
    <cfRule type="containsText" dxfId="1631" priority="13" operator="containsText" text="libre">
      <formula>NOT(ISERROR(SEARCH("libre",I8)))</formula>
    </cfRule>
  </conditionalFormatting>
  <conditionalFormatting sqref="K8">
    <cfRule type="containsText" dxfId="1630" priority="8" operator="containsText" text="ntitulé">
      <formula>NOT(ISERROR(SEARCH("ntitulé",K8)))</formula>
    </cfRule>
    <cfRule type="containsBlanks" dxfId="1629" priority="9">
      <formula>LEN(TRIM(K8))=0</formula>
    </cfRule>
  </conditionalFormatting>
  <conditionalFormatting sqref="K8">
    <cfRule type="containsText" dxfId="1628" priority="7" operator="containsText" text="libre">
      <formula>NOT(ISERROR(SEARCH("libre",K8)))</formula>
    </cfRule>
  </conditionalFormatting>
  <conditionalFormatting sqref="M8">
    <cfRule type="containsText" dxfId="1627" priority="5" operator="containsText" text="ntitulé">
      <formula>NOT(ISERROR(SEARCH("ntitulé",M8)))</formula>
    </cfRule>
    <cfRule type="containsBlanks" dxfId="1626" priority="6">
      <formula>LEN(TRIM(M8))=0</formula>
    </cfRule>
  </conditionalFormatting>
  <conditionalFormatting sqref="M8">
    <cfRule type="containsText" dxfId="1625" priority="4" operator="containsText" text="libre">
      <formula>NOT(ISERROR(SEARCH("libre",M8)))</formula>
    </cfRule>
  </conditionalFormatting>
  <conditionalFormatting sqref="O8">
    <cfRule type="containsText" dxfId="1624" priority="2" operator="containsText" text="ntitulé">
      <formula>NOT(ISERROR(SEARCH("ntitulé",O8)))</formula>
    </cfRule>
    <cfRule type="containsBlanks" dxfId="1623" priority="3">
      <formula>LEN(TRIM(O8))=0</formula>
    </cfRule>
  </conditionalFormatting>
  <conditionalFormatting sqref="O8">
    <cfRule type="containsText" dxfId="1622" priority="1" operator="containsText" text="libre">
      <formula>NOT(ISERROR(SEARCH("libre",O8)))</formula>
    </cfRule>
  </conditionalFormatting>
  <hyperlinks>
    <hyperlink ref="A1" location="TAB00!A1" display="Retour page de garde"/>
    <hyperlink ref="A2" location="'TAB5'!A1" display="Retour TA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activeCell="C28" sqref="C28"/>
    </sheetView>
  </sheetViews>
  <sheetFormatPr baseColWidth="10" defaultColWidth="9.1640625" defaultRowHeight="13.5" x14ac:dyDescent="0.3"/>
  <cols>
    <col min="1" max="1" width="20.6640625" style="6" customWidth="1"/>
    <col min="2" max="2" width="21.1640625" style="6" customWidth="1"/>
    <col min="3" max="3" width="139" style="6" customWidth="1"/>
    <col min="4" max="16384" width="9.1640625" style="6"/>
  </cols>
  <sheetData>
    <row r="1" spans="1:3" ht="15" x14ac:dyDescent="0.3">
      <c r="A1" s="17" t="s">
        <v>140</v>
      </c>
      <c r="C1" s="10"/>
    </row>
    <row r="2" spans="1:3" x14ac:dyDescent="0.3">
      <c r="A2" s="10"/>
      <c r="C2" s="10"/>
    </row>
    <row r="3" spans="1:3" ht="22.15" customHeight="1" x14ac:dyDescent="0.35">
      <c r="A3" s="264" t="str">
        <f>TAB00!B46&amp;" : "&amp;TAB00!C46</f>
        <v>TAB A : Liste des annexes à fournir</v>
      </c>
      <c r="B3" s="264"/>
      <c r="C3" s="264"/>
    </row>
    <row r="4" spans="1:3" x14ac:dyDescent="0.3">
      <c r="A4" s="217"/>
      <c r="B4" s="218"/>
      <c r="C4" s="220"/>
    </row>
    <row r="5" spans="1:3" x14ac:dyDescent="0.3">
      <c r="A5" s="221" t="s">
        <v>542</v>
      </c>
      <c r="B5" s="505" t="s">
        <v>676</v>
      </c>
      <c r="C5" s="222" t="s">
        <v>532</v>
      </c>
    </row>
    <row r="7" spans="1:3" ht="42.75" customHeight="1" x14ac:dyDescent="0.3">
      <c r="A7" s="298" t="s">
        <v>679</v>
      </c>
      <c r="B7" s="298" t="s">
        <v>680</v>
      </c>
      <c r="C7" s="511" t="s">
        <v>714</v>
      </c>
    </row>
    <row r="8" spans="1:3" ht="42.75" customHeight="1" x14ac:dyDescent="0.3">
      <c r="A8" s="511" t="s">
        <v>681</v>
      </c>
      <c r="B8" s="298" t="s">
        <v>680</v>
      </c>
      <c r="C8" s="511" t="s">
        <v>715</v>
      </c>
    </row>
    <row r="9" spans="1:3" ht="42.75" customHeight="1" x14ac:dyDescent="0.3">
      <c r="A9" s="511" t="s">
        <v>682</v>
      </c>
      <c r="B9" s="298" t="s">
        <v>683</v>
      </c>
      <c r="C9" s="511" t="s">
        <v>859</v>
      </c>
    </row>
    <row r="10" spans="1:3" ht="42.75" customHeight="1" x14ac:dyDescent="0.3">
      <c r="A10" s="511" t="s">
        <v>684</v>
      </c>
      <c r="B10" s="298" t="s">
        <v>685</v>
      </c>
      <c r="C10" s="511" t="s">
        <v>778</v>
      </c>
    </row>
    <row r="11" spans="1:3" ht="42.75" customHeight="1" x14ac:dyDescent="0.3">
      <c r="A11" s="511" t="s">
        <v>686</v>
      </c>
      <c r="B11" s="298" t="s">
        <v>685</v>
      </c>
      <c r="C11" s="511" t="s">
        <v>687</v>
      </c>
    </row>
    <row r="12" spans="1:3" ht="42.75" customHeight="1" x14ac:dyDescent="0.3">
      <c r="A12" s="511" t="s">
        <v>688</v>
      </c>
      <c r="B12" s="298" t="s">
        <v>689</v>
      </c>
      <c r="C12" s="511" t="s">
        <v>717</v>
      </c>
    </row>
    <row r="13" spans="1:3" ht="42.75" customHeight="1" x14ac:dyDescent="0.3">
      <c r="A13" s="511" t="s">
        <v>691</v>
      </c>
      <c r="B13" s="298" t="s">
        <v>740</v>
      </c>
      <c r="C13" s="511" t="s">
        <v>690</v>
      </c>
    </row>
    <row r="14" spans="1:3" ht="42.75" customHeight="1" x14ac:dyDescent="0.3">
      <c r="A14" s="511" t="s">
        <v>694</v>
      </c>
      <c r="B14" s="298" t="s">
        <v>692</v>
      </c>
      <c r="C14" s="511" t="s">
        <v>693</v>
      </c>
    </row>
    <row r="15" spans="1:3" ht="42.75" customHeight="1" x14ac:dyDescent="0.3">
      <c r="A15" s="511" t="s">
        <v>695</v>
      </c>
      <c r="B15" s="298" t="s">
        <v>741</v>
      </c>
      <c r="C15" s="511" t="s">
        <v>716</v>
      </c>
    </row>
    <row r="16" spans="1:3" ht="42.75" customHeight="1" x14ac:dyDescent="0.3">
      <c r="A16" s="511" t="s">
        <v>696</v>
      </c>
      <c r="B16" s="511"/>
      <c r="C16" s="511" t="s">
        <v>588</v>
      </c>
    </row>
    <row r="17" spans="1:3" ht="42.75" customHeight="1" x14ac:dyDescent="0.3">
      <c r="A17" s="511" t="s">
        <v>698</v>
      </c>
      <c r="B17" s="511"/>
      <c r="C17" s="511" t="s">
        <v>588</v>
      </c>
    </row>
    <row r="18" spans="1:3" ht="42.75" customHeight="1" x14ac:dyDescent="0.3">
      <c r="A18" s="511" t="s">
        <v>700</v>
      </c>
      <c r="B18" s="298" t="s">
        <v>744</v>
      </c>
      <c r="C18" s="511" t="s">
        <v>697</v>
      </c>
    </row>
    <row r="19" spans="1:3" ht="42.75" customHeight="1" x14ac:dyDescent="0.3">
      <c r="A19" s="511" t="s">
        <v>702</v>
      </c>
      <c r="B19" s="298" t="s">
        <v>745</v>
      </c>
      <c r="C19" s="511" t="s">
        <v>703</v>
      </c>
    </row>
    <row r="20" spans="1:3" ht="42.75" customHeight="1" x14ac:dyDescent="0.3">
      <c r="A20" s="511" t="s">
        <v>706</v>
      </c>
      <c r="B20" s="511" t="s">
        <v>746</v>
      </c>
      <c r="C20" s="511" t="s">
        <v>701</v>
      </c>
    </row>
    <row r="21" spans="1:3" ht="42.75" customHeight="1" x14ac:dyDescent="0.3">
      <c r="A21" s="511" t="s">
        <v>704</v>
      </c>
      <c r="B21" s="298" t="s">
        <v>761</v>
      </c>
      <c r="C21" s="511" t="s">
        <v>699</v>
      </c>
    </row>
    <row r="22" spans="1:3" ht="42.75" customHeight="1" x14ac:dyDescent="0.3">
      <c r="A22" s="511" t="s">
        <v>708</v>
      </c>
      <c r="B22" s="298" t="s">
        <v>762</v>
      </c>
      <c r="C22" s="511" t="s">
        <v>705</v>
      </c>
    </row>
    <row r="23" spans="1:3" ht="42.75" customHeight="1" x14ac:dyDescent="0.3">
      <c r="A23" s="511" t="s">
        <v>710</v>
      </c>
      <c r="B23" s="298" t="s">
        <v>763</v>
      </c>
      <c r="C23" s="511" t="s">
        <v>707</v>
      </c>
    </row>
    <row r="24" spans="1:3" ht="42.75" customHeight="1" x14ac:dyDescent="0.3">
      <c r="A24" s="511" t="s">
        <v>711</v>
      </c>
      <c r="B24" s="298" t="s">
        <v>763</v>
      </c>
      <c r="C24" s="511" t="s">
        <v>709</v>
      </c>
    </row>
    <row r="25" spans="1:3" s="502" customFormat="1" ht="42" customHeight="1" x14ac:dyDescent="0.3">
      <c r="A25" s="298" t="s">
        <v>691</v>
      </c>
      <c r="B25" s="298" t="s">
        <v>764</v>
      </c>
      <c r="C25" s="511" t="s">
        <v>765</v>
      </c>
    </row>
    <row r="26" spans="1:3" ht="42.75" customHeight="1" x14ac:dyDescent="0.3">
      <c r="A26" s="511" t="s">
        <v>712</v>
      </c>
      <c r="B26" s="511" t="s">
        <v>773</v>
      </c>
      <c r="C26" s="517" t="s">
        <v>864</v>
      </c>
    </row>
    <row r="27" spans="1:3" ht="42.75" customHeight="1" x14ac:dyDescent="0.3">
      <c r="A27" s="511" t="s">
        <v>713</v>
      </c>
      <c r="B27" s="511" t="s">
        <v>773</v>
      </c>
      <c r="C27" s="517" t="s">
        <v>863</v>
      </c>
    </row>
    <row r="28" spans="1:3" ht="42.75" customHeight="1" x14ac:dyDescent="0.3">
      <c r="A28" s="511" t="s">
        <v>718</v>
      </c>
      <c r="B28" s="298" t="s">
        <v>774</v>
      </c>
      <c r="C28" s="517" t="s">
        <v>776</v>
      </c>
    </row>
    <row r="29" spans="1:3" ht="39" customHeight="1" x14ac:dyDescent="0.3">
      <c r="A29" s="511" t="s">
        <v>719</v>
      </c>
      <c r="B29" s="298" t="s">
        <v>775</v>
      </c>
      <c r="C29" s="511" t="s">
        <v>777</v>
      </c>
    </row>
  </sheetData>
  <hyperlinks>
    <hyperlink ref="A1" location="TAB00!A1" display="Retour page de gard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7"/>
  <sheetViews>
    <sheetView topLeftCell="A13" zoomScaleNormal="100" workbookViewId="0">
      <selection activeCell="C33" sqref="C33:G39"/>
    </sheetView>
  </sheetViews>
  <sheetFormatPr baseColWidth="10" defaultColWidth="9.1640625" defaultRowHeight="13.5" x14ac:dyDescent="0.3"/>
  <cols>
    <col min="1" max="1" width="66.5" style="10" customWidth="1"/>
    <col min="2" max="2" width="17.5" style="10" customWidth="1"/>
    <col min="3" max="3" width="16.6640625" style="6" customWidth="1"/>
    <col min="4" max="4" width="16.6640625" style="10" customWidth="1"/>
    <col min="5" max="7" width="16.6640625" style="6" customWidth="1"/>
    <col min="8" max="8" width="9.5" style="6" customWidth="1"/>
    <col min="9" max="16384" width="9.1640625" style="6"/>
  </cols>
  <sheetData>
    <row r="1" spans="1:14" ht="15" x14ac:dyDescent="0.3">
      <c r="A1" s="17" t="s">
        <v>140</v>
      </c>
      <c r="B1" s="18"/>
      <c r="C1" s="51"/>
      <c r="E1" s="18"/>
      <c r="G1" s="18"/>
      <c r="H1" s="18"/>
      <c r="J1" s="18"/>
      <c r="L1" s="18"/>
      <c r="N1" s="18"/>
    </row>
    <row r="2" spans="1:14" ht="15" x14ac:dyDescent="0.3">
      <c r="A2" s="124" t="s">
        <v>341</v>
      </c>
      <c r="B2" s="18"/>
      <c r="C2" s="51"/>
      <c r="E2" s="18"/>
      <c r="G2" s="18"/>
      <c r="H2" s="18"/>
      <c r="J2" s="18"/>
      <c r="L2" s="18"/>
      <c r="N2" s="18"/>
    </row>
    <row r="3" spans="1:14" ht="22.15" customHeight="1" x14ac:dyDescent="0.35">
      <c r="A3" s="264" t="str">
        <f>TAB00!B68&amp;" : "&amp;TAB00!C68</f>
        <v>TAB5.5 : Charge fiscale résultant de l'application de l'impôt des sociétés</v>
      </c>
      <c r="B3" s="324"/>
      <c r="C3" s="324"/>
      <c r="D3" s="324"/>
      <c r="E3" s="324"/>
      <c r="F3" s="324"/>
      <c r="G3" s="324"/>
      <c r="H3" s="11"/>
    </row>
    <row r="4" spans="1:14" x14ac:dyDescent="0.3">
      <c r="H4" s="11"/>
    </row>
    <row r="5" spans="1:14" s="11" customFormat="1" ht="14.25" thickBot="1" x14ac:dyDescent="0.35">
      <c r="A5" s="125"/>
      <c r="B5" s="125"/>
      <c r="C5" s="125"/>
      <c r="D5" s="125"/>
    </row>
    <row r="6" spans="1:14" s="11" customFormat="1" x14ac:dyDescent="0.3">
      <c r="A6" s="138" t="s">
        <v>2</v>
      </c>
      <c r="B6" s="37"/>
      <c r="C6" s="139" t="s">
        <v>287</v>
      </c>
      <c r="D6" s="139" t="s">
        <v>283</v>
      </c>
      <c r="E6" s="139" t="s">
        <v>284</v>
      </c>
      <c r="F6" s="139" t="s">
        <v>285</v>
      </c>
      <c r="G6" s="139" t="s">
        <v>286</v>
      </c>
    </row>
    <row r="7" spans="1:14" x14ac:dyDescent="0.3">
      <c r="A7" s="369" t="s">
        <v>77</v>
      </c>
      <c r="B7" s="369" t="s">
        <v>228</v>
      </c>
      <c r="C7" s="238"/>
      <c r="D7" s="238"/>
      <c r="E7" s="238"/>
      <c r="F7" s="238"/>
      <c r="G7" s="238"/>
    </row>
    <row r="8" spans="1:14" x14ac:dyDescent="0.3">
      <c r="A8" s="369" t="s">
        <v>274</v>
      </c>
      <c r="B8" s="369" t="s">
        <v>275</v>
      </c>
      <c r="C8" s="238"/>
      <c r="D8" s="238"/>
      <c r="E8" s="238"/>
      <c r="F8" s="238"/>
      <c r="G8" s="238"/>
    </row>
    <row r="9" spans="1:14" x14ac:dyDescent="0.3">
      <c r="A9" s="369" t="s">
        <v>229</v>
      </c>
      <c r="B9" s="369"/>
      <c r="C9" s="370">
        <v>0.33989999999999998</v>
      </c>
      <c r="D9" s="370">
        <v>0.33989999999999998</v>
      </c>
      <c r="E9" s="370">
        <v>0.33989999999999998</v>
      </c>
      <c r="F9" s="370">
        <v>0.33989999999999998</v>
      </c>
      <c r="G9" s="370">
        <v>0.33989999999999998</v>
      </c>
    </row>
    <row r="10" spans="1:14" ht="27" x14ac:dyDescent="0.3">
      <c r="A10" s="371" t="s">
        <v>276</v>
      </c>
      <c r="B10" s="369" t="s">
        <v>230</v>
      </c>
      <c r="C10" s="372">
        <f>(C7-C8)/(1-C9)</f>
        <v>0</v>
      </c>
      <c r="D10" s="372">
        <f t="shared" ref="D10:G10" si="0">(D7-D8)/(1-D9)</f>
        <v>0</v>
      </c>
      <c r="E10" s="372">
        <f t="shared" si="0"/>
        <v>0</v>
      </c>
      <c r="F10" s="372">
        <f t="shared" si="0"/>
        <v>0</v>
      </c>
      <c r="G10" s="372">
        <f t="shared" si="0"/>
        <v>0</v>
      </c>
    </row>
    <row r="11" spans="1:14" x14ac:dyDescent="0.3">
      <c r="A11" s="369" t="s">
        <v>231</v>
      </c>
      <c r="B11" s="369" t="s">
        <v>277</v>
      </c>
      <c r="C11" s="372">
        <f>C10-SUM(C7:C8)</f>
        <v>0</v>
      </c>
      <c r="D11" s="372">
        <f>D10-SUM(D7:D8)</f>
        <v>0</v>
      </c>
      <c r="E11" s="372">
        <f>E10-SUM(E7:E8)</f>
        <v>0</v>
      </c>
      <c r="F11" s="372">
        <f>F10-SUM(F7:F8)</f>
        <v>0</v>
      </c>
      <c r="G11" s="372">
        <f>G10-SUM(G7:G8)</f>
        <v>0</v>
      </c>
    </row>
    <row r="12" spans="1:14" x14ac:dyDescent="0.3">
      <c r="A12" s="369"/>
      <c r="B12" s="369"/>
      <c r="C12" s="373"/>
      <c r="D12" s="369"/>
      <c r="E12" s="373"/>
      <c r="F12" s="373"/>
      <c r="G12" s="373"/>
    </row>
    <row r="13" spans="1:14" x14ac:dyDescent="0.3">
      <c r="A13" s="374" t="s">
        <v>232</v>
      </c>
      <c r="B13" s="374" t="s">
        <v>281</v>
      </c>
      <c r="C13" s="375">
        <f>SUM(C14:C21)</f>
        <v>0</v>
      </c>
      <c r="D13" s="375">
        <f t="shared" ref="D13:G13" si="1">SUM(D14:D21)</f>
        <v>0</v>
      </c>
      <c r="E13" s="375">
        <f t="shared" si="1"/>
        <v>0</v>
      </c>
      <c r="F13" s="375">
        <f t="shared" si="1"/>
        <v>0</v>
      </c>
      <c r="G13" s="375">
        <f t="shared" si="1"/>
        <v>0</v>
      </c>
    </row>
    <row r="14" spans="1:14" x14ac:dyDescent="0.3">
      <c r="A14" s="369" t="s">
        <v>233</v>
      </c>
      <c r="B14" s="369" t="s">
        <v>234</v>
      </c>
      <c r="C14" s="238"/>
      <c r="D14" s="238"/>
      <c r="E14" s="238"/>
      <c r="F14" s="238"/>
      <c r="G14" s="238"/>
    </row>
    <row r="15" spans="1:14" x14ac:dyDescent="0.3">
      <c r="A15" s="369" t="s">
        <v>235</v>
      </c>
      <c r="B15" s="369" t="s">
        <v>236</v>
      </c>
      <c r="C15" s="238"/>
      <c r="D15" s="238"/>
      <c r="E15" s="238"/>
      <c r="F15" s="238"/>
      <c r="G15" s="238"/>
    </row>
    <row r="16" spans="1:14" x14ac:dyDescent="0.3">
      <c r="A16" s="369" t="s">
        <v>237</v>
      </c>
      <c r="B16" s="369" t="s">
        <v>238</v>
      </c>
      <c r="C16" s="238"/>
      <c r="D16" s="238"/>
      <c r="E16" s="238"/>
      <c r="F16" s="238"/>
      <c r="G16" s="238"/>
    </row>
    <row r="17" spans="1:7" x14ac:dyDescent="0.3">
      <c r="A17" s="369" t="s">
        <v>239</v>
      </c>
      <c r="B17" s="369" t="s">
        <v>240</v>
      </c>
      <c r="C17" s="238"/>
      <c r="D17" s="238"/>
      <c r="E17" s="238"/>
      <c r="F17" s="238"/>
      <c r="G17" s="238"/>
    </row>
    <row r="18" spans="1:7" x14ac:dyDescent="0.3">
      <c r="A18" s="369" t="s">
        <v>241</v>
      </c>
      <c r="B18" s="369" t="s">
        <v>242</v>
      </c>
      <c r="C18" s="238"/>
      <c r="D18" s="238"/>
      <c r="E18" s="238"/>
      <c r="F18" s="238"/>
      <c r="G18" s="238"/>
    </row>
    <row r="19" spans="1:7" x14ac:dyDescent="0.3">
      <c r="A19" s="369" t="s">
        <v>243</v>
      </c>
      <c r="B19" s="369" t="s">
        <v>244</v>
      </c>
      <c r="C19" s="238"/>
      <c r="D19" s="238"/>
      <c r="E19" s="238"/>
      <c r="F19" s="238"/>
      <c r="G19" s="238"/>
    </row>
    <row r="20" spans="1:7" x14ac:dyDescent="0.3">
      <c r="A20" s="369" t="s">
        <v>245</v>
      </c>
      <c r="B20" s="369" t="s">
        <v>246</v>
      </c>
      <c r="C20" s="238"/>
      <c r="D20" s="238"/>
      <c r="E20" s="238"/>
      <c r="F20" s="238"/>
      <c r="G20" s="238"/>
    </row>
    <row r="21" spans="1:7" x14ac:dyDescent="0.3">
      <c r="A21" s="369" t="s">
        <v>247</v>
      </c>
      <c r="B21" s="369" t="s">
        <v>248</v>
      </c>
      <c r="C21" s="238"/>
      <c r="D21" s="238"/>
      <c r="E21" s="238"/>
      <c r="F21" s="238"/>
      <c r="G21" s="238"/>
    </row>
    <row r="22" spans="1:7" x14ac:dyDescent="0.3">
      <c r="A22" s="369" t="s">
        <v>229</v>
      </c>
      <c r="B22" s="376"/>
      <c r="C22" s="370">
        <v>0.33989999999999998</v>
      </c>
      <c r="D22" s="370">
        <v>0.33989999999999998</v>
      </c>
      <c r="E22" s="370">
        <v>0.33989999999999998</v>
      </c>
      <c r="F22" s="370">
        <v>0.33989999999999998</v>
      </c>
      <c r="G22" s="370">
        <v>0.33989999999999998</v>
      </c>
    </row>
    <row r="23" spans="1:7" ht="27" x14ac:dyDescent="0.3">
      <c r="A23" s="369" t="s">
        <v>249</v>
      </c>
      <c r="B23" s="369" t="s">
        <v>278</v>
      </c>
      <c r="C23" s="372">
        <f>C13*C22</f>
        <v>0</v>
      </c>
      <c r="D23" s="372">
        <f t="shared" ref="D23:G23" si="2">D13*D22</f>
        <v>0</v>
      </c>
      <c r="E23" s="372">
        <f t="shared" si="2"/>
        <v>0</v>
      </c>
      <c r="F23" s="372">
        <f t="shared" si="2"/>
        <v>0</v>
      </c>
      <c r="G23" s="372">
        <f t="shared" si="2"/>
        <v>0</v>
      </c>
    </row>
    <row r="24" spans="1:7" ht="27" x14ac:dyDescent="0.3">
      <c r="A24" s="371" t="s">
        <v>250</v>
      </c>
      <c r="B24" s="369" t="s">
        <v>251</v>
      </c>
      <c r="C24" s="372">
        <f t="shared" ref="C24:G24" si="3">C23/(1-C22)</f>
        <v>0</v>
      </c>
      <c r="D24" s="372">
        <f t="shared" si="3"/>
        <v>0</v>
      </c>
      <c r="E24" s="372">
        <f t="shared" si="3"/>
        <v>0</v>
      </c>
      <c r="F24" s="372">
        <f t="shared" si="3"/>
        <v>0</v>
      </c>
      <c r="G24" s="372">
        <f t="shared" si="3"/>
        <v>0</v>
      </c>
    </row>
    <row r="25" spans="1:7" x14ac:dyDescent="0.3">
      <c r="A25" s="369"/>
      <c r="B25" s="369"/>
      <c r="C25" s="373"/>
      <c r="D25" s="369"/>
      <c r="E25" s="373"/>
      <c r="F25" s="373"/>
      <c r="G25" s="373"/>
    </row>
    <row r="26" spans="1:7" x14ac:dyDescent="0.3">
      <c r="A26" s="374" t="s">
        <v>252</v>
      </c>
      <c r="B26" s="374" t="s">
        <v>279</v>
      </c>
      <c r="C26" s="377">
        <f>C30*C31*-1</f>
        <v>0</v>
      </c>
      <c r="D26" s="377">
        <f t="shared" ref="D26:G26" si="4">D30*D31*-1</f>
        <v>0</v>
      </c>
      <c r="E26" s="377">
        <f t="shared" si="4"/>
        <v>0</v>
      </c>
      <c r="F26" s="377">
        <f t="shared" si="4"/>
        <v>0</v>
      </c>
      <c r="G26" s="377">
        <f t="shared" si="4"/>
        <v>0</v>
      </c>
    </row>
    <row r="27" spans="1:7" x14ac:dyDescent="0.3">
      <c r="A27" s="369" t="s">
        <v>253</v>
      </c>
      <c r="B27" s="369" t="s">
        <v>254</v>
      </c>
      <c r="C27" s="238"/>
      <c r="D27" s="238"/>
      <c r="E27" s="238"/>
      <c r="F27" s="238"/>
      <c r="G27" s="238"/>
    </row>
    <row r="28" spans="1:7" x14ac:dyDescent="0.3">
      <c r="A28" s="369" t="s">
        <v>255</v>
      </c>
      <c r="B28" s="369" t="s">
        <v>256</v>
      </c>
      <c r="C28" s="238"/>
      <c r="D28" s="238"/>
      <c r="E28" s="238"/>
      <c r="F28" s="238"/>
      <c r="G28" s="238"/>
    </row>
    <row r="29" spans="1:7" x14ac:dyDescent="0.3">
      <c r="A29" s="369" t="s">
        <v>257</v>
      </c>
      <c r="B29" s="369" t="s">
        <v>258</v>
      </c>
      <c r="C29" s="238"/>
      <c r="D29" s="238"/>
      <c r="E29" s="238"/>
      <c r="F29" s="238"/>
      <c r="G29" s="238"/>
    </row>
    <row r="30" spans="1:7" ht="27" x14ac:dyDescent="0.3">
      <c r="A30" s="369" t="s">
        <v>259</v>
      </c>
      <c r="B30" s="369" t="s">
        <v>260</v>
      </c>
      <c r="C30" s="372">
        <f>C27-C28-C29</f>
        <v>0</v>
      </c>
      <c r="D30" s="372">
        <f t="shared" ref="D30:G30" si="5">D27-D28-D29</f>
        <v>0</v>
      </c>
      <c r="E30" s="372">
        <f t="shared" si="5"/>
        <v>0</v>
      </c>
      <c r="F30" s="372">
        <f t="shared" si="5"/>
        <v>0</v>
      </c>
      <c r="G30" s="372">
        <f t="shared" si="5"/>
        <v>0</v>
      </c>
    </row>
    <row r="31" spans="1:7" x14ac:dyDescent="0.3">
      <c r="A31" s="378" t="s">
        <v>261</v>
      </c>
      <c r="B31" s="369" t="s">
        <v>262</v>
      </c>
      <c r="C31" s="585"/>
      <c r="D31" s="585"/>
      <c r="E31" s="585"/>
      <c r="F31" s="585"/>
      <c r="G31" s="585"/>
    </row>
    <row r="32" spans="1:7" x14ac:dyDescent="0.3">
      <c r="A32" s="378" t="s">
        <v>229</v>
      </c>
      <c r="B32" s="369"/>
      <c r="C32" s="379">
        <f>C22</f>
        <v>0.33989999999999998</v>
      </c>
      <c r="D32" s="379">
        <f t="shared" ref="D32:G32" si="6">D22</f>
        <v>0.33989999999999998</v>
      </c>
      <c r="E32" s="379">
        <f t="shared" si="6"/>
        <v>0.33989999999999998</v>
      </c>
      <c r="F32" s="379">
        <f t="shared" si="6"/>
        <v>0.33989999999999998</v>
      </c>
      <c r="G32" s="379">
        <f t="shared" si="6"/>
        <v>0.33989999999999998</v>
      </c>
    </row>
    <row r="33" spans="1:7" ht="27" x14ac:dyDescent="0.3">
      <c r="A33" s="378" t="s">
        <v>263</v>
      </c>
      <c r="B33" s="369" t="s">
        <v>280</v>
      </c>
      <c r="C33" s="372">
        <f>C26*C32</f>
        <v>0</v>
      </c>
      <c r="D33" s="372">
        <f t="shared" ref="D33:G33" si="7">D26*D32</f>
        <v>0</v>
      </c>
      <c r="E33" s="372">
        <f t="shared" si="7"/>
        <v>0</v>
      </c>
      <c r="F33" s="372">
        <f t="shared" si="7"/>
        <v>0</v>
      </c>
      <c r="G33" s="372">
        <f t="shared" si="7"/>
        <v>0</v>
      </c>
    </row>
    <row r="34" spans="1:7" ht="27" x14ac:dyDescent="0.3">
      <c r="A34" s="371" t="s">
        <v>264</v>
      </c>
      <c r="B34" s="369" t="s">
        <v>265</v>
      </c>
      <c r="C34" s="372">
        <f t="shared" ref="C34:G34" si="8">C33/(1-C32)</f>
        <v>0</v>
      </c>
      <c r="D34" s="372">
        <f t="shared" si="8"/>
        <v>0</v>
      </c>
      <c r="E34" s="372">
        <f t="shared" si="8"/>
        <v>0</v>
      </c>
      <c r="F34" s="372">
        <f t="shared" si="8"/>
        <v>0</v>
      </c>
      <c r="G34" s="372">
        <f t="shared" si="8"/>
        <v>0</v>
      </c>
    </row>
    <row r="35" spans="1:7" x14ac:dyDescent="0.3">
      <c r="A35" s="369"/>
      <c r="B35" s="369"/>
      <c r="C35" s="372"/>
      <c r="D35" s="586"/>
      <c r="E35" s="372"/>
      <c r="F35" s="372"/>
      <c r="G35" s="372"/>
    </row>
    <row r="36" spans="1:7" x14ac:dyDescent="0.3">
      <c r="A36" s="380" t="s">
        <v>266</v>
      </c>
      <c r="B36" s="380" t="s">
        <v>836</v>
      </c>
      <c r="C36" s="381">
        <f>SUM(C10,C24,C34)</f>
        <v>0</v>
      </c>
      <c r="D36" s="381">
        <f t="shared" ref="D36:G36" si="9">SUM(D10,D24,D34)</f>
        <v>0</v>
      </c>
      <c r="E36" s="381">
        <f t="shared" si="9"/>
        <v>0</v>
      </c>
      <c r="F36" s="381">
        <f t="shared" si="9"/>
        <v>0</v>
      </c>
      <c r="G36" s="381">
        <f t="shared" si="9"/>
        <v>0</v>
      </c>
    </row>
    <row r="37" spans="1:7" x14ac:dyDescent="0.3">
      <c r="A37" s="380" t="s">
        <v>267</v>
      </c>
      <c r="B37" s="380" t="s">
        <v>282</v>
      </c>
      <c r="C37" s="381">
        <f>SUM(C36,C13,C26)</f>
        <v>0</v>
      </c>
      <c r="D37" s="381">
        <f t="shared" ref="D37:G37" si="10">SUM(D36,D13,D26)</f>
        <v>0</v>
      </c>
      <c r="E37" s="381">
        <f t="shared" si="10"/>
        <v>0</v>
      </c>
      <c r="F37" s="381">
        <f t="shared" si="10"/>
        <v>0</v>
      </c>
      <c r="G37" s="381">
        <f t="shared" si="10"/>
        <v>0</v>
      </c>
    </row>
    <row r="38" spans="1:7" x14ac:dyDescent="0.3">
      <c r="A38" s="380" t="s">
        <v>229</v>
      </c>
      <c r="B38" s="380"/>
      <c r="C38" s="382">
        <f>C32</f>
        <v>0.33989999999999998</v>
      </c>
      <c r="D38" s="382">
        <f t="shared" ref="D38:G38" si="11">D32</f>
        <v>0.33989999999999998</v>
      </c>
      <c r="E38" s="382">
        <f t="shared" si="11"/>
        <v>0.33989999999999998</v>
      </c>
      <c r="F38" s="382">
        <f t="shared" si="11"/>
        <v>0.33989999999999998</v>
      </c>
      <c r="G38" s="382">
        <f t="shared" si="11"/>
        <v>0.33989999999999998</v>
      </c>
    </row>
    <row r="39" spans="1:7" ht="27" x14ac:dyDescent="0.3">
      <c r="A39" s="380" t="s">
        <v>268</v>
      </c>
      <c r="B39" s="380" t="s">
        <v>269</v>
      </c>
      <c r="C39" s="381">
        <f>C37*C38</f>
        <v>0</v>
      </c>
      <c r="D39" s="587">
        <f t="shared" ref="D39:G39" si="12">D37*D38</f>
        <v>0</v>
      </c>
      <c r="E39" s="381">
        <f t="shared" si="12"/>
        <v>0</v>
      </c>
      <c r="F39" s="381">
        <f t="shared" si="12"/>
        <v>0</v>
      </c>
      <c r="G39" s="381">
        <f t="shared" si="12"/>
        <v>0</v>
      </c>
    </row>
    <row r="40" spans="1:7" ht="27" x14ac:dyDescent="0.3">
      <c r="A40" s="380" t="s">
        <v>270</v>
      </c>
      <c r="B40" s="380" t="s">
        <v>271</v>
      </c>
      <c r="C40" s="383">
        <f>IFERROR(C39/C36,0)</f>
        <v>0</v>
      </c>
      <c r="D40" s="384">
        <f t="shared" ref="D40:G40" si="13">IFERROR(D39/D36,0)</f>
        <v>0</v>
      </c>
      <c r="E40" s="383">
        <f t="shared" si="13"/>
        <v>0</v>
      </c>
      <c r="F40" s="383">
        <f t="shared" si="13"/>
        <v>0</v>
      </c>
      <c r="G40" s="383">
        <f t="shared" si="13"/>
        <v>0</v>
      </c>
    </row>
    <row r="41" spans="1:7" x14ac:dyDescent="0.3">
      <c r="A41" s="380" t="s">
        <v>272</v>
      </c>
      <c r="B41" s="380" t="s">
        <v>273</v>
      </c>
      <c r="C41" s="383">
        <f>IFERROR(C39/C7,0)</f>
        <v>0</v>
      </c>
      <c r="D41" s="383">
        <f>IFERROR(D39/D7,0)</f>
        <v>0</v>
      </c>
      <c r="E41" s="383">
        <f>IFERROR(E39/E7,0)</f>
        <v>0</v>
      </c>
      <c r="F41" s="383">
        <f>IFERROR(F39/F7,0)</f>
        <v>0</v>
      </c>
      <c r="G41" s="383">
        <f>IFERROR(G39/G7,0)</f>
        <v>0</v>
      </c>
    </row>
    <row r="42" spans="1:7" x14ac:dyDescent="0.3">
      <c r="A42" s="369"/>
      <c r="B42" s="369"/>
      <c r="C42" s="373"/>
      <c r="D42" s="369"/>
      <c r="E42" s="373"/>
      <c r="F42" s="373"/>
      <c r="G42" s="373"/>
    </row>
    <row r="43" spans="1:7" ht="26.45" customHeight="1" x14ac:dyDescent="0.3">
      <c r="A43" s="369"/>
      <c r="B43" s="369"/>
      <c r="C43" s="373"/>
      <c r="D43" s="369"/>
      <c r="E43" s="373"/>
      <c r="F43" s="373"/>
      <c r="G43" s="373"/>
    </row>
    <row r="44" spans="1:7" x14ac:dyDescent="0.3">
      <c r="A44" s="369"/>
      <c r="B44" s="369"/>
      <c r="C44" s="373"/>
      <c r="D44" s="369"/>
      <c r="E44" s="373"/>
      <c r="F44" s="373"/>
      <c r="G44" s="373"/>
    </row>
    <row r="45" spans="1:7" x14ac:dyDescent="0.3">
      <c r="A45" s="369"/>
      <c r="B45" s="369"/>
      <c r="C45" s="373"/>
      <c r="D45" s="369"/>
      <c r="E45" s="373"/>
      <c r="F45" s="373"/>
      <c r="G45" s="373"/>
    </row>
    <row r="46" spans="1:7" x14ac:dyDescent="0.3">
      <c r="A46" s="369"/>
      <c r="B46" s="369"/>
      <c r="C46" s="373"/>
      <c r="D46" s="369"/>
      <c r="E46" s="373"/>
      <c r="F46" s="373"/>
      <c r="G46" s="373"/>
    </row>
    <row r="47" spans="1:7" x14ac:dyDescent="0.3">
      <c r="A47" s="369"/>
      <c r="B47" s="369"/>
      <c r="C47" s="373"/>
      <c r="D47" s="369"/>
      <c r="E47" s="373"/>
      <c r="F47" s="373"/>
      <c r="G47" s="373"/>
    </row>
    <row r="48" spans="1:7" x14ac:dyDescent="0.3">
      <c r="A48" s="369"/>
      <c r="B48" s="369"/>
      <c r="C48" s="373"/>
      <c r="D48" s="369"/>
      <c r="E48" s="373"/>
      <c r="F48" s="373"/>
      <c r="G48" s="373"/>
    </row>
    <row r="49" spans="1:7" x14ac:dyDescent="0.3">
      <c r="A49" s="369"/>
      <c r="B49" s="369"/>
      <c r="C49" s="373"/>
      <c r="D49" s="369"/>
      <c r="E49" s="373"/>
      <c r="F49" s="373"/>
      <c r="G49" s="373"/>
    </row>
    <row r="50" spans="1:7" x14ac:dyDescent="0.3">
      <c r="A50" s="369"/>
      <c r="B50" s="369"/>
      <c r="C50" s="373"/>
      <c r="D50" s="369"/>
      <c r="E50" s="373"/>
      <c r="F50" s="373"/>
      <c r="G50" s="373"/>
    </row>
    <row r="51" spans="1:7" x14ac:dyDescent="0.3">
      <c r="A51" s="369"/>
      <c r="B51" s="369"/>
      <c r="C51" s="373"/>
      <c r="D51" s="369"/>
      <c r="E51" s="373"/>
      <c r="F51" s="373"/>
      <c r="G51" s="373"/>
    </row>
    <row r="52" spans="1:7" x14ac:dyDescent="0.3">
      <c r="A52" s="369"/>
      <c r="B52" s="369"/>
      <c r="C52" s="373"/>
      <c r="D52" s="369"/>
      <c r="E52" s="373"/>
      <c r="F52" s="373"/>
      <c r="G52" s="373"/>
    </row>
    <row r="53" spans="1:7" x14ac:dyDescent="0.3">
      <c r="A53" s="369"/>
      <c r="B53" s="369"/>
      <c r="C53" s="373"/>
      <c r="D53" s="369"/>
      <c r="E53" s="373"/>
      <c r="F53" s="373"/>
      <c r="G53" s="373"/>
    </row>
    <row r="54" spans="1:7" x14ac:dyDescent="0.3">
      <c r="A54" s="369"/>
      <c r="B54" s="369"/>
      <c r="C54" s="373"/>
      <c r="D54" s="369"/>
      <c r="E54" s="373"/>
      <c r="F54" s="373"/>
      <c r="G54" s="373"/>
    </row>
    <row r="55" spans="1:7" x14ac:dyDescent="0.3">
      <c r="A55" s="369"/>
      <c r="B55" s="369"/>
      <c r="C55" s="373"/>
      <c r="D55" s="369"/>
      <c r="E55" s="373"/>
      <c r="F55" s="373"/>
      <c r="G55" s="373"/>
    </row>
    <row r="56" spans="1:7" x14ac:dyDescent="0.3">
      <c r="A56" s="369"/>
      <c r="B56" s="369"/>
      <c r="C56" s="373"/>
      <c r="D56" s="369"/>
      <c r="E56" s="373"/>
      <c r="F56" s="373"/>
      <c r="G56" s="373"/>
    </row>
    <row r="57" spans="1:7" x14ac:dyDescent="0.3">
      <c r="A57" s="369"/>
      <c r="B57" s="369"/>
      <c r="C57" s="373"/>
      <c r="D57" s="369"/>
      <c r="E57" s="373"/>
      <c r="F57" s="373"/>
      <c r="G57" s="373"/>
    </row>
    <row r="58" spans="1:7" x14ac:dyDescent="0.3">
      <c r="A58" s="369"/>
      <c r="B58" s="369"/>
      <c r="C58" s="373"/>
      <c r="D58" s="369"/>
      <c r="E58" s="373"/>
      <c r="F58" s="373"/>
      <c r="G58" s="373"/>
    </row>
    <row r="59" spans="1:7" x14ac:dyDescent="0.3">
      <c r="A59" s="369"/>
      <c r="B59" s="369"/>
      <c r="C59" s="373"/>
      <c r="D59" s="369"/>
      <c r="E59" s="373"/>
      <c r="F59" s="373"/>
      <c r="G59" s="373"/>
    </row>
    <row r="60" spans="1:7" x14ac:dyDescent="0.3">
      <c r="A60" s="369"/>
      <c r="B60" s="369"/>
      <c r="C60" s="373"/>
      <c r="D60" s="369"/>
      <c r="E60" s="373"/>
      <c r="F60" s="373"/>
      <c r="G60" s="373"/>
    </row>
    <row r="61" spans="1:7" x14ac:dyDescent="0.3">
      <c r="A61" s="369"/>
      <c r="B61" s="369"/>
      <c r="C61" s="373"/>
      <c r="D61" s="369"/>
      <c r="E61" s="373"/>
      <c r="F61" s="373"/>
      <c r="G61" s="373"/>
    </row>
    <row r="62" spans="1:7" x14ac:dyDescent="0.3">
      <c r="A62" s="369"/>
      <c r="B62" s="369"/>
      <c r="C62" s="373"/>
      <c r="D62" s="369"/>
      <c r="E62" s="373"/>
      <c r="F62" s="373"/>
      <c r="G62" s="373"/>
    </row>
    <row r="63" spans="1:7" x14ac:dyDescent="0.3">
      <c r="A63" s="369"/>
      <c r="B63" s="369"/>
      <c r="C63" s="373"/>
      <c r="D63" s="369"/>
      <c r="E63" s="373"/>
      <c r="F63" s="373"/>
      <c r="G63" s="373"/>
    </row>
    <row r="64" spans="1:7" x14ac:dyDescent="0.3">
      <c r="A64" s="369"/>
      <c r="B64" s="369"/>
      <c r="C64" s="373"/>
      <c r="D64" s="369"/>
      <c r="E64" s="373"/>
      <c r="F64" s="373"/>
      <c r="G64" s="373"/>
    </row>
    <row r="65" spans="1:7" x14ac:dyDescent="0.3">
      <c r="A65" s="369"/>
      <c r="B65" s="369"/>
      <c r="C65" s="373"/>
      <c r="D65" s="369"/>
      <c r="E65" s="373"/>
      <c r="F65" s="373"/>
      <c r="G65" s="373"/>
    </row>
    <row r="66" spans="1:7" x14ac:dyDescent="0.3">
      <c r="A66" s="369"/>
      <c r="B66" s="369"/>
      <c r="C66" s="373"/>
      <c r="D66" s="369"/>
      <c r="E66" s="373"/>
      <c r="F66" s="373"/>
      <c r="G66" s="373"/>
    </row>
    <row r="67" spans="1:7" x14ac:dyDescent="0.3">
      <c r="A67" s="369"/>
      <c r="B67" s="369"/>
      <c r="C67" s="373"/>
      <c r="D67" s="369"/>
      <c r="E67" s="373"/>
      <c r="F67" s="373"/>
      <c r="G67" s="373"/>
    </row>
    <row r="68" spans="1:7" x14ac:dyDescent="0.3">
      <c r="A68" s="369"/>
      <c r="B68" s="369"/>
      <c r="C68" s="373"/>
      <c r="D68" s="369"/>
      <c r="E68" s="373"/>
      <c r="F68" s="373"/>
      <c r="G68" s="373"/>
    </row>
    <row r="69" spans="1:7" x14ac:dyDescent="0.3">
      <c r="A69" s="369"/>
      <c r="B69" s="369"/>
      <c r="C69" s="373"/>
      <c r="D69" s="369"/>
      <c r="E69" s="373"/>
      <c r="F69" s="373"/>
      <c r="G69" s="373"/>
    </row>
    <row r="70" spans="1:7" x14ac:dyDescent="0.3">
      <c r="A70" s="369"/>
      <c r="B70" s="369"/>
      <c r="C70" s="373"/>
      <c r="D70" s="369"/>
      <c r="E70" s="373"/>
      <c r="F70" s="373"/>
      <c r="G70" s="373"/>
    </row>
    <row r="71" spans="1:7" x14ac:dyDescent="0.3">
      <c r="A71" s="369"/>
      <c r="B71" s="369"/>
      <c r="C71" s="373"/>
      <c r="D71" s="369"/>
      <c r="E71" s="373"/>
      <c r="F71" s="373"/>
      <c r="G71" s="373"/>
    </row>
    <row r="72" spans="1:7" x14ac:dyDescent="0.3">
      <c r="A72" s="369"/>
      <c r="B72" s="369"/>
      <c r="C72" s="373"/>
      <c r="D72" s="369"/>
      <c r="E72" s="373"/>
      <c r="F72" s="373"/>
      <c r="G72" s="373"/>
    </row>
    <row r="73" spans="1:7" x14ac:dyDescent="0.3">
      <c r="A73" s="369"/>
      <c r="B73" s="369"/>
      <c r="C73" s="373"/>
      <c r="D73" s="369"/>
      <c r="E73" s="373"/>
      <c r="F73" s="373"/>
      <c r="G73" s="373"/>
    </row>
    <row r="74" spans="1:7" x14ac:dyDescent="0.3">
      <c r="A74" s="369"/>
      <c r="B74" s="369"/>
      <c r="C74" s="373"/>
      <c r="D74" s="369"/>
      <c r="E74" s="373"/>
      <c r="F74" s="373"/>
      <c r="G74" s="373"/>
    </row>
    <row r="75" spans="1:7" x14ac:dyDescent="0.3">
      <c r="A75" s="369"/>
      <c r="B75" s="369"/>
      <c r="C75" s="373"/>
      <c r="D75" s="369"/>
      <c r="E75" s="373"/>
      <c r="F75" s="373"/>
      <c r="G75" s="373"/>
    </row>
    <row r="76" spans="1:7" x14ac:dyDescent="0.3">
      <c r="A76" s="369"/>
      <c r="B76" s="369"/>
      <c r="C76" s="373"/>
      <c r="D76" s="369"/>
      <c r="E76" s="373"/>
      <c r="F76" s="373"/>
      <c r="G76" s="373"/>
    </row>
    <row r="77" spans="1:7" x14ac:dyDescent="0.3">
      <c r="A77" s="369"/>
      <c r="B77" s="369"/>
      <c r="C77" s="373"/>
      <c r="D77" s="369"/>
      <c r="E77" s="373"/>
      <c r="F77" s="373"/>
      <c r="G77" s="373"/>
    </row>
    <row r="78" spans="1:7" x14ac:dyDescent="0.3">
      <c r="A78" s="369"/>
      <c r="B78" s="369"/>
      <c r="C78" s="373"/>
      <c r="D78" s="369"/>
      <c r="E78" s="373"/>
      <c r="F78" s="373"/>
      <c r="G78" s="373"/>
    </row>
    <row r="79" spans="1:7" x14ac:dyDescent="0.3">
      <c r="A79" s="369"/>
      <c r="B79" s="369"/>
      <c r="C79" s="373"/>
      <c r="D79" s="369"/>
      <c r="E79" s="373"/>
      <c r="F79" s="373"/>
      <c r="G79" s="373"/>
    </row>
    <row r="80" spans="1:7" x14ac:dyDescent="0.3">
      <c r="A80" s="369"/>
      <c r="B80" s="369"/>
      <c r="C80" s="373"/>
      <c r="D80" s="369"/>
      <c r="E80" s="373"/>
      <c r="F80" s="373"/>
      <c r="G80" s="373"/>
    </row>
    <row r="81" spans="1:7" x14ac:dyDescent="0.3">
      <c r="A81" s="369"/>
      <c r="B81" s="369"/>
      <c r="C81" s="373"/>
      <c r="D81" s="369"/>
      <c r="E81" s="373"/>
      <c r="F81" s="373"/>
      <c r="G81" s="373"/>
    </row>
    <row r="82" spans="1:7" x14ac:dyDescent="0.3">
      <c r="A82" s="369"/>
      <c r="B82" s="369"/>
      <c r="C82" s="373"/>
      <c r="D82" s="369"/>
      <c r="E82" s="373"/>
      <c r="F82" s="373"/>
      <c r="G82" s="373"/>
    </row>
    <row r="83" spans="1:7" x14ac:dyDescent="0.3">
      <c r="A83" s="369"/>
      <c r="B83" s="369"/>
      <c r="C83" s="373"/>
      <c r="D83" s="369"/>
      <c r="E83" s="373"/>
      <c r="F83" s="373"/>
      <c r="G83" s="373"/>
    </row>
    <row r="84" spans="1:7" x14ac:dyDescent="0.3">
      <c r="A84" s="369"/>
      <c r="B84" s="369"/>
      <c r="C84" s="373"/>
      <c r="D84" s="369"/>
      <c r="E84" s="373"/>
      <c r="F84" s="373"/>
      <c r="G84" s="373"/>
    </row>
    <row r="85" spans="1:7" x14ac:dyDescent="0.3">
      <c r="A85" s="369"/>
      <c r="B85" s="369"/>
      <c r="C85" s="373"/>
      <c r="D85" s="369"/>
      <c r="E85" s="373"/>
      <c r="F85" s="373"/>
      <c r="G85" s="373"/>
    </row>
    <row r="86" spans="1:7" x14ac:dyDescent="0.3">
      <c r="A86" s="369"/>
      <c r="B86" s="369"/>
      <c r="C86" s="373"/>
      <c r="D86" s="369"/>
      <c r="E86" s="373"/>
      <c r="F86" s="373"/>
      <c r="G86" s="373"/>
    </row>
    <row r="87" spans="1:7" x14ac:dyDescent="0.3">
      <c r="A87" s="369"/>
      <c r="B87" s="369"/>
      <c r="C87" s="373"/>
      <c r="D87" s="369"/>
      <c r="E87" s="373"/>
      <c r="F87" s="373"/>
      <c r="G87" s="373"/>
    </row>
    <row r="88" spans="1:7" x14ac:dyDescent="0.3">
      <c r="A88" s="369"/>
      <c r="B88" s="369"/>
      <c r="C88" s="373"/>
      <c r="D88" s="369"/>
      <c r="E88" s="373"/>
      <c r="F88" s="373"/>
      <c r="G88" s="373"/>
    </row>
    <row r="89" spans="1:7" x14ac:dyDescent="0.3">
      <c r="A89" s="369"/>
      <c r="B89" s="369"/>
      <c r="C89" s="373"/>
      <c r="D89" s="369"/>
      <c r="E89" s="373"/>
      <c r="F89" s="373"/>
      <c r="G89" s="373"/>
    </row>
    <row r="90" spans="1:7" x14ac:dyDescent="0.3">
      <c r="A90" s="369"/>
      <c r="B90" s="369"/>
      <c r="C90" s="373"/>
      <c r="D90" s="369"/>
      <c r="E90" s="373"/>
      <c r="F90" s="373"/>
      <c r="G90" s="373"/>
    </row>
    <row r="91" spans="1:7" x14ac:dyDescent="0.3">
      <c r="A91" s="369"/>
      <c r="B91" s="369"/>
      <c r="C91" s="373"/>
      <c r="D91" s="369"/>
      <c r="E91" s="373"/>
      <c r="F91" s="373"/>
      <c r="G91" s="373"/>
    </row>
    <row r="92" spans="1:7" x14ac:dyDescent="0.3">
      <c r="A92" s="369"/>
      <c r="B92" s="369"/>
      <c r="C92" s="373"/>
      <c r="D92" s="369"/>
      <c r="E92" s="373"/>
      <c r="F92" s="373"/>
      <c r="G92" s="373"/>
    </row>
    <row r="93" spans="1:7" x14ac:dyDescent="0.3">
      <c r="A93" s="369"/>
      <c r="B93" s="369"/>
      <c r="C93" s="373"/>
      <c r="D93" s="369"/>
      <c r="E93" s="373"/>
      <c r="F93" s="373"/>
      <c r="G93" s="373"/>
    </row>
    <row r="94" spans="1:7" x14ac:dyDescent="0.3">
      <c r="A94" s="369"/>
      <c r="B94" s="369"/>
      <c r="C94" s="373"/>
      <c r="D94" s="369"/>
      <c r="E94" s="373"/>
      <c r="F94" s="373"/>
      <c r="G94" s="373"/>
    </row>
    <row r="95" spans="1:7" x14ac:dyDescent="0.3">
      <c r="A95" s="369"/>
      <c r="B95" s="369"/>
      <c r="C95" s="373"/>
      <c r="D95" s="369"/>
      <c r="E95" s="373"/>
      <c r="F95" s="373"/>
      <c r="G95" s="373"/>
    </row>
    <row r="96" spans="1:7" x14ac:dyDescent="0.3">
      <c r="A96" s="369"/>
      <c r="B96" s="369"/>
      <c r="C96" s="373"/>
      <c r="D96" s="369"/>
      <c r="E96" s="373"/>
      <c r="F96" s="373"/>
      <c r="G96" s="373"/>
    </row>
    <row r="97" spans="1:7" x14ac:dyDescent="0.3">
      <c r="A97" s="369"/>
      <c r="B97" s="369"/>
      <c r="C97" s="373"/>
      <c r="D97" s="369"/>
      <c r="E97" s="373"/>
      <c r="F97" s="373"/>
      <c r="G97" s="373"/>
    </row>
    <row r="98" spans="1:7" x14ac:dyDescent="0.3">
      <c r="A98" s="369"/>
      <c r="B98" s="369"/>
      <c r="C98" s="373"/>
      <c r="D98" s="369"/>
      <c r="E98" s="373"/>
      <c r="F98" s="373"/>
      <c r="G98" s="373"/>
    </row>
    <row r="99" spans="1:7" x14ac:dyDescent="0.3">
      <c r="A99" s="369"/>
      <c r="B99" s="369"/>
      <c r="C99" s="373"/>
      <c r="D99" s="369"/>
      <c r="E99" s="373"/>
      <c r="F99" s="373"/>
      <c r="G99" s="373"/>
    </row>
    <row r="100" spans="1:7" x14ac:dyDescent="0.3">
      <c r="A100" s="369"/>
      <c r="B100" s="369"/>
      <c r="C100" s="373"/>
      <c r="D100" s="369"/>
      <c r="E100" s="373"/>
      <c r="F100" s="373"/>
      <c r="G100" s="373"/>
    </row>
    <row r="101" spans="1:7" x14ac:dyDescent="0.3">
      <c r="A101" s="369"/>
      <c r="B101" s="369"/>
      <c r="C101" s="373"/>
      <c r="D101" s="369"/>
      <c r="E101" s="373"/>
      <c r="F101" s="373"/>
      <c r="G101" s="373"/>
    </row>
    <row r="102" spans="1:7" x14ac:dyDescent="0.3">
      <c r="A102" s="369"/>
      <c r="B102" s="369"/>
      <c r="C102" s="373"/>
      <c r="D102" s="369"/>
      <c r="E102" s="373"/>
      <c r="F102" s="373"/>
      <c r="G102" s="373"/>
    </row>
    <row r="103" spans="1:7" x14ac:dyDescent="0.3">
      <c r="A103" s="369"/>
      <c r="B103" s="369"/>
      <c r="C103" s="373"/>
      <c r="D103" s="369"/>
      <c r="E103" s="373"/>
      <c r="F103" s="373"/>
      <c r="G103" s="373"/>
    </row>
    <row r="104" spans="1:7" x14ac:dyDescent="0.3">
      <c r="A104" s="369"/>
      <c r="B104" s="369"/>
      <c r="C104" s="373"/>
      <c r="D104" s="369"/>
      <c r="E104" s="373"/>
      <c r="F104" s="373"/>
      <c r="G104" s="373"/>
    </row>
    <row r="105" spans="1:7" x14ac:dyDescent="0.3">
      <c r="A105" s="369"/>
      <c r="B105" s="369"/>
      <c r="C105" s="373"/>
      <c r="D105" s="369"/>
      <c r="E105" s="373"/>
      <c r="F105" s="373"/>
      <c r="G105" s="373"/>
    </row>
    <row r="106" spans="1:7" x14ac:dyDescent="0.3">
      <c r="A106" s="369"/>
      <c r="B106" s="369"/>
      <c r="C106" s="373"/>
      <c r="D106" s="369"/>
      <c r="E106" s="373"/>
      <c r="F106" s="373"/>
      <c r="G106" s="373"/>
    </row>
    <row r="107" spans="1:7" x14ac:dyDescent="0.3">
      <c r="A107" s="369"/>
      <c r="B107" s="369"/>
      <c r="C107" s="373"/>
      <c r="D107" s="369"/>
      <c r="E107" s="373"/>
      <c r="F107" s="373"/>
      <c r="G107" s="373"/>
    </row>
    <row r="108" spans="1:7" x14ac:dyDescent="0.3">
      <c r="A108" s="369"/>
      <c r="B108" s="369"/>
      <c r="C108" s="373"/>
      <c r="D108" s="369"/>
      <c r="E108" s="373"/>
      <c r="F108" s="373"/>
      <c r="G108" s="373"/>
    </row>
    <row r="109" spans="1:7" x14ac:dyDescent="0.3">
      <c r="A109" s="369"/>
      <c r="B109" s="369"/>
      <c r="C109" s="373"/>
      <c r="D109" s="369"/>
      <c r="E109" s="373"/>
      <c r="F109" s="373"/>
      <c r="G109" s="373"/>
    </row>
    <row r="110" spans="1:7" x14ac:dyDescent="0.3">
      <c r="A110" s="369"/>
      <c r="B110" s="369"/>
      <c r="C110" s="373"/>
      <c r="D110" s="369"/>
      <c r="E110" s="373"/>
      <c r="F110" s="373"/>
      <c r="G110" s="373"/>
    </row>
    <row r="111" spans="1:7" x14ac:dyDescent="0.3">
      <c r="A111" s="369"/>
      <c r="B111" s="369"/>
      <c r="C111" s="373"/>
      <c r="D111" s="369"/>
      <c r="E111" s="373"/>
      <c r="F111" s="373"/>
      <c r="G111" s="373"/>
    </row>
    <row r="112" spans="1:7" x14ac:dyDescent="0.3">
      <c r="A112" s="369"/>
      <c r="B112" s="369"/>
      <c r="C112" s="373"/>
      <c r="D112" s="369"/>
      <c r="E112" s="373"/>
      <c r="F112" s="373"/>
      <c r="G112" s="373"/>
    </row>
    <row r="113" spans="1:7" x14ac:dyDescent="0.3">
      <c r="A113" s="369"/>
      <c r="B113" s="369"/>
      <c r="C113" s="373"/>
      <c r="D113" s="369"/>
      <c r="E113" s="373"/>
      <c r="F113" s="373"/>
      <c r="G113" s="373"/>
    </row>
    <row r="114" spans="1:7" x14ac:dyDescent="0.3">
      <c r="A114" s="369"/>
      <c r="B114" s="369"/>
      <c r="C114" s="373"/>
      <c r="D114" s="369"/>
      <c r="E114" s="373"/>
      <c r="F114" s="373"/>
      <c r="G114" s="373"/>
    </row>
    <row r="115" spans="1:7" x14ac:dyDescent="0.3">
      <c r="A115" s="369"/>
      <c r="B115" s="369"/>
      <c r="C115" s="373"/>
      <c r="D115" s="369"/>
      <c r="E115" s="373"/>
      <c r="F115" s="373"/>
      <c r="G115" s="373"/>
    </row>
    <row r="116" spans="1:7" x14ac:dyDescent="0.3">
      <c r="A116" s="369"/>
      <c r="B116" s="369"/>
      <c r="C116" s="373"/>
      <c r="D116" s="369"/>
      <c r="E116" s="373"/>
      <c r="F116" s="373"/>
      <c r="G116" s="373"/>
    </row>
    <row r="117" spans="1:7" x14ac:dyDescent="0.3">
      <c r="A117" s="369"/>
      <c r="B117" s="369"/>
      <c r="C117" s="373"/>
      <c r="D117" s="369"/>
      <c r="E117" s="373"/>
      <c r="F117" s="373"/>
      <c r="G117" s="373"/>
    </row>
    <row r="118" spans="1:7" x14ac:dyDescent="0.3">
      <c r="A118" s="369"/>
      <c r="B118" s="369"/>
      <c r="C118" s="373"/>
      <c r="D118" s="369"/>
      <c r="E118" s="373"/>
      <c r="F118" s="373"/>
      <c r="G118" s="373"/>
    </row>
    <row r="119" spans="1:7" x14ac:dyDescent="0.3">
      <c r="A119" s="369"/>
      <c r="B119" s="369"/>
      <c r="C119" s="373"/>
      <c r="D119" s="369"/>
      <c r="E119" s="373"/>
      <c r="F119" s="373"/>
      <c r="G119" s="373"/>
    </row>
    <row r="120" spans="1:7" x14ac:dyDescent="0.3">
      <c r="A120" s="369"/>
      <c r="B120" s="369"/>
      <c r="C120" s="373"/>
      <c r="D120" s="369"/>
      <c r="E120" s="373"/>
      <c r="F120" s="373"/>
      <c r="G120" s="373"/>
    </row>
    <row r="121" spans="1:7" x14ac:dyDescent="0.3">
      <c r="A121" s="369"/>
      <c r="B121" s="369"/>
      <c r="C121" s="373"/>
      <c r="D121" s="369"/>
      <c r="E121" s="373"/>
      <c r="F121" s="373"/>
      <c r="G121" s="373"/>
    </row>
    <row r="122" spans="1:7" x14ac:dyDescent="0.3">
      <c r="A122" s="369"/>
      <c r="B122" s="369"/>
      <c r="C122" s="373"/>
      <c r="D122" s="369"/>
      <c r="E122" s="373"/>
      <c r="F122" s="373"/>
      <c r="G122" s="373"/>
    </row>
    <row r="123" spans="1:7" x14ac:dyDescent="0.3">
      <c r="A123" s="369"/>
      <c r="B123" s="369"/>
      <c r="C123" s="373"/>
      <c r="D123" s="369"/>
      <c r="E123" s="373"/>
      <c r="F123" s="373"/>
      <c r="G123" s="373"/>
    </row>
    <row r="124" spans="1:7" x14ac:dyDescent="0.3">
      <c r="A124" s="369"/>
      <c r="B124" s="369"/>
      <c r="C124" s="373"/>
      <c r="D124" s="369"/>
      <c r="E124" s="373"/>
      <c r="F124" s="373"/>
      <c r="G124" s="373"/>
    </row>
    <row r="125" spans="1:7" x14ac:dyDescent="0.3">
      <c r="A125" s="369"/>
      <c r="B125" s="369"/>
      <c r="C125" s="373"/>
      <c r="D125" s="369"/>
      <c r="E125" s="373"/>
      <c r="F125" s="373"/>
      <c r="G125" s="373"/>
    </row>
    <row r="126" spans="1:7" x14ac:dyDescent="0.3">
      <c r="A126" s="369"/>
      <c r="B126" s="369"/>
      <c r="C126" s="373"/>
      <c r="D126" s="369"/>
      <c r="E126" s="373"/>
      <c r="F126" s="373"/>
      <c r="G126" s="373"/>
    </row>
    <row r="127" spans="1:7" x14ac:dyDescent="0.3">
      <c r="A127" s="369"/>
      <c r="B127" s="369"/>
      <c r="C127" s="373"/>
      <c r="D127" s="369"/>
      <c r="E127" s="373"/>
      <c r="F127" s="373"/>
      <c r="G127" s="373"/>
    </row>
    <row r="128" spans="1:7" x14ac:dyDescent="0.3">
      <c r="A128" s="369"/>
      <c r="B128" s="369"/>
      <c r="C128" s="373"/>
      <c r="D128" s="369"/>
      <c r="E128" s="373"/>
      <c r="F128" s="373"/>
      <c r="G128" s="373"/>
    </row>
    <row r="129" spans="1:7" x14ac:dyDescent="0.3">
      <c r="A129" s="369"/>
      <c r="B129" s="369"/>
      <c r="C129" s="373"/>
      <c r="D129" s="369"/>
      <c r="E129" s="373"/>
      <c r="F129" s="373"/>
      <c r="G129" s="373"/>
    </row>
    <row r="130" spans="1:7" x14ac:dyDescent="0.3">
      <c r="A130" s="369"/>
      <c r="B130" s="369"/>
      <c r="C130" s="373"/>
      <c r="D130" s="369"/>
      <c r="E130" s="373"/>
      <c r="F130" s="373"/>
      <c r="G130" s="373"/>
    </row>
    <row r="131" spans="1:7" x14ac:dyDescent="0.3">
      <c r="A131" s="369"/>
      <c r="B131" s="369"/>
      <c r="C131" s="373"/>
      <c r="D131" s="369"/>
      <c r="E131" s="373"/>
      <c r="F131" s="373"/>
      <c r="G131" s="373"/>
    </row>
    <row r="132" spans="1:7" x14ac:dyDescent="0.3">
      <c r="A132" s="369"/>
      <c r="B132" s="369"/>
      <c r="C132" s="373"/>
      <c r="D132" s="369"/>
      <c r="E132" s="373"/>
      <c r="F132" s="373"/>
      <c r="G132" s="373"/>
    </row>
    <row r="133" spans="1:7" x14ac:dyDescent="0.3">
      <c r="A133" s="369"/>
      <c r="B133" s="369"/>
      <c r="C133" s="373"/>
      <c r="D133" s="369"/>
      <c r="E133" s="373"/>
      <c r="F133" s="373"/>
      <c r="G133" s="373"/>
    </row>
    <row r="134" spans="1:7" x14ac:dyDescent="0.3">
      <c r="A134" s="369"/>
      <c r="B134" s="369"/>
      <c r="C134" s="373"/>
      <c r="D134" s="369"/>
      <c r="E134" s="373"/>
      <c r="F134" s="373"/>
      <c r="G134" s="373"/>
    </row>
    <row r="135" spans="1:7" x14ac:dyDescent="0.3">
      <c r="A135" s="369"/>
      <c r="B135" s="369"/>
      <c r="C135" s="373"/>
      <c r="D135" s="369"/>
      <c r="E135" s="373"/>
      <c r="F135" s="373"/>
      <c r="G135" s="373"/>
    </row>
    <row r="136" spans="1:7" x14ac:dyDescent="0.3">
      <c r="A136" s="369"/>
      <c r="B136" s="369"/>
      <c r="C136" s="373"/>
      <c r="D136" s="369"/>
      <c r="E136" s="373"/>
      <c r="F136" s="373"/>
      <c r="G136" s="373"/>
    </row>
    <row r="137" spans="1:7" x14ac:dyDescent="0.3">
      <c r="A137" s="369"/>
      <c r="B137" s="369"/>
      <c r="C137" s="373"/>
      <c r="D137" s="369"/>
      <c r="E137" s="373"/>
      <c r="F137" s="373"/>
      <c r="G137" s="373"/>
    </row>
    <row r="138" spans="1:7" x14ac:dyDescent="0.3">
      <c r="A138" s="369"/>
      <c r="B138" s="369"/>
      <c r="C138" s="373"/>
      <c r="D138" s="369"/>
      <c r="E138" s="373"/>
      <c r="F138" s="373"/>
      <c r="G138" s="373"/>
    </row>
    <row r="139" spans="1:7" x14ac:dyDescent="0.3">
      <c r="A139" s="369"/>
      <c r="B139" s="369"/>
      <c r="C139" s="373"/>
      <c r="D139" s="369"/>
      <c r="E139" s="373"/>
      <c r="F139" s="373"/>
      <c r="G139" s="373"/>
    </row>
    <row r="140" spans="1:7" x14ac:dyDescent="0.3">
      <c r="A140" s="369"/>
      <c r="B140" s="369"/>
      <c r="C140" s="373"/>
      <c r="D140" s="369"/>
      <c r="E140" s="373"/>
      <c r="F140" s="373"/>
      <c r="G140" s="373"/>
    </row>
    <row r="141" spans="1:7" x14ac:dyDescent="0.3">
      <c r="A141" s="369"/>
      <c r="B141" s="369"/>
      <c r="C141" s="373"/>
      <c r="D141" s="369"/>
      <c r="E141" s="373"/>
      <c r="F141" s="373"/>
      <c r="G141" s="373"/>
    </row>
    <row r="142" spans="1:7" x14ac:dyDescent="0.3">
      <c r="A142" s="369"/>
      <c r="B142" s="369"/>
      <c r="C142" s="373"/>
      <c r="D142" s="369"/>
      <c r="E142" s="373"/>
      <c r="F142" s="373"/>
      <c r="G142" s="373"/>
    </row>
    <row r="143" spans="1:7" x14ac:dyDescent="0.3">
      <c r="A143" s="369"/>
      <c r="B143" s="369"/>
      <c r="C143" s="373"/>
      <c r="D143" s="369"/>
      <c r="E143" s="373"/>
      <c r="F143" s="373"/>
      <c r="G143" s="373"/>
    </row>
    <row r="144" spans="1:7" x14ac:dyDescent="0.3">
      <c r="A144" s="369"/>
      <c r="B144" s="369"/>
      <c r="C144" s="373"/>
      <c r="D144" s="369"/>
      <c r="E144" s="373"/>
      <c r="F144" s="373"/>
      <c r="G144" s="373"/>
    </row>
    <row r="145" spans="1:7" x14ac:dyDescent="0.3">
      <c r="A145" s="369"/>
      <c r="B145" s="369"/>
      <c r="C145" s="373"/>
      <c r="D145" s="369"/>
      <c r="E145" s="373"/>
      <c r="F145" s="373"/>
      <c r="G145" s="373"/>
    </row>
    <row r="146" spans="1:7" x14ac:dyDescent="0.3">
      <c r="A146" s="369"/>
      <c r="B146" s="369"/>
      <c r="C146" s="373"/>
      <c r="D146" s="369"/>
      <c r="E146" s="373"/>
      <c r="F146" s="373"/>
      <c r="G146" s="373"/>
    </row>
    <row r="147" spans="1:7" x14ac:dyDescent="0.3">
      <c r="A147" s="369"/>
      <c r="B147" s="369"/>
      <c r="C147" s="373"/>
      <c r="D147" s="369"/>
      <c r="E147" s="373"/>
      <c r="F147" s="373"/>
      <c r="G147" s="373"/>
    </row>
    <row r="148" spans="1:7" x14ac:dyDescent="0.3">
      <c r="A148" s="369"/>
      <c r="B148" s="369"/>
      <c r="C148" s="373"/>
      <c r="D148" s="369"/>
      <c r="E148" s="373"/>
      <c r="F148" s="373"/>
      <c r="G148" s="373"/>
    </row>
    <row r="149" spans="1:7" x14ac:dyDescent="0.3">
      <c r="A149" s="369"/>
      <c r="B149" s="369"/>
      <c r="C149" s="373"/>
      <c r="D149" s="369"/>
      <c r="E149" s="373"/>
      <c r="F149" s="373"/>
      <c r="G149" s="373"/>
    </row>
    <row r="150" spans="1:7" x14ac:dyDescent="0.3">
      <c r="A150" s="369"/>
      <c r="B150" s="369"/>
      <c r="C150" s="373"/>
      <c r="D150" s="369"/>
      <c r="E150" s="373"/>
      <c r="F150" s="373"/>
      <c r="G150" s="373"/>
    </row>
    <row r="151" spans="1:7" x14ac:dyDescent="0.3">
      <c r="A151" s="369"/>
      <c r="B151" s="369"/>
      <c r="C151" s="373"/>
      <c r="D151" s="369"/>
      <c r="E151" s="373"/>
      <c r="F151" s="373"/>
      <c r="G151" s="373"/>
    </row>
    <row r="152" spans="1:7" x14ac:dyDescent="0.3">
      <c r="A152" s="369"/>
      <c r="B152" s="369"/>
      <c r="C152" s="373"/>
      <c r="D152" s="369"/>
      <c r="E152" s="373"/>
      <c r="F152" s="373"/>
      <c r="G152" s="373"/>
    </row>
    <row r="153" spans="1:7" x14ac:dyDescent="0.3">
      <c r="A153" s="369"/>
      <c r="B153" s="369"/>
      <c r="C153" s="373"/>
      <c r="D153" s="369"/>
      <c r="E153" s="373"/>
      <c r="F153" s="373"/>
      <c r="G153" s="373"/>
    </row>
    <row r="154" spans="1:7" x14ac:dyDescent="0.3">
      <c r="A154" s="369"/>
      <c r="B154" s="369"/>
      <c r="C154" s="373"/>
      <c r="D154" s="369"/>
      <c r="E154" s="373"/>
      <c r="F154" s="373"/>
      <c r="G154" s="373"/>
    </row>
    <row r="155" spans="1:7" x14ac:dyDescent="0.3">
      <c r="A155" s="369"/>
      <c r="B155" s="369"/>
      <c r="C155" s="373"/>
      <c r="D155" s="369"/>
      <c r="E155" s="373"/>
      <c r="F155" s="373"/>
      <c r="G155" s="373"/>
    </row>
    <row r="156" spans="1:7" x14ac:dyDescent="0.3">
      <c r="A156" s="369"/>
      <c r="B156" s="369"/>
      <c r="C156" s="373"/>
      <c r="D156" s="369"/>
      <c r="E156" s="373"/>
      <c r="F156" s="373"/>
      <c r="G156" s="373"/>
    </row>
    <row r="157" spans="1:7" x14ac:dyDescent="0.3">
      <c r="A157" s="369"/>
      <c r="B157" s="369"/>
      <c r="C157" s="373"/>
      <c r="D157" s="369"/>
      <c r="E157" s="373"/>
      <c r="F157" s="373"/>
      <c r="G157" s="373"/>
    </row>
    <row r="158" spans="1:7" x14ac:dyDescent="0.3">
      <c r="A158" s="369"/>
      <c r="B158" s="369"/>
      <c r="C158" s="373"/>
      <c r="D158" s="369"/>
      <c r="E158" s="373"/>
      <c r="F158" s="373"/>
      <c r="G158" s="373"/>
    </row>
    <row r="159" spans="1:7" x14ac:dyDescent="0.3">
      <c r="A159" s="369"/>
      <c r="B159" s="369"/>
      <c r="C159" s="373"/>
      <c r="D159" s="369"/>
      <c r="E159" s="373"/>
      <c r="F159" s="373"/>
      <c r="G159" s="373"/>
    </row>
    <row r="160" spans="1:7" x14ac:dyDescent="0.3">
      <c r="A160" s="369"/>
      <c r="B160" s="369"/>
      <c r="C160" s="373"/>
      <c r="D160" s="369"/>
      <c r="E160" s="373"/>
      <c r="F160" s="373"/>
      <c r="G160" s="373"/>
    </row>
    <row r="161" spans="1:7" x14ac:dyDescent="0.3">
      <c r="A161" s="369"/>
      <c r="B161" s="369"/>
      <c r="C161" s="373"/>
      <c r="D161" s="369"/>
      <c r="E161" s="373"/>
      <c r="F161" s="373"/>
      <c r="G161" s="373"/>
    </row>
    <row r="162" spans="1:7" x14ac:dyDescent="0.3">
      <c r="A162" s="369"/>
      <c r="B162" s="369"/>
      <c r="C162" s="373"/>
      <c r="D162" s="369"/>
      <c r="E162" s="373"/>
      <c r="F162" s="373"/>
      <c r="G162" s="373"/>
    </row>
    <row r="163" spans="1:7" x14ac:dyDescent="0.3">
      <c r="A163" s="369"/>
      <c r="B163" s="369"/>
      <c r="C163" s="373"/>
      <c r="D163" s="369"/>
      <c r="E163" s="373"/>
      <c r="F163" s="373"/>
      <c r="G163" s="373"/>
    </row>
    <row r="164" spans="1:7" x14ac:dyDescent="0.3">
      <c r="A164" s="369"/>
      <c r="B164" s="369"/>
      <c r="C164" s="373"/>
      <c r="D164" s="369"/>
      <c r="E164" s="373"/>
      <c r="F164" s="373"/>
      <c r="G164" s="373"/>
    </row>
    <row r="165" spans="1:7" x14ac:dyDescent="0.3">
      <c r="A165" s="369"/>
      <c r="B165" s="369"/>
      <c r="C165" s="373"/>
      <c r="D165" s="369"/>
      <c r="E165" s="373"/>
      <c r="F165" s="373"/>
      <c r="G165" s="373"/>
    </row>
    <row r="166" spans="1:7" x14ac:dyDescent="0.3">
      <c r="A166" s="369"/>
      <c r="B166" s="369"/>
      <c r="C166" s="373"/>
      <c r="D166" s="369"/>
      <c r="E166" s="373"/>
      <c r="F166" s="373"/>
      <c r="G166" s="373"/>
    </row>
    <row r="167" spans="1:7" x14ac:dyDescent="0.3">
      <c r="A167" s="369"/>
      <c r="B167" s="369"/>
      <c r="C167" s="373"/>
      <c r="D167" s="369"/>
      <c r="E167" s="373"/>
      <c r="F167" s="373"/>
      <c r="G167" s="373"/>
    </row>
    <row r="168" spans="1:7" x14ac:dyDescent="0.3">
      <c r="A168" s="369"/>
      <c r="B168" s="369"/>
      <c r="C168" s="373"/>
      <c r="D168" s="369"/>
      <c r="E168" s="373"/>
      <c r="F168" s="373"/>
      <c r="G168" s="373"/>
    </row>
    <row r="169" spans="1:7" x14ac:dyDescent="0.3">
      <c r="A169" s="369"/>
      <c r="B169" s="369"/>
      <c r="C169" s="373"/>
      <c r="D169" s="369"/>
      <c r="E169" s="373"/>
      <c r="F169" s="373"/>
      <c r="G169" s="373"/>
    </row>
    <row r="170" spans="1:7" x14ac:dyDescent="0.3">
      <c r="A170" s="369"/>
      <c r="B170" s="369"/>
      <c r="C170" s="373"/>
      <c r="D170" s="369"/>
      <c r="E170" s="373"/>
      <c r="F170" s="373"/>
      <c r="G170" s="373"/>
    </row>
    <row r="171" spans="1:7" x14ac:dyDescent="0.3">
      <c r="A171" s="369"/>
      <c r="B171" s="369"/>
      <c r="C171" s="373"/>
      <c r="D171" s="369"/>
      <c r="E171" s="373"/>
      <c r="F171" s="373"/>
      <c r="G171" s="373"/>
    </row>
    <row r="172" spans="1:7" x14ac:dyDescent="0.3">
      <c r="A172" s="369"/>
      <c r="B172" s="369"/>
      <c r="C172" s="373"/>
      <c r="D172" s="369"/>
      <c r="E172" s="373"/>
      <c r="F172" s="373"/>
      <c r="G172" s="373"/>
    </row>
    <row r="173" spans="1:7" x14ac:dyDescent="0.3">
      <c r="A173" s="369"/>
      <c r="B173" s="369"/>
      <c r="C173" s="373"/>
      <c r="D173" s="369"/>
      <c r="E173" s="373"/>
      <c r="F173" s="373"/>
      <c r="G173" s="373"/>
    </row>
    <row r="174" spans="1:7" x14ac:dyDescent="0.3">
      <c r="A174" s="369"/>
      <c r="B174" s="369"/>
      <c r="C174" s="373"/>
      <c r="D174" s="369"/>
      <c r="E174" s="373"/>
      <c r="F174" s="373"/>
      <c r="G174" s="373"/>
    </row>
    <row r="175" spans="1:7" x14ac:dyDescent="0.3">
      <c r="A175" s="369"/>
      <c r="B175" s="369"/>
      <c r="C175" s="373"/>
      <c r="D175" s="369"/>
      <c r="E175" s="373"/>
      <c r="F175" s="373"/>
      <c r="G175" s="373"/>
    </row>
    <row r="176" spans="1:7" x14ac:dyDescent="0.3">
      <c r="A176" s="369"/>
      <c r="B176" s="369"/>
      <c r="C176" s="373"/>
      <c r="D176" s="369"/>
      <c r="E176" s="373"/>
      <c r="F176" s="373"/>
      <c r="G176" s="373"/>
    </row>
    <row r="177" spans="1:7" x14ac:dyDescent="0.3">
      <c r="A177" s="369"/>
      <c r="B177" s="369"/>
      <c r="C177" s="373"/>
      <c r="D177" s="369"/>
      <c r="E177" s="373"/>
      <c r="F177" s="373"/>
      <c r="G177" s="373"/>
    </row>
    <row r="178" spans="1:7" x14ac:dyDescent="0.3">
      <c r="A178" s="369"/>
      <c r="B178" s="369"/>
      <c r="C178" s="373"/>
      <c r="D178" s="369"/>
      <c r="E178" s="373"/>
      <c r="F178" s="373"/>
      <c r="G178" s="373"/>
    </row>
    <row r="179" spans="1:7" x14ac:dyDescent="0.3">
      <c r="A179" s="369"/>
      <c r="B179" s="369"/>
      <c r="C179" s="373"/>
      <c r="D179" s="369"/>
      <c r="E179" s="373"/>
      <c r="F179" s="373"/>
      <c r="G179" s="373"/>
    </row>
    <row r="180" spans="1:7" x14ac:dyDescent="0.3">
      <c r="A180" s="369"/>
      <c r="B180" s="369"/>
      <c r="C180" s="373"/>
      <c r="D180" s="369"/>
      <c r="E180" s="373"/>
      <c r="F180" s="373"/>
      <c r="G180" s="373"/>
    </row>
    <row r="181" spans="1:7" x14ac:dyDescent="0.3">
      <c r="A181" s="369"/>
      <c r="B181" s="369"/>
      <c r="C181" s="373"/>
      <c r="D181" s="369"/>
      <c r="E181" s="373"/>
      <c r="F181" s="373"/>
      <c r="G181" s="373"/>
    </row>
    <row r="182" spans="1:7" x14ac:dyDescent="0.3">
      <c r="A182" s="369"/>
      <c r="B182" s="369"/>
      <c r="C182" s="373"/>
      <c r="D182" s="369"/>
      <c r="E182" s="373"/>
      <c r="F182" s="373"/>
      <c r="G182" s="373"/>
    </row>
    <row r="183" spans="1:7" x14ac:dyDescent="0.3">
      <c r="A183" s="369"/>
      <c r="B183" s="369"/>
      <c r="C183" s="373"/>
      <c r="D183" s="369"/>
      <c r="E183" s="373"/>
      <c r="F183" s="373"/>
      <c r="G183" s="373"/>
    </row>
    <row r="184" spans="1:7" x14ac:dyDescent="0.3">
      <c r="A184" s="369"/>
      <c r="B184" s="369"/>
      <c r="C184" s="373"/>
      <c r="D184" s="369"/>
      <c r="E184" s="373"/>
      <c r="F184" s="373"/>
      <c r="G184" s="373"/>
    </row>
    <row r="185" spans="1:7" x14ac:dyDescent="0.3">
      <c r="A185" s="369"/>
      <c r="B185" s="369"/>
      <c r="C185" s="373"/>
      <c r="D185" s="369"/>
      <c r="E185" s="373"/>
      <c r="F185" s="373"/>
      <c r="G185" s="373"/>
    </row>
    <row r="186" spans="1:7" x14ac:dyDescent="0.3">
      <c r="A186" s="369"/>
      <c r="B186" s="369"/>
      <c r="C186" s="373"/>
      <c r="D186" s="369"/>
      <c r="E186" s="373"/>
      <c r="F186" s="373"/>
      <c r="G186" s="373"/>
    </row>
    <row r="187" spans="1:7" x14ac:dyDescent="0.3">
      <c r="A187" s="369"/>
      <c r="B187" s="369"/>
      <c r="C187" s="373"/>
      <c r="D187" s="369"/>
      <c r="E187" s="373"/>
      <c r="F187" s="373"/>
      <c r="G187" s="373"/>
    </row>
    <row r="188" spans="1:7" x14ac:dyDescent="0.3">
      <c r="A188" s="369"/>
      <c r="B188" s="369"/>
      <c r="C188" s="373"/>
      <c r="D188" s="369"/>
      <c r="E188" s="373"/>
      <c r="F188" s="373"/>
      <c r="G188" s="373"/>
    </row>
    <row r="189" spans="1:7" x14ac:dyDescent="0.3">
      <c r="A189" s="369"/>
      <c r="B189" s="369"/>
      <c r="C189" s="373"/>
      <c r="D189" s="369"/>
      <c r="E189" s="373"/>
      <c r="F189" s="373"/>
      <c r="G189" s="373"/>
    </row>
    <row r="190" spans="1:7" x14ac:dyDescent="0.3">
      <c r="A190" s="369"/>
      <c r="B190" s="369"/>
      <c r="C190" s="373"/>
      <c r="D190" s="369"/>
      <c r="E190" s="373"/>
      <c r="F190" s="373"/>
      <c r="G190" s="373"/>
    </row>
    <row r="191" spans="1:7" x14ac:dyDescent="0.3">
      <c r="A191" s="369"/>
      <c r="B191" s="369"/>
      <c r="C191" s="373"/>
      <c r="D191" s="369"/>
      <c r="E191" s="373"/>
      <c r="F191" s="373"/>
      <c r="G191" s="373"/>
    </row>
    <row r="192" spans="1:7" x14ac:dyDescent="0.3">
      <c r="A192" s="369"/>
      <c r="B192" s="369"/>
      <c r="C192" s="373"/>
      <c r="D192" s="369"/>
      <c r="E192" s="373"/>
      <c r="F192" s="373"/>
      <c r="G192" s="373"/>
    </row>
    <row r="193" spans="1:7" x14ac:dyDescent="0.3">
      <c r="A193" s="369"/>
      <c r="B193" s="369"/>
      <c r="C193" s="373"/>
      <c r="D193" s="369"/>
      <c r="E193" s="373"/>
      <c r="F193" s="373"/>
      <c r="G193" s="373"/>
    </row>
    <row r="194" spans="1:7" x14ac:dyDescent="0.3">
      <c r="A194" s="369"/>
      <c r="B194" s="369"/>
      <c r="C194" s="373"/>
      <c r="D194" s="369"/>
      <c r="E194" s="373"/>
      <c r="F194" s="373"/>
      <c r="G194" s="373"/>
    </row>
    <row r="195" spans="1:7" x14ac:dyDescent="0.3">
      <c r="A195" s="369"/>
      <c r="B195" s="369"/>
      <c r="C195" s="373"/>
      <c r="D195" s="369"/>
      <c r="E195" s="373"/>
      <c r="F195" s="373"/>
      <c r="G195" s="373"/>
    </row>
    <row r="196" spans="1:7" x14ac:dyDescent="0.3">
      <c r="A196" s="369"/>
      <c r="B196" s="369"/>
      <c r="C196" s="373"/>
      <c r="D196" s="369"/>
      <c r="E196" s="373"/>
      <c r="F196" s="373"/>
      <c r="G196" s="373"/>
    </row>
    <row r="197" spans="1:7" x14ac:dyDescent="0.3">
      <c r="A197" s="369"/>
      <c r="B197" s="369"/>
      <c r="C197" s="373"/>
      <c r="D197" s="369"/>
      <c r="E197" s="373"/>
      <c r="F197" s="373"/>
      <c r="G197" s="373"/>
    </row>
    <row r="198" spans="1:7" x14ac:dyDescent="0.3">
      <c r="A198" s="369"/>
      <c r="B198" s="369"/>
      <c r="C198" s="373"/>
      <c r="D198" s="369"/>
      <c r="E198" s="373"/>
      <c r="F198" s="373"/>
      <c r="G198" s="373"/>
    </row>
    <row r="199" spans="1:7" x14ac:dyDescent="0.3">
      <c r="A199" s="369"/>
      <c r="B199" s="369"/>
      <c r="C199" s="373"/>
      <c r="D199" s="369"/>
      <c r="E199" s="373"/>
      <c r="F199" s="373"/>
      <c r="G199" s="373"/>
    </row>
    <row r="200" spans="1:7" x14ac:dyDescent="0.3">
      <c r="A200" s="369"/>
      <c r="B200" s="369"/>
      <c r="C200" s="373"/>
      <c r="D200" s="369"/>
      <c r="E200" s="373"/>
      <c r="F200" s="373"/>
      <c r="G200" s="373"/>
    </row>
    <row r="201" spans="1:7" x14ac:dyDescent="0.3">
      <c r="A201" s="369"/>
      <c r="B201" s="369"/>
      <c r="C201" s="373"/>
      <c r="D201" s="369"/>
      <c r="E201" s="373"/>
      <c r="F201" s="373"/>
      <c r="G201" s="373"/>
    </row>
    <row r="202" spans="1:7" x14ac:dyDescent="0.3">
      <c r="A202" s="369"/>
      <c r="B202" s="369"/>
      <c r="C202" s="373"/>
      <c r="D202" s="369"/>
      <c r="E202" s="373"/>
      <c r="F202" s="373"/>
      <c r="G202" s="373"/>
    </row>
    <row r="203" spans="1:7" x14ac:dyDescent="0.3">
      <c r="A203" s="369"/>
      <c r="B203" s="369"/>
      <c r="C203" s="373"/>
      <c r="D203" s="369"/>
      <c r="E203" s="373"/>
      <c r="F203" s="373"/>
      <c r="G203" s="373"/>
    </row>
    <row r="204" spans="1:7" x14ac:dyDescent="0.3">
      <c r="A204" s="369"/>
      <c r="B204" s="369"/>
      <c r="C204" s="373"/>
      <c r="D204" s="369"/>
      <c r="E204" s="373"/>
      <c r="F204" s="373"/>
      <c r="G204" s="373"/>
    </row>
    <row r="205" spans="1:7" x14ac:dyDescent="0.3">
      <c r="A205" s="369"/>
      <c r="B205" s="369"/>
      <c r="C205" s="373"/>
      <c r="D205" s="369"/>
      <c r="E205" s="373"/>
      <c r="F205" s="373"/>
      <c r="G205" s="373"/>
    </row>
    <row r="206" spans="1:7" x14ac:dyDescent="0.3">
      <c r="A206" s="369"/>
      <c r="B206" s="369"/>
      <c r="C206" s="373"/>
      <c r="D206" s="369"/>
      <c r="E206" s="373"/>
      <c r="F206" s="373"/>
      <c r="G206" s="373"/>
    </row>
    <row r="207" spans="1:7" x14ac:dyDescent="0.3">
      <c r="A207" s="369"/>
      <c r="B207" s="369"/>
      <c r="C207" s="373"/>
      <c r="D207" s="369"/>
      <c r="E207" s="373"/>
      <c r="F207" s="373"/>
      <c r="G207" s="373"/>
    </row>
    <row r="208" spans="1:7" x14ac:dyDescent="0.3">
      <c r="A208" s="369"/>
      <c r="B208" s="369"/>
      <c r="C208" s="373"/>
      <c r="D208" s="369"/>
      <c r="E208" s="373"/>
      <c r="F208" s="373"/>
      <c r="G208" s="373"/>
    </row>
    <row r="209" spans="1:7" x14ac:dyDescent="0.3">
      <c r="A209" s="369"/>
      <c r="B209" s="369"/>
      <c r="C209" s="373"/>
      <c r="D209" s="369"/>
      <c r="E209" s="373"/>
      <c r="F209" s="373"/>
      <c r="G209" s="373"/>
    </row>
    <row r="210" spans="1:7" x14ac:dyDescent="0.3">
      <c r="A210" s="369"/>
      <c r="B210" s="369"/>
      <c r="C210" s="373"/>
      <c r="D210" s="369"/>
      <c r="E210" s="373"/>
      <c r="F210" s="373"/>
      <c r="G210" s="373"/>
    </row>
    <row r="211" spans="1:7" x14ac:dyDescent="0.3">
      <c r="A211" s="369"/>
      <c r="B211" s="369"/>
      <c r="C211" s="373"/>
      <c r="D211" s="369"/>
      <c r="E211" s="373"/>
      <c r="F211" s="373"/>
      <c r="G211" s="373"/>
    </row>
    <row r="212" spans="1:7" x14ac:dyDescent="0.3">
      <c r="A212" s="369"/>
      <c r="B212" s="369"/>
      <c r="C212" s="373"/>
      <c r="D212" s="369"/>
      <c r="E212" s="373"/>
      <c r="F212" s="373"/>
      <c r="G212" s="373"/>
    </row>
    <row r="213" spans="1:7" x14ac:dyDescent="0.3">
      <c r="A213" s="369"/>
      <c r="B213" s="369"/>
      <c r="C213" s="373"/>
      <c r="D213" s="369"/>
      <c r="E213" s="373"/>
      <c r="F213" s="373"/>
      <c r="G213" s="373"/>
    </row>
    <row r="214" spans="1:7" x14ac:dyDescent="0.3">
      <c r="A214" s="369"/>
      <c r="B214" s="369"/>
      <c r="C214" s="373"/>
      <c r="D214" s="369"/>
      <c r="E214" s="373"/>
      <c r="F214" s="373"/>
      <c r="G214" s="373"/>
    </row>
    <row r="215" spans="1:7" x14ac:dyDescent="0.3">
      <c r="A215" s="369"/>
      <c r="B215" s="369"/>
      <c r="C215" s="373"/>
      <c r="D215" s="369"/>
      <c r="E215" s="373"/>
      <c r="F215" s="373"/>
      <c r="G215" s="373"/>
    </row>
    <row r="216" spans="1:7" x14ac:dyDescent="0.3">
      <c r="A216" s="369"/>
      <c r="B216" s="369"/>
      <c r="C216" s="373"/>
      <c r="D216" s="369"/>
      <c r="E216" s="373"/>
      <c r="F216" s="373"/>
      <c r="G216" s="373"/>
    </row>
    <row r="217" spans="1:7" x14ac:dyDescent="0.3">
      <c r="A217" s="369"/>
      <c r="B217" s="369"/>
      <c r="C217" s="373"/>
      <c r="D217" s="369"/>
      <c r="E217" s="373"/>
      <c r="F217" s="373"/>
      <c r="G217" s="373"/>
    </row>
    <row r="218" spans="1:7" x14ac:dyDescent="0.3">
      <c r="A218" s="369"/>
      <c r="B218" s="369"/>
      <c r="C218" s="373"/>
      <c r="D218" s="369"/>
      <c r="E218" s="373"/>
      <c r="F218" s="373"/>
      <c r="G218" s="373"/>
    </row>
    <row r="219" spans="1:7" x14ac:dyDescent="0.3">
      <c r="A219" s="369"/>
      <c r="B219" s="369"/>
      <c r="C219" s="373"/>
      <c r="D219" s="369"/>
      <c r="E219" s="373"/>
      <c r="F219" s="373"/>
      <c r="G219" s="373"/>
    </row>
    <row r="220" spans="1:7" x14ac:dyDescent="0.3">
      <c r="A220" s="369"/>
      <c r="B220" s="369"/>
      <c r="C220" s="373"/>
      <c r="D220" s="369"/>
      <c r="E220" s="373"/>
      <c r="F220" s="373"/>
      <c r="G220" s="373"/>
    </row>
    <row r="221" spans="1:7" x14ac:dyDescent="0.3">
      <c r="A221" s="369"/>
      <c r="B221" s="369"/>
      <c r="C221" s="373"/>
      <c r="D221" s="369"/>
      <c r="E221" s="373"/>
      <c r="F221" s="373"/>
      <c r="G221" s="373"/>
    </row>
    <row r="222" spans="1:7" x14ac:dyDescent="0.3">
      <c r="A222" s="369"/>
      <c r="B222" s="369"/>
      <c r="C222" s="373"/>
      <c r="D222" s="369"/>
      <c r="E222" s="373"/>
      <c r="F222" s="373"/>
      <c r="G222" s="373"/>
    </row>
    <row r="223" spans="1:7" x14ac:dyDescent="0.3">
      <c r="A223" s="369"/>
      <c r="B223" s="369"/>
      <c r="C223" s="373"/>
      <c r="D223" s="369"/>
      <c r="E223" s="373"/>
      <c r="F223" s="373"/>
      <c r="G223" s="373"/>
    </row>
    <row r="224" spans="1:7" x14ac:dyDescent="0.3">
      <c r="A224" s="369"/>
      <c r="B224" s="369"/>
      <c r="C224" s="373"/>
      <c r="D224" s="369"/>
      <c r="E224" s="373"/>
      <c r="F224" s="373"/>
      <c r="G224" s="373"/>
    </row>
    <row r="225" spans="1:7" x14ac:dyDescent="0.3">
      <c r="A225" s="369"/>
      <c r="B225" s="369"/>
      <c r="C225" s="373"/>
      <c r="D225" s="369"/>
      <c r="E225" s="373"/>
      <c r="F225" s="373"/>
      <c r="G225" s="373"/>
    </row>
    <row r="226" spans="1:7" x14ac:dyDescent="0.3">
      <c r="A226" s="369"/>
      <c r="B226" s="369"/>
      <c r="C226" s="373"/>
      <c r="D226" s="369"/>
      <c r="E226" s="373"/>
      <c r="F226" s="373"/>
      <c r="G226" s="373"/>
    </row>
    <row r="227" spans="1:7" x14ac:dyDescent="0.3">
      <c r="A227" s="369"/>
      <c r="B227" s="369"/>
      <c r="C227" s="373"/>
      <c r="D227" s="369"/>
      <c r="E227" s="373"/>
      <c r="F227" s="373"/>
      <c r="G227" s="373"/>
    </row>
    <row r="228" spans="1:7" x14ac:dyDescent="0.3">
      <c r="A228" s="369"/>
      <c r="B228" s="369"/>
      <c r="C228" s="373"/>
      <c r="D228" s="369"/>
      <c r="E228" s="373"/>
      <c r="F228" s="373"/>
      <c r="G228" s="373"/>
    </row>
    <row r="229" spans="1:7" x14ac:dyDescent="0.3">
      <c r="A229" s="369"/>
      <c r="B229" s="369"/>
      <c r="C229" s="373"/>
      <c r="D229" s="369"/>
      <c r="E229" s="373"/>
      <c r="F229" s="373"/>
      <c r="G229" s="373"/>
    </row>
    <row r="230" spans="1:7" x14ac:dyDescent="0.3">
      <c r="A230" s="369"/>
      <c r="B230" s="369"/>
      <c r="C230" s="373"/>
      <c r="D230" s="369"/>
      <c r="E230" s="373"/>
      <c r="F230" s="373"/>
      <c r="G230" s="373"/>
    </row>
    <row r="231" spans="1:7" x14ac:dyDescent="0.3">
      <c r="A231" s="369"/>
      <c r="B231" s="369"/>
      <c r="C231" s="373"/>
      <c r="D231" s="369"/>
      <c r="E231" s="373"/>
      <c r="F231" s="373"/>
      <c r="G231" s="373"/>
    </row>
    <row r="232" spans="1:7" x14ac:dyDescent="0.3">
      <c r="A232" s="369"/>
      <c r="B232" s="369"/>
      <c r="C232" s="373"/>
      <c r="D232" s="369"/>
      <c r="E232" s="373"/>
      <c r="F232" s="373"/>
      <c r="G232" s="373"/>
    </row>
    <row r="233" spans="1:7" x14ac:dyDescent="0.3">
      <c r="A233" s="369"/>
      <c r="B233" s="369"/>
      <c r="C233" s="373"/>
      <c r="D233" s="369"/>
      <c r="E233" s="373"/>
      <c r="F233" s="373"/>
      <c r="G233" s="373"/>
    </row>
    <row r="234" spans="1:7" x14ac:dyDescent="0.3">
      <c r="A234" s="369"/>
      <c r="B234" s="369"/>
      <c r="C234" s="373"/>
      <c r="D234" s="369"/>
      <c r="E234" s="373"/>
      <c r="F234" s="373"/>
      <c r="G234" s="373"/>
    </row>
    <row r="235" spans="1:7" x14ac:dyDescent="0.3">
      <c r="A235" s="369"/>
      <c r="B235" s="369"/>
      <c r="C235" s="373"/>
      <c r="D235" s="369"/>
      <c r="E235" s="373"/>
      <c r="F235" s="373"/>
      <c r="G235" s="373"/>
    </row>
    <row r="236" spans="1:7" x14ac:dyDescent="0.3">
      <c r="A236" s="369"/>
      <c r="B236" s="369"/>
      <c r="C236" s="373"/>
      <c r="D236" s="369"/>
      <c r="E236" s="373"/>
      <c r="F236" s="373"/>
      <c r="G236" s="373"/>
    </row>
    <row r="237" spans="1:7" x14ac:dyDescent="0.3">
      <c r="A237" s="369"/>
      <c r="B237" s="369"/>
      <c r="C237" s="373"/>
      <c r="D237" s="369"/>
      <c r="E237" s="373"/>
      <c r="F237" s="373"/>
      <c r="G237" s="373"/>
    </row>
    <row r="238" spans="1:7" x14ac:dyDescent="0.3">
      <c r="A238" s="369"/>
      <c r="B238" s="369"/>
      <c r="C238" s="373"/>
      <c r="D238" s="369"/>
      <c r="E238" s="373"/>
      <c r="F238" s="373"/>
      <c r="G238" s="373"/>
    </row>
    <row r="239" spans="1:7" x14ac:dyDescent="0.3">
      <c r="A239" s="369"/>
      <c r="B239" s="369"/>
      <c r="C239" s="373"/>
      <c r="D239" s="369"/>
      <c r="E239" s="373"/>
      <c r="F239" s="373"/>
      <c r="G239" s="373"/>
    </row>
    <row r="240" spans="1:7" x14ac:dyDescent="0.3">
      <c r="A240" s="369"/>
      <c r="B240" s="369"/>
      <c r="C240" s="373"/>
      <c r="D240" s="369"/>
      <c r="E240" s="373"/>
      <c r="F240" s="373"/>
      <c r="G240" s="373"/>
    </row>
    <row r="241" spans="1:7" x14ac:dyDescent="0.3">
      <c r="A241" s="369"/>
      <c r="B241" s="369"/>
      <c r="C241" s="373"/>
      <c r="D241" s="369"/>
      <c r="E241" s="373"/>
      <c r="F241" s="373"/>
      <c r="G241" s="373"/>
    </row>
    <row r="242" spans="1:7" x14ac:dyDescent="0.3">
      <c r="A242" s="369"/>
      <c r="B242" s="369"/>
      <c r="C242" s="373"/>
      <c r="D242" s="369"/>
      <c r="E242" s="373"/>
      <c r="F242" s="373"/>
      <c r="G242" s="373"/>
    </row>
    <row r="243" spans="1:7" x14ac:dyDescent="0.3">
      <c r="A243" s="369"/>
      <c r="B243" s="369"/>
      <c r="C243" s="373"/>
      <c r="D243" s="369"/>
      <c r="E243" s="373"/>
      <c r="F243" s="373"/>
      <c r="G243" s="373"/>
    </row>
    <row r="244" spans="1:7" x14ac:dyDescent="0.3">
      <c r="A244" s="369"/>
      <c r="B244" s="369"/>
      <c r="C244" s="373"/>
      <c r="D244" s="369"/>
      <c r="E244" s="373"/>
      <c r="F244" s="373"/>
      <c r="G244" s="373"/>
    </row>
    <row r="245" spans="1:7" x14ac:dyDescent="0.3">
      <c r="A245" s="369"/>
      <c r="B245" s="369"/>
      <c r="C245" s="373"/>
      <c r="D245" s="369"/>
      <c r="E245" s="373"/>
      <c r="F245" s="373"/>
      <c r="G245" s="373"/>
    </row>
    <row r="246" spans="1:7" x14ac:dyDescent="0.3">
      <c r="A246" s="369"/>
      <c r="B246" s="369"/>
      <c r="C246" s="373"/>
      <c r="D246" s="369"/>
      <c r="E246" s="373"/>
      <c r="F246" s="373"/>
      <c r="G246" s="373"/>
    </row>
    <row r="247" spans="1:7" x14ac:dyDescent="0.3">
      <c r="A247" s="369"/>
      <c r="B247" s="369"/>
      <c r="C247" s="373"/>
      <c r="D247" s="369"/>
      <c r="E247" s="373"/>
      <c r="F247" s="373"/>
      <c r="G247" s="373"/>
    </row>
    <row r="248" spans="1:7" x14ac:dyDescent="0.3">
      <c r="A248" s="369"/>
      <c r="B248" s="369"/>
      <c r="C248" s="373"/>
      <c r="D248" s="369"/>
      <c r="E248" s="373"/>
      <c r="F248" s="373"/>
      <c r="G248" s="373"/>
    </row>
    <row r="249" spans="1:7" x14ac:dyDescent="0.3">
      <c r="A249" s="369"/>
      <c r="B249" s="369"/>
      <c r="C249" s="373"/>
      <c r="D249" s="369"/>
      <c r="E249" s="373"/>
      <c r="F249" s="373"/>
      <c r="G249" s="373"/>
    </row>
    <row r="250" spans="1:7" x14ac:dyDescent="0.3">
      <c r="A250" s="369"/>
      <c r="B250" s="369"/>
      <c r="C250" s="373"/>
      <c r="D250" s="369"/>
      <c r="E250" s="373"/>
      <c r="F250" s="373"/>
      <c r="G250" s="373"/>
    </row>
    <row r="251" spans="1:7" x14ac:dyDescent="0.3">
      <c r="A251" s="369"/>
      <c r="B251" s="369"/>
      <c r="C251" s="373"/>
      <c r="D251" s="369"/>
      <c r="E251" s="373"/>
      <c r="F251" s="373"/>
      <c r="G251" s="373"/>
    </row>
    <row r="252" spans="1:7" x14ac:dyDescent="0.3">
      <c r="A252" s="369"/>
      <c r="B252" s="369"/>
      <c r="C252" s="373"/>
      <c r="D252" s="369"/>
      <c r="E252" s="373"/>
      <c r="F252" s="373"/>
      <c r="G252" s="373"/>
    </row>
    <row r="253" spans="1:7" x14ac:dyDescent="0.3">
      <c r="A253" s="369"/>
      <c r="B253" s="369"/>
      <c r="C253" s="373"/>
      <c r="D253" s="369"/>
      <c r="E253" s="373"/>
      <c r="F253" s="373"/>
      <c r="G253" s="373"/>
    </row>
    <row r="254" spans="1:7" x14ac:dyDescent="0.3">
      <c r="A254" s="369"/>
      <c r="B254" s="369"/>
      <c r="C254" s="373"/>
      <c r="D254" s="369"/>
      <c r="E254" s="373"/>
      <c r="F254" s="373"/>
      <c r="G254" s="373"/>
    </row>
    <row r="255" spans="1:7" x14ac:dyDescent="0.3">
      <c r="A255" s="369"/>
      <c r="B255" s="369"/>
      <c r="C255" s="373"/>
      <c r="D255" s="369"/>
      <c r="E255" s="373"/>
      <c r="F255" s="373"/>
      <c r="G255" s="373"/>
    </row>
    <row r="256" spans="1:7" x14ac:dyDescent="0.3">
      <c r="A256" s="369"/>
      <c r="B256" s="369"/>
      <c r="C256" s="373"/>
      <c r="D256" s="369"/>
      <c r="E256" s="373"/>
      <c r="F256" s="373"/>
      <c r="G256" s="373"/>
    </row>
    <row r="257" spans="1:7" x14ac:dyDescent="0.3">
      <c r="A257" s="369"/>
      <c r="B257" s="369"/>
      <c r="C257" s="373"/>
      <c r="D257" s="369"/>
      <c r="E257" s="373"/>
      <c r="F257" s="373"/>
      <c r="G257" s="373"/>
    </row>
    <row r="258" spans="1:7" x14ac:dyDescent="0.3">
      <c r="A258" s="369"/>
      <c r="B258" s="369"/>
      <c r="C258" s="373"/>
      <c r="D258" s="369"/>
      <c r="E258" s="373"/>
      <c r="F258" s="373"/>
      <c r="G258" s="373"/>
    </row>
    <row r="259" spans="1:7" x14ac:dyDescent="0.3">
      <c r="A259" s="369"/>
      <c r="B259" s="369"/>
      <c r="C259" s="373"/>
      <c r="D259" s="369"/>
      <c r="E259" s="373"/>
      <c r="F259" s="373"/>
      <c r="G259" s="373"/>
    </row>
    <row r="260" spans="1:7" x14ac:dyDescent="0.3">
      <c r="A260" s="369"/>
      <c r="B260" s="369"/>
      <c r="C260" s="373"/>
      <c r="D260" s="369"/>
      <c r="E260" s="373"/>
      <c r="F260" s="373"/>
      <c r="G260" s="373"/>
    </row>
    <row r="261" spans="1:7" x14ac:dyDescent="0.3">
      <c r="A261" s="369"/>
      <c r="B261" s="369"/>
      <c r="C261" s="373"/>
      <c r="D261" s="369"/>
      <c r="E261" s="373"/>
      <c r="F261" s="373"/>
      <c r="G261" s="373"/>
    </row>
    <row r="262" spans="1:7" x14ac:dyDescent="0.3">
      <c r="A262" s="369"/>
      <c r="B262" s="369"/>
      <c r="C262" s="373"/>
      <c r="D262" s="369"/>
      <c r="E262" s="373"/>
      <c r="F262" s="373"/>
      <c r="G262" s="373"/>
    </row>
    <row r="263" spans="1:7" x14ac:dyDescent="0.3">
      <c r="A263" s="369"/>
      <c r="B263" s="369"/>
      <c r="C263" s="373"/>
      <c r="D263" s="369"/>
      <c r="E263" s="373"/>
      <c r="F263" s="373"/>
      <c r="G263" s="373"/>
    </row>
    <row r="264" spans="1:7" x14ac:dyDescent="0.3">
      <c r="A264" s="369"/>
      <c r="B264" s="369"/>
      <c r="C264" s="373"/>
      <c r="D264" s="369"/>
      <c r="E264" s="373"/>
      <c r="F264" s="373"/>
      <c r="G264" s="373"/>
    </row>
    <row r="265" spans="1:7" x14ac:dyDescent="0.3">
      <c r="A265" s="369"/>
      <c r="B265" s="369"/>
      <c r="C265" s="373"/>
      <c r="D265" s="369"/>
      <c r="E265" s="373"/>
      <c r="F265" s="373"/>
      <c r="G265" s="373"/>
    </row>
    <row r="266" spans="1:7" x14ac:dyDescent="0.3">
      <c r="A266" s="369"/>
      <c r="B266" s="369"/>
      <c r="C266" s="373"/>
      <c r="D266" s="369"/>
      <c r="E266" s="373"/>
      <c r="F266" s="373"/>
      <c r="G266" s="373"/>
    </row>
    <row r="267" spans="1:7" x14ac:dyDescent="0.3">
      <c r="A267" s="369"/>
      <c r="B267" s="369"/>
      <c r="C267" s="373"/>
      <c r="D267" s="369"/>
      <c r="E267" s="373"/>
      <c r="F267" s="373"/>
      <c r="G267" s="373"/>
    </row>
  </sheetData>
  <conditionalFormatting sqref="C27:G29">
    <cfRule type="containsText" dxfId="1621" priority="23" operator="containsText" text="ntitulé">
      <formula>NOT(ISERROR(SEARCH("ntitulé",C27)))</formula>
    </cfRule>
    <cfRule type="containsBlanks" dxfId="1620" priority="24">
      <formula>LEN(TRIM(C27))=0</formula>
    </cfRule>
  </conditionalFormatting>
  <conditionalFormatting sqref="C27:G29">
    <cfRule type="containsText" dxfId="1619" priority="22" operator="containsText" text="libre">
      <formula>NOT(ISERROR(SEARCH("libre",C27)))</formula>
    </cfRule>
  </conditionalFormatting>
  <conditionalFormatting sqref="C31:G31">
    <cfRule type="containsText" dxfId="1618" priority="20" operator="containsText" text="ntitulé">
      <formula>NOT(ISERROR(SEARCH("ntitulé",C31)))</formula>
    </cfRule>
    <cfRule type="containsBlanks" dxfId="1617" priority="21">
      <formula>LEN(TRIM(C31))=0</formula>
    </cfRule>
  </conditionalFormatting>
  <conditionalFormatting sqref="C31:G31">
    <cfRule type="containsText" dxfId="1616" priority="19" operator="containsText" text="libre">
      <formula>NOT(ISERROR(SEARCH("libre",C31)))</formula>
    </cfRule>
  </conditionalFormatting>
  <conditionalFormatting sqref="C14:G14">
    <cfRule type="containsText" dxfId="1615" priority="17" operator="containsText" text="ntitulé">
      <formula>NOT(ISERROR(SEARCH("ntitulé",C14)))</formula>
    </cfRule>
    <cfRule type="containsBlanks" dxfId="1614" priority="18">
      <formula>LEN(TRIM(C14))=0</formula>
    </cfRule>
  </conditionalFormatting>
  <conditionalFormatting sqref="C14:G14">
    <cfRule type="containsText" dxfId="1613" priority="16" operator="containsText" text="libre">
      <formula>NOT(ISERROR(SEARCH("libre",C14)))</formula>
    </cfRule>
  </conditionalFormatting>
  <conditionalFormatting sqref="C15:G16">
    <cfRule type="containsText" dxfId="1612" priority="14" operator="containsText" text="ntitulé">
      <formula>NOT(ISERROR(SEARCH("ntitulé",C15)))</formula>
    </cfRule>
    <cfRule type="containsBlanks" dxfId="1611" priority="15">
      <formula>LEN(TRIM(C15))=0</formula>
    </cfRule>
  </conditionalFormatting>
  <conditionalFormatting sqref="C15:G16">
    <cfRule type="containsText" dxfId="1610" priority="13" operator="containsText" text="libre">
      <formula>NOT(ISERROR(SEARCH("libre",C15)))</formula>
    </cfRule>
  </conditionalFormatting>
  <conditionalFormatting sqref="C17:G18">
    <cfRule type="containsText" dxfId="1609" priority="11" operator="containsText" text="ntitulé">
      <formula>NOT(ISERROR(SEARCH("ntitulé",C17)))</formula>
    </cfRule>
    <cfRule type="containsBlanks" dxfId="1608" priority="12">
      <formula>LEN(TRIM(C17))=0</formula>
    </cfRule>
  </conditionalFormatting>
  <conditionalFormatting sqref="C17:G18">
    <cfRule type="containsText" dxfId="1607" priority="10" operator="containsText" text="libre">
      <formula>NOT(ISERROR(SEARCH("libre",C17)))</formula>
    </cfRule>
  </conditionalFormatting>
  <conditionalFormatting sqref="C19:G19">
    <cfRule type="containsText" dxfId="1606" priority="8" operator="containsText" text="ntitulé">
      <formula>NOT(ISERROR(SEARCH("ntitulé",C19)))</formula>
    </cfRule>
    <cfRule type="containsBlanks" dxfId="1605" priority="9">
      <formula>LEN(TRIM(C19))=0</formula>
    </cfRule>
  </conditionalFormatting>
  <conditionalFormatting sqref="C19:G19">
    <cfRule type="containsText" dxfId="1604" priority="7" operator="containsText" text="libre">
      <formula>NOT(ISERROR(SEARCH("libre",C19)))</formula>
    </cfRule>
  </conditionalFormatting>
  <conditionalFormatting sqref="C20:G21">
    <cfRule type="containsText" dxfId="1603" priority="5" operator="containsText" text="ntitulé">
      <formula>NOT(ISERROR(SEARCH("ntitulé",C20)))</formula>
    </cfRule>
    <cfRule type="containsBlanks" dxfId="1602" priority="6">
      <formula>LEN(TRIM(C20))=0</formula>
    </cfRule>
  </conditionalFormatting>
  <conditionalFormatting sqref="C20:G21">
    <cfRule type="containsText" dxfId="1601" priority="4" operator="containsText" text="libre">
      <formula>NOT(ISERROR(SEARCH("libre",C20)))</formula>
    </cfRule>
  </conditionalFormatting>
  <conditionalFormatting sqref="C7:G8">
    <cfRule type="containsText" dxfId="1600" priority="2" operator="containsText" text="ntitulé">
      <formula>NOT(ISERROR(SEARCH("ntitulé",C7)))</formula>
    </cfRule>
    <cfRule type="containsBlanks" dxfId="1599" priority="3">
      <formula>LEN(TRIM(C7))=0</formula>
    </cfRule>
  </conditionalFormatting>
  <conditionalFormatting sqref="C7:G8">
    <cfRule type="containsText" dxfId="1598" priority="1" operator="containsText" text="libre">
      <formula>NOT(ISERROR(SEARCH("libre",C7)))</formula>
    </cfRule>
  </conditionalFormatting>
  <hyperlinks>
    <hyperlink ref="A1" location="TAB00!A1" display="Retour page de garde"/>
    <hyperlink ref="A2" location="'TAB5'!A1" display="Retour TAB5"/>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Normal="100" workbookViewId="0">
      <selection activeCell="E17" sqref="E17"/>
    </sheetView>
  </sheetViews>
  <sheetFormatPr baseColWidth="10" defaultColWidth="9.1640625" defaultRowHeight="13.5" x14ac:dyDescent="0.3"/>
  <cols>
    <col min="1" max="1" width="45.5" style="10" customWidth="1"/>
    <col min="2" max="2" width="16.6640625" style="6" customWidth="1"/>
    <col min="3" max="3" width="16.6640625" style="10" customWidth="1"/>
    <col min="4" max="4" width="9.5" style="10" customWidth="1"/>
    <col min="5" max="5" width="16.6640625" style="6" customWidth="1"/>
    <col min="6" max="6" width="9.5" style="6" customWidth="1"/>
    <col min="7" max="7" width="16.6640625" style="6" customWidth="1"/>
    <col min="8" max="8" width="9.5" style="6" customWidth="1"/>
    <col min="9" max="9" width="16.6640625" style="6" customWidth="1"/>
    <col min="10" max="10" width="9.5" style="6" customWidth="1"/>
    <col min="11" max="11" width="16.6640625" style="6" customWidth="1"/>
    <col min="12" max="12" width="9.5" style="6" customWidth="1"/>
    <col min="13" max="13" width="16.6640625" style="6" customWidth="1"/>
    <col min="14" max="14" width="9.5" style="6" customWidth="1"/>
    <col min="15" max="15" width="16.6640625" style="6" customWidth="1"/>
    <col min="16" max="16" width="9.5" style="6" customWidth="1"/>
    <col min="17" max="16384" width="9.1640625" style="6"/>
  </cols>
  <sheetData>
    <row r="1" spans="1:16" ht="15" x14ac:dyDescent="0.3">
      <c r="A1" s="17" t="s">
        <v>140</v>
      </c>
      <c r="B1" s="18"/>
      <c r="C1" s="51"/>
      <c r="E1" s="18"/>
      <c r="G1" s="18"/>
      <c r="I1" s="18"/>
      <c r="K1" s="18"/>
      <c r="M1" s="18"/>
      <c r="O1" s="18"/>
    </row>
    <row r="2" spans="1:16" ht="15" x14ac:dyDescent="0.3">
      <c r="A2" s="124" t="s">
        <v>341</v>
      </c>
      <c r="B2" s="18"/>
      <c r="C2" s="51"/>
      <c r="E2" s="18"/>
      <c r="G2" s="18"/>
      <c r="I2" s="18"/>
      <c r="K2" s="18"/>
      <c r="M2" s="18"/>
      <c r="O2" s="18"/>
    </row>
    <row r="3" spans="1:16" ht="22.15" customHeight="1" x14ac:dyDescent="0.35">
      <c r="A3" s="264" t="str">
        <f>TAB00!B69&amp;" : "&amp;TAB00!C69</f>
        <v>TAB5.6 : Autres impôts, taxes, redevances, surcharges, précomptes immobiliers et mobiliers</v>
      </c>
      <c r="B3" s="264"/>
      <c r="C3" s="264"/>
      <c r="D3" s="264"/>
      <c r="E3" s="264"/>
      <c r="F3" s="264"/>
      <c r="G3" s="264"/>
      <c r="H3" s="264"/>
      <c r="I3" s="264"/>
      <c r="J3" s="264"/>
      <c r="K3" s="264"/>
      <c r="L3" s="264"/>
      <c r="M3" s="264"/>
      <c r="N3" s="264"/>
      <c r="O3" s="264"/>
      <c r="P3" s="264"/>
    </row>
    <row r="4" spans="1:16" x14ac:dyDescent="0.3">
      <c r="J4" s="11"/>
      <c r="K4" s="11"/>
      <c r="L4" s="11"/>
    </row>
    <row r="5" spans="1:16" s="11" customFormat="1" ht="31.9" customHeight="1" thickBot="1" x14ac:dyDescent="0.35">
      <c r="A5" s="125"/>
      <c r="B5" s="125"/>
      <c r="C5" s="125"/>
      <c r="D5" s="125"/>
    </row>
    <row r="6" spans="1:16" s="11" customFormat="1" ht="24" customHeight="1" x14ac:dyDescent="0.3">
      <c r="A6" s="718" t="s">
        <v>2</v>
      </c>
      <c r="B6" s="133" t="s">
        <v>94</v>
      </c>
      <c r="C6" s="715" t="s">
        <v>121</v>
      </c>
      <c r="D6" s="716"/>
      <c r="E6" s="715" t="s">
        <v>288</v>
      </c>
      <c r="F6" s="716"/>
      <c r="G6" s="715" t="s">
        <v>287</v>
      </c>
      <c r="H6" s="716"/>
      <c r="I6" s="715" t="s">
        <v>283</v>
      </c>
      <c r="J6" s="716"/>
      <c r="K6" s="715" t="s">
        <v>284</v>
      </c>
      <c r="L6" s="716"/>
      <c r="M6" s="715" t="s">
        <v>285</v>
      </c>
      <c r="N6" s="716"/>
      <c r="O6" s="715" t="s">
        <v>286</v>
      </c>
      <c r="P6" s="717"/>
    </row>
    <row r="7" spans="1:16" s="11" customFormat="1" ht="27.75" thickBot="1" x14ac:dyDescent="0.35">
      <c r="A7" s="719"/>
      <c r="B7" s="126" t="s">
        <v>3</v>
      </c>
      <c r="C7" s="126" t="s">
        <v>3</v>
      </c>
      <c r="D7" s="127" t="s">
        <v>92</v>
      </c>
      <c r="E7" s="126" t="s">
        <v>3</v>
      </c>
      <c r="F7" s="127" t="s">
        <v>92</v>
      </c>
      <c r="G7" s="126" t="s">
        <v>3</v>
      </c>
      <c r="H7" s="127" t="s">
        <v>92</v>
      </c>
      <c r="I7" s="126" t="s">
        <v>3</v>
      </c>
      <c r="J7" s="127" t="s">
        <v>92</v>
      </c>
      <c r="K7" s="126" t="s">
        <v>3</v>
      </c>
      <c r="L7" s="127" t="s">
        <v>92</v>
      </c>
      <c r="M7" s="126" t="s">
        <v>3</v>
      </c>
      <c r="N7" s="127" t="s">
        <v>92</v>
      </c>
      <c r="O7" s="126" t="s">
        <v>3</v>
      </c>
      <c r="P7" s="325" t="s">
        <v>92</v>
      </c>
    </row>
    <row r="8" spans="1:16" s="81" customFormat="1" ht="24.6" customHeight="1" x14ac:dyDescent="0.3">
      <c r="A8" s="339" t="s">
        <v>611</v>
      </c>
      <c r="B8" s="238"/>
      <c r="C8" s="238"/>
      <c r="D8" s="134">
        <f>IFERROR(IF(AND(ROUND(SUM(B8:B8),0)=0,ROUND(SUM(C8:C8),0)&gt;ROUND(SUM(B8:B8),0)),"INF",(ROUND(SUM(C8:C8),0)-ROUND(SUM(B8:B8),0))/ROUND(SUM(B8:B8),0)),0)</f>
        <v>0</v>
      </c>
      <c r="E8" s="238"/>
      <c r="F8" s="134">
        <f>IFERROR(IF(AND(ROUND(SUM(C8),0)=0,ROUND(SUM(E8:E8),0)&gt;ROUND(SUM(C8),0)),"INF",(ROUND(SUM(E8:E8),0)-ROUND(SUM(C8),0))/ROUND(SUM(C8),0)),0)</f>
        <v>0</v>
      </c>
      <c r="G8" s="238"/>
      <c r="H8" s="134">
        <f t="shared" ref="H8:H19" si="0">IFERROR(IF(AND(ROUND(SUM(E8),0)=0,ROUND(SUM(G8:G8),0)&gt;ROUND(SUM(E8),0)),"INF",(ROUND(SUM(G8:G8),0)-ROUND(SUM(E8),0))/ROUND(SUM(E8),0)),0)</f>
        <v>0</v>
      </c>
      <c r="I8" s="238"/>
      <c r="J8" s="134">
        <f>IFERROR(IF(AND(ROUND(SUM(G8:G8),0)=0,ROUND(SUM(I8:I8),0)&gt;ROUND(SUM(G8:G8),0)),"INF",(ROUND(SUM(I8:I8),0)-ROUND(SUM(G8:G8),0))/ROUND(SUM(G8:G8),0)),0)</f>
        <v>0</v>
      </c>
      <c r="K8" s="238"/>
      <c r="L8" s="134">
        <f>IFERROR(IF(AND(ROUND(SUM(I8),0)=0,ROUND(SUM(K8:K8),0)&gt;ROUND(SUM(I8),0)),"INF",(ROUND(SUM(K8:K8),0)-ROUND(SUM(I8),0))/ROUND(SUM(I8),0)),0)</f>
        <v>0</v>
      </c>
      <c r="M8" s="238"/>
      <c r="N8" s="134">
        <f>IFERROR(IF(AND(ROUND(SUM(K8),0)=0,ROUND(SUM(M8:M8),0)&gt;ROUND(SUM(K8),0)),"INF",(ROUND(SUM(M8:M8),0)-ROUND(SUM(K8),0))/ROUND(SUM(K8),0)),0)</f>
        <v>0</v>
      </c>
      <c r="O8" s="238"/>
      <c r="P8" s="135">
        <f>IFERROR(IF(AND(ROUND(SUM(M8),0)=0,ROUND(SUM(O8:O8),0)&gt;ROUND(SUM(M8),0)),"INF",(ROUND(SUM(O8:O8),0)-ROUND(SUM(M8),0))/ROUND(SUM(M8),0)),0)</f>
        <v>0</v>
      </c>
    </row>
    <row r="9" spans="1:16" s="81" customFormat="1" ht="24.6" customHeight="1" x14ac:dyDescent="0.3">
      <c r="A9" s="339" t="s">
        <v>612</v>
      </c>
      <c r="B9" s="238"/>
      <c r="C9" s="238"/>
      <c r="D9" s="43">
        <f t="shared" ref="D9:D11" si="1">IFERROR(IF(AND(ROUND(SUM(B9:B9),0)=0,ROUND(SUM(C9:C9),0)&gt;ROUND(SUM(B9:B9),0)),"INF",(ROUND(SUM(C9:C9),0)-ROUND(SUM(B9:B9),0))/ROUND(SUM(B9:B9),0)),0)</f>
        <v>0</v>
      </c>
      <c r="E9" s="238"/>
      <c r="F9" s="43">
        <f t="shared" ref="F9:F11" si="2">IFERROR(IF(AND(ROUND(SUM(C9),0)=0,ROUND(SUM(E9:E9),0)&gt;ROUND(SUM(C9),0)),"INF",(ROUND(SUM(E9:E9),0)-ROUND(SUM(C9),0))/ROUND(SUM(C9),0)),0)</f>
        <v>0</v>
      </c>
      <c r="G9" s="238"/>
      <c r="H9" s="43">
        <f t="shared" ref="H9:H11" si="3">IFERROR(IF(AND(ROUND(SUM(E9),0)=0,ROUND(SUM(G9:G9),0)&gt;ROUND(SUM(E9),0)),"INF",(ROUND(SUM(G9:G9),0)-ROUND(SUM(E9),0))/ROUND(SUM(E9),0)),0)</f>
        <v>0</v>
      </c>
      <c r="I9" s="238"/>
      <c r="J9" s="43">
        <f t="shared" ref="J9:J11" si="4">IFERROR(IF(AND(ROUND(SUM(G9:G9),0)=0,ROUND(SUM(I9:I9),0)&gt;ROUND(SUM(G9:G9),0)),"INF",(ROUND(SUM(I9:I9),0)-ROUND(SUM(G9:G9),0))/ROUND(SUM(G9:G9),0)),0)</f>
        <v>0</v>
      </c>
      <c r="K9" s="238"/>
      <c r="L9" s="43">
        <f t="shared" ref="L9:L11" si="5">IFERROR(IF(AND(ROUND(SUM(I9),0)=0,ROUND(SUM(K9:K9),0)&gt;ROUND(SUM(I9),0)),"INF",(ROUND(SUM(K9:K9),0)-ROUND(SUM(I9),0))/ROUND(SUM(I9),0)),0)</f>
        <v>0</v>
      </c>
      <c r="M9" s="238"/>
      <c r="N9" s="43">
        <f t="shared" ref="N9:N11" si="6">IFERROR(IF(AND(ROUND(SUM(K9),0)=0,ROUND(SUM(M9:M9),0)&gt;ROUND(SUM(K9),0)),"INF",(ROUND(SUM(M9:M9),0)-ROUND(SUM(K9),0))/ROUND(SUM(K9),0)),0)</f>
        <v>0</v>
      </c>
      <c r="O9" s="238"/>
      <c r="P9" s="135">
        <f t="shared" ref="P9:P11" si="7">IFERROR(IF(AND(ROUND(SUM(M9),0)=0,ROUND(SUM(O9:O9),0)&gt;ROUND(SUM(M9),0)),"INF",(ROUND(SUM(O9:O9),0)-ROUND(SUM(M9),0))/ROUND(SUM(M9),0)),0)</f>
        <v>0</v>
      </c>
    </row>
    <row r="10" spans="1:16" s="81" customFormat="1" ht="24.6" customHeight="1" x14ac:dyDescent="0.3">
      <c r="A10" s="23" t="s">
        <v>318</v>
      </c>
      <c r="B10" s="238"/>
      <c r="C10" s="238"/>
      <c r="D10" s="43">
        <f t="shared" si="1"/>
        <v>0</v>
      </c>
      <c r="E10" s="238"/>
      <c r="F10" s="43">
        <f t="shared" si="2"/>
        <v>0</v>
      </c>
      <c r="G10" s="238"/>
      <c r="H10" s="43">
        <f t="shared" si="3"/>
        <v>0</v>
      </c>
      <c r="I10" s="238"/>
      <c r="J10" s="43">
        <f t="shared" si="4"/>
        <v>0</v>
      </c>
      <c r="K10" s="238"/>
      <c r="L10" s="43">
        <f t="shared" si="5"/>
        <v>0</v>
      </c>
      <c r="M10" s="238"/>
      <c r="N10" s="43">
        <f t="shared" si="6"/>
        <v>0</v>
      </c>
      <c r="O10" s="238"/>
      <c r="P10" s="135">
        <f t="shared" si="7"/>
        <v>0</v>
      </c>
    </row>
    <row r="11" spans="1:16" s="81" customFormat="1" ht="24.6" customHeight="1" x14ac:dyDescent="0.3">
      <c r="A11" s="23" t="s">
        <v>5</v>
      </c>
      <c r="B11" s="238"/>
      <c r="C11" s="238"/>
      <c r="D11" s="43">
        <f t="shared" si="1"/>
        <v>0</v>
      </c>
      <c r="E11" s="238"/>
      <c r="F11" s="43">
        <f t="shared" si="2"/>
        <v>0</v>
      </c>
      <c r="G11" s="238"/>
      <c r="H11" s="43">
        <f t="shared" si="3"/>
        <v>0</v>
      </c>
      <c r="I11" s="238"/>
      <c r="J11" s="43">
        <f t="shared" si="4"/>
        <v>0</v>
      </c>
      <c r="K11" s="238"/>
      <c r="L11" s="43">
        <f t="shared" si="5"/>
        <v>0</v>
      </c>
      <c r="M11" s="238"/>
      <c r="N11" s="43">
        <f t="shared" si="6"/>
        <v>0</v>
      </c>
      <c r="O11" s="238"/>
      <c r="P11" s="135">
        <f t="shared" si="7"/>
        <v>0</v>
      </c>
    </row>
    <row r="12" spans="1:16" s="81" customFormat="1" ht="24.6" customHeight="1" x14ac:dyDescent="0.3">
      <c r="A12" s="23" t="s">
        <v>6</v>
      </c>
      <c r="B12" s="238"/>
      <c r="C12" s="238"/>
      <c r="D12" s="43">
        <f t="shared" ref="D12:D21" si="8">IFERROR(IF(AND(ROUND(SUM(B12:B12),0)=0,ROUND(SUM(C12:C12),0)&gt;ROUND(SUM(B12:B12),0)),"INF",(ROUND(SUM(C12:C12),0)-ROUND(SUM(B12:B12),0))/ROUND(SUM(B12:B12),0)),0)</f>
        <v>0</v>
      </c>
      <c r="E12" s="238"/>
      <c r="F12" s="43">
        <f t="shared" ref="F12:F21" si="9">IFERROR(IF(AND(ROUND(SUM(C12),0)=0,ROUND(SUM(E12:E12),0)&gt;ROUND(SUM(C12),0)),"INF",(ROUND(SUM(E12:E12),0)-ROUND(SUM(C12),0))/ROUND(SUM(C12),0)),0)</f>
        <v>0</v>
      </c>
      <c r="G12" s="238"/>
      <c r="H12" s="43">
        <f t="shared" si="0"/>
        <v>0</v>
      </c>
      <c r="I12" s="238"/>
      <c r="J12" s="43">
        <f t="shared" ref="J12:J21" si="10">IFERROR(IF(AND(ROUND(SUM(G12:G12),0)=0,ROUND(SUM(I12:I12),0)&gt;ROUND(SUM(G12:G12),0)),"INF",(ROUND(SUM(I12:I12),0)-ROUND(SUM(G12:G12),0))/ROUND(SUM(G12:G12),0)),0)</f>
        <v>0</v>
      </c>
      <c r="K12" s="238"/>
      <c r="L12" s="43">
        <f t="shared" ref="L12:L21" si="11">IFERROR(IF(AND(ROUND(SUM(I12),0)=0,ROUND(SUM(K12:K12),0)&gt;ROUND(SUM(I12),0)),"INF",(ROUND(SUM(K12:K12),0)-ROUND(SUM(I12),0))/ROUND(SUM(I12),0)),0)</f>
        <v>0</v>
      </c>
      <c r="M12" s="238"/>
      <c r="N12" s="43">
        <f t="shared" ref="N12:N21" si="12">IFERROR(IF(AND(ROUND(SUM(K12),0)=0,ROUND(SUM(M12:M12),0)&gt;ROUND(SUM(K12),0)),"INF",(ROUND(SUM(M12:M12),0)-ROUND(SUM(K12),0))/ROUND(SUM(K12),0)),0)</f>
        <v>0</v>
      </c>
      <c r="O12" s="238"/>
      <c r="P12" s="135">
        <f t="shared" ref="P12:P19" si="13">IFERROR(IF(AND(ROUND(SUM(M12),0)=0,ROUND(SUM(O12:O12),0)&gt;ROUND(SUM(M12),0)),"INF",(ROUND(SUM(O12:O12),0)-ROUND(SUM(M12),0))/ROUND(SUM(M12),0)),0)</f>
        <v>0</v>
      </c>
    </row>
    <row r="13" spans="1:16" s="81" customFormat="1" ht="24.6" customHeight="1" x14ac:dyDescent="0.3">
      <c r="A13" s="23" t="s">
        <v>7</v>
      </c>
      <c r="B13" s="238"/>
      <c r="C13" s="238"/>
      <c r="D13" s="43">
        <f t="shared" si="8"/>
        <v>0</v>
      </c>
      <c r="E13" s="238"/>
      <c r="F13" s="43">
        <f t="shared" si="9"/>
        <v>0</v>
      </c>
      <c r="G13" s="238"/>
      <c r="H13" s="43">
        <f t="shared" si="0"/>
        <v>0</v>
      </c>
      <c r="I13" s="238"/>
      <c r="J13" s="43">
        <f t="shared" si="10"/>
        <v>0</v>
      </c>
      <c r="K13" s="238"/>
      <c r="L13" s="43">
        <f t="shared" si="11"/>
        <v>0</v>
      </c>
      <c r="M13" s="238"/>
      <c r="N13" s="43">
        <f t="shared" si="12"/>
        <v>0</v>
      </c>
      <c r="O13" s="238"/>
      <c r="P13" s="135">
        <f t="shared" si="13"/>
        <v>0</v>
      </c>
    </row>
    <row r="14" spans="1:16" s="81" customFormat="1" ht="24.6" customHeight="1" x14ac:dyDescent="0.3">
      <c r="A14" s="23" t="s">
        <v>8</v>
      </c>
      <c r="B14" s="238"/>
      <c r="C14" s="238"/>
      <c r="D14" s="43">
        <f t="shared" si="8"/>
        <v>0</v>
      </c>
      <c r="E14" s="238"/>
      <c r="F14" s="43">
        <f t="shared" si="9"/>
        <v>0</v>
      </c>
      <c r="G14" s="238"/>
      <c r="H14" s="43">
        <f t="shared" si="0"/>
        <v>0</v>
      </c>
      <c r="I14" s="238"/>
      <c r="J14" s="43">
        <f t="shared" si="10"/>
        <v>0</v>
      </c>
      <c r="K14" s="238"/>
      <c r="L14" s="43">
        <f t="shared" si="11"/>
        <v>0</v>
      </c>
      <c r="M14" s="238"/>
      <c r="N14" s="43">
        <f t="shared" si="12"/>
        <v>0</v>
      </c>
      <c r="O14" s="238"/>
      <c r="P14" s="135">
        <f t="shared" si="13"/>
        <v>0</v>
      </c>
    </row>
    <row r="15" spans="1:16" s="81" customFormat="1" ht="24.6" customHeight="1" x14ac:dyDescent="0.3">
      <c r="A15" s="23" t="s">
        <v>9</v>
      </c>
      <c r="B15" s="238"/>
      <c r="C15" s="238"/>
      <c r="D15" s="43">
        <f t="shared" si="8"/>
        <v>0</v>
      </c>
      <c r="E15" s="238"/>
      <c r="F15" s="43">
        <f t="shared" si="9"/>
        <v>0</v>
      </c>
      <c r="G15" s="238"/>
      <c r="H15" s="43">
        <f t="shared" si="0"/>
        <v>0</v>
      </c>
      <c r="I15" s="238"/>
      <c r="J15" s="43">
        <f t="shared" si="10"/>
        <v>0</v>
      </c>
      <c r="K15" s="238"/>
      <c r="L15" s="43">
        <f t="shared" si="11"/>
        <v>0</v>
      </c>
      <c r="M15" s="238"/>
      <c r="N15" s="43">
        <f t="shared" si="12"/>
        <v>0</v>
      </c>
      <c r="O15" s="238"/>
      <c r="P15" s="135">
        <f t="shared" si="13"/>
        <v>0</v>
      </c>
    </row>
    <row r="16" spans="1:16" s="81" customFormat="1" ht="24.6" customHeight="1" x14ac:dyDescent="0.3">
      <c r="A16" s="23" t="s">
        <v>10</v>
      </c>
      <c r="B16" s="238"/>
      <c r="C16" s="238"/>
      <c r="D16" s="43">
        <f t="shared" si="8"/>
        <v>0</v>
      </c>
      <c r="E16" s="238"/>
      <c r="F16" s="43">
        <f t="shared" si="9"/>
        <v>0</v>
      </c>
      <c r="G16" s="238"/>
      <c r="H16" s="43">
        <f t="shared" si="0"/>
        <v>0</v>
      </c>
      <c r="I16" s="238"/>
      <c r="J16" s="43">
        <f t="shared" si="10"/>
        <v>0</v>
      </c>
      <c r="K16" s="238"/>
      <c r="L16" s="43">
        <f t="shared" si="11"/>
        <v>0</v>
      </c>
      <c r="M16" s="238"/>
      <c r="N16" s="43">
        <f t="shared" si="12"/>
        <v>0</v>
      </c>
      <c r="O16" s="238"/>
      <c r="P16" s="135">
        <f t="shared" si="13"/>
        <v>0</v>
      </c>
    </row>
    <row r="17" spans="1:16" s="81" customFormat="1" ht="24.6" customHeight="1" x14ac:dyDescent="0.3">
      <c r="A17" s="23" t="s">
        <v>11</v>
      </c>
      <c r="B17" s="238"/>
      <c r="C17" s="238"/>
      <c r="D17" s="43">
        <f t="shared" ref="D17" si="14">IFERROR(IF(AND(ROUND(SUM(B17:B17),0)=0,ROUND(SUM(C17:C17),0)&gt;ROUND(SUM(B17:B17),0)),"INF",(ROUND(SUM(C17:C17),0)-ROUND(SUM(B17:B17),0))/ROUND(SUM(B17:B17),0)),0)</f>
        <v>0</v>
      </c>
      <c r="E17" s="238"/>
      <c r="F17" s="43">
        <f t="shared" ref="F17" si="15">IFERROR(IF(AND(ROUND(SUM(C17),0)=0,ROUND(SUM(E17:E17),0)&gt;ROUND(SUM(C17),0)),"INF",(ROUND(SUM(E17:E17),0)-ROUND(SUM(C17),0))/ROUND(SUM(C17),0)),0)</f>
        <v>0</v>
      </c>
      <c r="G17" s="238"/>
      <c r="H17" s="43">
        <f t="shared" ref="H17" si="16">IFERROR(IF(AND(ROUND(SUM(E17),0)=0,ROUND(SUM(G17:G17),0)&gt;ROUND(SUM(E17),0)),"INF",(ROUND(SUM(G17:G17),0)-ROUND(SUM(E17),0))/ROUND(SUM(E17),0)),0)</f>
        <v>0</v>
      </c>
      <c r="I17" s="238"/>
      <c r="J17" s="43">
        <f t="shared" ref="J17" si="17">IFERROR(IF(AND(ROUND(SUM(G17:G17),0)=0,ROUND(SUM(I17:I17),0)&gt;ROUND(SUM(G17:G17),0)),"INF",(ROUND(SUM(I17:I17),0)-ROUND(SUM(G17:G17),0))/ROUND(SUM(G17:G17),0)),0)</f>
        <v>0</v>
      </c>
      <c r="K17" s="238"/>
      <c r="L17" s="43">
        <f t="shared" ref="L17" si="18">IFERROR(IF(AND(ROUND(SUM(I17),0)=0,ROUND(SUM(K17:K17),0)&gt;ROUND(SUM(I17),0)),"INF",(ROUND(SUM(K17:K17),0)-ROUND(SUM(I17),0))/ROUND(SUM(I17),0)),0)</f>
        <v>0</v>
      </c>
      <c r="M17" s="238"/>
      <c r="N17" s="43">
        <f t="shared" ref="N17" si="19">IFERROR(IF(AND(ROUND(SUM(K17),0)=0,ROUND(SUM(M17:M17),0)&gt;ROUND(SUM(K17),0)),"INF",(ROUND(SUM(M17:M17),0)-ROUND(SUM(K17),0))/ROUND(SUM(K17),0)),0)</f>
        <v>0</v>
      </c>
      <c r="O17" s="238"/>
      <c r="P17" s="135">
        <f t="shared" ref="P17" si="20">IFERROR(IF(AND(ROUND(SUM(M17),0)=0,ROUND(SUM(O17:O17),0)&gt;ROUND(SUM(M17),0)),"INF",(ROUND(SUM(O17:O17),0)-ROUND(SUM(M17),0))/ROUND(SUM(M17),0)),0)</f>
        <v>0</v>
      </c>
    </row>
    <row r="18" spans="1:16" s="81" customFormat="1" ht="24.6" customHeight="1" x14ac:dyDescent="0.3">
      <c r="A18" s="23" t="s">
        <v>12</v>
      </c>
      <c r="B18" s="238"/>
      <c r="C18" s="238"/>
      <c r="D18" s="43">
        <f t="shared" si="8"/>
        <v>0</v>
      </c>
      <c r="E18" s="238"/>
      <c r="F18" s="43">
        <f t="shared" si="9"/>
        <v>0</v>
      </c>
      <c r="G18" s="238"/>
      <c r="H18" s="43">
        <f t="shared" si="0"/>
        <v>0</v>
      </c>
      <c r="I18" s="238"/>
      <c r="J18" s="43">
        <f t="shared" si="10"/>
        <v>0</v>
      </c>
      <c r="K18" s="238"/>
      <c r="L18" s="43">
        <f t="shared" si="11"/>
        <v>0</v>
      </c>
      <c r="M18" s="238"/>
      <c r="N18" s="43">
        <f t="shared" si="12"/>
        <v>0</v>
      </c>
      <c r="O18" s="238"/>
      <c r="P18" s="135">
        <f t="shared" si="13"/>
        <v>0</v>
      </c>
    </row>
    <row r="19" spans="1:16" s="81" customFormat="1" ht="24.6" customHeight="1" x14ac:dyDescent="0.3">
      <c r="A19" s="23" t="s">
        <v>13</v>
      </c>
      <c r="B19" s="238"/>
      <c r="C19" s="238"/>
      <c r="D19" s="43">
        <f t="shared" si="8"/>
        <v>0</v>
      </c>
      <c r="E19" s="238"/>
      <c r="F19" s="43">
        <f t="shared" si="9"/>
        <v>0</v>
      </c>
      <c r="G19" s="238"/>
      <c r="H19" s="43">
        <f t="shared" si="0"/>
        <v>0</v>
      </c>
      <c r="I19" s="238"/>
      <c r="J19" s="43">
        <f t="shared" si="10"/>
        <v>0</v>
      </c>
      <c r="K19" s="238"/>
      <c r="L19" s="43">
        <f t="shared" si="11"/>
        <v>0</v>
      </c>
      <c r="M19" s="238"/>
      <c r="N19" s="43">
        <f t="shared" si="12"/>
        <v>0</v>
      </c>
      <c r="O19" s="238"/>
      <c r="P19" s="135">
        <f t="shared" si="13"/>
        <v>0</v>
      </c>
    </row>
    <row r="20" spans="1:16" x14ac:dyDescent="0.3">
      <c r="A20" s="136"/>
      <c r="B20" s="31"/>
      <c r="C20" s="31"/>
      <c r="D20" s="22"/>
      <c r="E20" s="31"/>
      <c r="F20" s="22"/>
      <c r="G20" s="31"/>
      <c r="H20" s="22"/>
      <c r="I20" s="31"/>
      <c r="J20" s="22"/>
      <c r="K20" s="31"/>
      <c r="L20" s="22"/>
      <c r="M20" s="31"/>
      <c r="N20" s="22"/>
      <c r="O20" s="31"/>
      <c r="P20" s="137"/>
    </row>
    <row r="21" spans="1:16" x14ac:dyDescent="0.3">
      <c r="A21" s="119" t="s">
        <v>54</v>
      </c>
      <c r="B21" s="120">
        <f>SUM(B8:B20)</f>
        <v>0</v>
      </c>
      <c r="C21" s="120">
        <f>SUM(C8:C20)</f>
        <v>0</v>
      </c>
      <c r="D21" s="121">
        <f t="shared" si="8"/>
        <v>0</v>
      </c>
      <c r="E21" s="120">
        <f>SUM(E8:E20)</f>
        <v>0</v>
      </c>
      <c r="F21" s="122">
        <f t="shared" si="9"/>
        <v>0</v>
      </c>
      <c r="G21" s="120">
        <f>SUM(G8:G20)</f>
        <v>0</v>
      </c>
      <c r="H21" s="122">
        <f>IFERROR(IF(AND(ROUND(SUM(E21),0)=0,ROUND(SUM(G21:G21),0)&gt;ROUND(SUM(E21),0)),"INF",(ROUND(SUM(G21:G21),0)-ROUND(SUM(E21),0))/ROUND(SUM(E21),0)),0)</f>
        <v>0</v>
      </c>
      <c r="I21" s="120">
        <f>SUM(I8:I20)</f>
        <v>0</v>
      </c>
      <c r="J21" s="122">
        <f t="shared" si="10"/>
        <v>0</v>
      </c>
      <c r="K21" s="120">
        <f>SUM(K8:K20)</f>
        <v>0</v>
      </c>
      <c r="L21" s="122">
        <f t="shared" si="11"/>
        <v>0</v>
      </c>
      <c r="M21" s="120">
        <f>SUM(M8:M20)</f>
        <v>0</v>
      </c>
      <c r="N21" s="122">
        <f t="shared" si="12"/>
        <v>0</v>
      </c>
      <c r="O21" s="120">
        <f>SUM(O8:O20)</f>
        <v>0</v>
      </c>
      <c r="P21" s="123">
        <f>IFERROR(IF(AND(ROUND(SUM(M21),0)=0,ROUND(SUM(O21:O21),0)&gt;ROUND(SUM(M21),0)),"INF",(ROUND(SUM(O21:O21),0)-ROUND(SUM(M21),0))/ROUND(SUM(M21),0)),0)</f>
        <v>0</v>
      </c>
    </row>
    <row r="24" spans="1:16" ht="14.45" customHeight="1" thickBot="1" x14ac:dyDescent="0.35">
      <c r="A24" s="314" t="s">
        <v>646</v>
      </c>
      <c r="B24" s="102"/>
      <c r="C24" s="102"/>
      <c r="D24" s="102"/>
      <c r="E24" s="102"/>
      <c r="F24" s="102"/>
      <c r="G24" s="102"/>
      <c r="H24" s="102"/>
      <c r="I24" s="102"/>
      <c r="J24" s="102"/>
      <c r="K24" s="102"/>
      <c r="L24" s="102"/>
      <c r="M24" s="102"/>
      <c r="N24" s="102"/>
      <c r="O24" s="102"/>
    </row>
    <row r="25" spans="1:16" ht="12.6" customHeight="1" thickBot="1" x14ac:dyDescent="0.35">
      <c r="A25" s="130" t="s">
        <v>535</v>
      </c>
      <c r="B25" s="711" t="s">
        <v>511</v>
      </c>
      <c r="C25" s="712"/>
      <c r="D25" s="712"/>
      <c r="E25" s="712"/>
      <c r="F25" s="712"/>
      <c r="G25" s="712"/>
      <c r="H25" s="712"/>
      <c r="I25" s="712"/>
      <c r="J25" s="712"/>
      <c r="K25" s="712"/>
      <c r="L25" s="712"/>
      <c r="M25" s="712"/>
      <c r="N25" s="712"/>
      <c r="O25" s="712"/>
      <c r="P25" s="712"/>
    </row>
    <row r="26" spans="1:16" ht="214.9" customHeight="1" thickBot="1" x14ac:dyDescent="0.35">
      <c r="A26" s="131">
        <v>2019</v>
      </c>
      <c r="B26" s="713"/>
      <c r="C26" s="714"/>
      <c r="D26" s="714"/>
      <c r="E26" s="714"/>
      <c r="F26" s="714"/>
      <c r="G26" s="714"/>
      <c r="H26" s="714"/>
      <c r="I26" s="714"/>
      <c r="J26" s="714"/>
      <c r="K26" s="714"/>
      <c r="L26" s="714"/>
      <c r="M26" s="714"/>
      <c r="N26" s="714"/>
      <c r="O26" s="714"/>
      <c r="P26" s="714"/>
    </row>
    <row r="27" spans="1:16" ht="214.9" customHeight="1" thickBot="1" x14ac:dyDescent="0.35">
      <c r="A27" s="132">
        <v>2020</v>
      </c>
      <c r="B27" s="713"/>
      <c r="C27" s="714"/>
      <c r="D27" s="714"/>
      <c r="E27" s="714"/>
      <c r="F27" s="714"/>
      <c r="G27" s="714"/>
      <c r="H27" s="714"/>
      <c r="I27" s="714"/>
      <c r="J27" s="714"/>
      <c r="K27" s="714"/>
      <c r="L27" s="714"/>
      <c r="M27" s="714"/>
      <c r="N27" s="714"/>
      <c r="O27" s="714"/>
      <c r="P27" s="714"/>
    </row>
    <row r="28" spans="1:16" ht="214.9" customHeight="1" thickBot="1" x14ac:dyDescent="0.35">
      <c r="A28" s="132">
        <v>2021</v>
      </c>
      <c r="B28" s="713"/>
      <c r="C28" s="714"/>
      <c r="D28" s="714"/>
      <c r="E28" s="714"/>
      <c r="F28" s="714"/>
      <c r="G28" s="714"/>
      <c r="H28" s="714"/>
      <c r="I28" s="714"/>
      <c r="J28" s="714"/>
      <c r="K28" s="714"/>
      <c r="L28" s="714"/>
      <c r="M28" s="714"/>
      <c r="N28" s="714"/>
      <c r="O28" s="714"/>
      <c r="P28" s="714"/>
    </row>
    <row r="29" spans="1:16" ht="214.9" customHeight="1" thickBot="1" x14ac:dyDescent="0.35">
      <c r="A29" s="132">
        <v>2022</v>
      </c>
      <c r="B29" s="713"/>
      <c r="C29" s="714"/>
      <c r="D29" s="714"/>
      <c r="E29" s="714"/>
      <c r="F29" s="714"/>
      <c r="G29" s="714"/>
      <c r="H29" s="714"/>
      <c r="I29" s="714"/>
      <c r="J29" s="714"/>
      <c r="K29" s="714"/>
      <c r="L29" s="714"/>
      <c r="M29" s="714"/>
      <c r="N29" s="714"/>
      <c r="O29" s="714"/>
      <c r="P29" s="714"/>
    </row>
    <row r="30" spans="1:16" ht="214.9" customHeight="1" thickBot="1" x14ac:dyDescent="0.35">
      <c r="A30" s="132">
        <v>2023</v>
      </c>
      <c r="B30" s="713"/>
      <c r="C30" s="714"/>
      <c r="D30" s="714"/>
      <c r="E30" s="714"/>
      <c r="F30" s="714"/>
      <c r="G30" s="714"/>
      <c r="H30" s="714"/>
      <c r="I30" s="714"/>
      <c r="J30" s="714"/>
      <c r="K30" s="714"/>
      <c r="L30" s="714"/>
      <c r="M30" s="714"/>
      <c r="N30" s="714"/>
      <c r="O30" s="714"/>
      <c r="P30" s="714"/>
    </row>
  </sheetData>
  <mergeCells count="14">
    <mergeCell ref="K6:L6"/>
    <mergeCell ref="M6:N6"/>
    <mergeCell ref="O6:P6"/>
    <mergeCell ref="A6:A7"/>
    <mergeCell ref="C6:D6"/>
    <mergeCell ref="E6:F6"/>
    <mergeCell ref="G6:H6"/>
    <mergeCell ref="I6:J6"/>
    <mergeCell ref="B30:P30"/>
    <mergeCell ref="B25:P25"/>
    <mergeCell ref="B26:P26"/>
    <mergeCell ref="B27:P27"/>
    <mergeCell ref="B28:P28"/>
    <mergeCell ref="B29:P29"/>
  </mergeCells>
  <conditionalFormatting sqref="O8:O19 M8:M19 K8:K19 I8:I19 G8:G19 E8:E19 B8:C19">
    <cfRule type="containsText" dxfId="1597" priority="11" operator="containsText" text="ntitulé">
      <formula>NOT(ISERROR(SEARCH("ntitulé",B8)))</formula>
    </cfRule>
    <cfRule type="containsBlanks" dxfId="1596" priority="12">
      <formula>LEN(TRIM(B8))=0</formula>
    </cfRule>
  </conditionalFormatting>
  <conditionalFormatting sqref="O8:O19 M8:M19 K8:K19 I8:I19 G8:G19 E8:E19 B8:C19">
    <cfRule type="containsText" dxfId="1595" priority="10" operator="containsText" text="libre">
      <formula>NOT(ISERROR(SEARCH("libre",B8)))</formula>
    </cfRule>
  </conditionalFormatting>
  <conditionalFormatting sqref="A10">
    <cfRule type="containsText" dxfId="1594" priority="8" operator="containsText" text="ntitulé">
      <formula>NOT(ISERROR(SEARCH("ntitulé",A10)))</formula>
    </cfRule>
    <cfRule type="containsBlanks" dxfId="1593" priority="9">
      <formula>LEN(TRIM(A10))=0</formula>
    </cfRule>
  </conditionalFormatting>
  <conditionalFormatting sqref="A11:A19">
    <cfRule type="containsText" dxfId="1592" priority="6" operator="containsText" text="ntitulé">
      <formula>NOT(ISERROR(SEARCH("ntitulé",A11)))</formula>
    </cfRule>
    <cfRule type="containsBlanks" dxfId="1591" priority="7">
      <formula>LEN(TRIM(A11))=0</formula>
    </cfRule>
  </conditionalFormatting>
  <conditionalFormatting sqref="B26:P26">
    <cfRule type="containsBlanks" dxfId="1590" priority="5">
      <formula>LEN(TRIM(B26))=0</formula>
    </cfRule>
  </conditionalFormatting>
  <conditionalFormatting sqref="B27:P27">
    <cfRule type="containsBlanks" dxfId="1589" priority="4">
      <formula>LEN(TRIM(B27))=0</formula>
    </cfRule>
  </conditionalFormatting>
  <conditionalFormatting sqref="B28:P28">
    <cfRule type="containsBlanks" dxfId="1588" priority="3">
      <formula>LEN(TRIM(B28))=0</formula>
    </cfRule>
  </conditionalFormatting>
  <conditionalFormatting sqref="B29:P29">
    <cfRule type="containsBlanks" dxfId="1587" priority="2">
      <formula>LEN(TRIM(B29))=0</formula>
    </cfRule>
  </conditionalFormatting>
  <conditionalFormatting sqref="B30:P30">
    <cfRule type="containsBlanks" dxfId="1586" priority="1">
      <formula>LEN(TRIM(B30))=0</formula>
    </cfRule>
  </conditionalFormatting>
  <hyperlinks>
    <hyperlink ref="A1" location="TAB00!A1" display="Retour page de garde"/>
    <hyperlink ref="A2" location="'TAB5'!A1" display="Retour TAB5"/>
  </hyperlink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workbookViewId="0">
      <selection activeCell="J14" sqref="J14"/>
    </sheetView>
  </sheetViews>
  <sheetFormatPr baseColWidth="10" defaultColWidth="14.6640625" defaultRowHeight="13.5" x14ac:dyDescent="0.3"/>
  <cols>
    <col min="1" max="1" width="60" style="6" customWidth="1"/>
    <col min="2" max="11" width="14.6640625" style="6"/>
    <col min="12" max="12" width="18.83203125" style="6" customWidth="1"/>
    <col min="13" max="16384" width="14.6640625" style="6"/>
  </cols>
  <sheetData>
    <row r="1" spans="1:15" ht="15" x14ac:dyDescent="0.3">
      <c r="A1" s="17" t="s">
        <v>140</v>
      </c>
      <c r="B1" s="18"/>
      <c r="C1" s="51"/>
      <c r="D1" s="10"/>
      <c r="E1" s="18"/>
      <c r="G1" s="18"/>
      <c r="K1" s="18"/>
      <c r="O1" s="18"/>
    </row>
    <row r="2" spans="1:15" ht="15" x14ac:dyDescent="0.3">
      <c r="A2" s="124" t="s">
        <v>341</v>
      </c>
      <c r="B2" s="18"/>
      <c r="C2" s="51"/>
      <c r="D2" s="10"/>
      <c r="E2" s="18"/>
      <c r="G2" s="18"/>
      <c r="K2" s="18"/>
      <c r="O2" s="18"/>
    </row>
    <row r="3" spans="1:15" ht="43.9" customHeight="1" x14ac:dyDescent="0.3">
      <c r="A3" s="720" t="str">
        <f>TAB00!B70&amp;" : "&amp;TAB00!C70</f>
        <v>TAB5.7 : Cotisations de responsabilisation de l’ONSSAPL</v>
      </c>
      <c r="B3" s="720"/>
      <c r="C3" s="720"/>
      <c r="D3" s="720"/>
      <c r="E3" s="720"/>
      <c r="F3" s="720"/>
      <c r="G3" s="720"/>
      <c r="H3" s="720"/>
      <c r="I3" s="720"/>
      <c r="J3" s="720"/>
    </row>
    <row r="5" spans="1:15" x14ac:dyDescent="0.3">
      <c r="A5" s="87" t="s">
        <v>388</v>
      </c>
      <c r="B5" s="87"/>
      <c r="C5" s="87"/>
      <c r="D5" s="87"/>
      <c r="E5" s="87"/>
      <c r="F5" s="87"/>
      <c r="G5" s="87"/>
      <c r="H5" s="87"/>
      <c r="I5" s="87"/>
      <c r="J5" s="87"/>
    </row>
    <row r="7" spans="1:15" x14ac:dyDescent="0.3">
      <c r="B7" s="127">
        <v>2015</v>
      </c>
      <c r="C7" s="127">
        <v>2016</v>
      </c>
      <c r="D7" s="127">
        <v>2017</v>
      </c>
      <c r="E7" s="127">
        <v>2018</v>
      </c>
      <c r="F7" s="127">
        <v>2019</v>
      </c>
      <c r="G7" s="127">
        <v>2020</v>
      </c>
      <c r="H7" s="127">
        <v>2021</v>
      </c>
      <c r="I7" s="127">
        <v>2022</v>
      </c>
      <c r="J7" s="127">
        <v>2023</v>
      </c>
    </row>
    <row r="8" spans="1:15" x14ac:dyDescent="0.3">
      <c r="A8" s="6" t="s">
        <v>389</v>
      </c>
      <c r="B8" s="238"/>
      <c r="C8" s="238"/>
      <c r="D8" s="238"/>
      <c r="E8" s="238"/>
      <c r="F8" s="238"/>
      <c r="G8" s="238"/>
      <c r="H8" s="238"/>
      <c r="I8" s="238"/>
      <c r="J8" s="238"/>
    </row>
    <row r="9" spans="1:15" x14ac:dyDescent="0.3">
      <c r="A9" s="6" t="s">
        <v>390</v>
      </c>
      <c r="B9" s="238"/>
      <c r="C9" s="238"/>
      <c r="D9" s="238"/>
      <c r="E9" s="238"/>
      <c r="F9" s="238"/>
      <c r="G9" s="238"/>
      <c r="H9" s="238"/>
      <c r="I9" s="238"/>
      <c r="J9" s="238"/>
    </row>
    <row r="10" spans="1:15" x14ac:dyDescent="0.3">
      <c r="A10" s="6" t="s">
        <v>391</v>
      </c>
      <c r="B10" s="22">
        <f>B8+B9</f>
        <v>0</v>
      </c>
      <c r="C10" s="22">
        <f t="shared" ref="C10:J10" si="0">C8+C9</f>
        <v>0</v>
      </c>
      <c r="D10" s="22">
        <f t="shared" si="0"/>
        <v>0</v>
      </c>
      <c r="E10" s="22">
        <f t="shared" si="0"/>
        <v>0</v>
      </c>
      <c r="F10" s="22">
        <f t="shared" si="0"/>
        <v>0</v>
      </c>
      <c r="G10" s="22">
        <f t="shared" si="0"/>
        <v>0</v>
      </c>
      <c r="H10" s="22">
        <f t="shared" si="0"/>
        <v>0</v>
      </c>
      <c r="I10" s="22">
        <f t="shared" si="0"/>
        <v>0</v>
      </c>
      <c r="J10" s="22">
        <f t="shared" si="0"/>
        <v>0</v>
      </c>
    </row>
    <row r="11" spans="1:15" ht="15.75" x14ac:dyDescent="0.3">
      <c r="A11" s="141" t="s">
        <v>392</v>
      </c>
      <c r="B11" s="142">
        <f>IFERROR(B8/B10,0)</f>
        <v>0</v>
      </c>
      <c r="C11" s="142">
        <f t="shared" ref="C11:J11" si="1">IFERROR(C8/C10,0)</f>
        <v>0</v>
      </c>
      <c r="D11" s="142">
        <f t="shared" si="1"/>
        <v>0</v>
      </c>
      <c r="E11" s="142">
        <f t="shared" si="1"/>
        <v>0</v>
      </c>
      <c r="F11" s="142">
        <f t="shared" si="1"/>
        <v>0</v>
      </c>
      <c r="G11" s="142">
        <f t="shared" si="1"/>
        <v>0</v>
      </c>
      <c r="H11" s="142">
        <f t="shared" si="1"/>
        <v>0</v>
      </c>
      <c r="I11" s="142">
        <f t="shared" si="1"/>
        <v>0</v>
      </c>
      <c r="J11" s="142">
        <f t="shared" si="1"/>
        <v>0</v>
      </c>
    </row>
    <row r="13" spans="1:15" s="80" customFormat="1" ht="38.25" x14ac:dyDescent="0.3">
      <c r="A13" s="143" t="s">
        <v>393</v>
      </c>
      <c r="B13" s="238"/>
      <c r="C13" s="238"/>
      <c r="D13" s="238"/>
      <c r="E13" s="238"/>
      <c r="F13" s="238"/>
      <c r="G13" s="238"/>
      <c r="H13" s="238"/>
      <c r="I13" s="238"/>
      <c r="J13" s="238"/>
    </row>
    <row r="14" spans="1:15" x14ac:dyDescent="0.3">
      <c r="A14" s="6" t="s">
        <v>394</v>
      </c>
      <c r="B14" s="79">
        <f t="shared" ref="B14:J14" si="2">B15*B16</f>
        <v>0</v>
      </c>
      <c r="C14" s="79">
        <f t="shared" si="2"/>
        <v>0</v>
      </c>
      <c r="D14" s="79">
        <f t="shared" si="2"/>
        <v>0</v>
      </c>
      <c r="E14" s="79">
        <f t="shared" si="2"/>
        <v>0</v>
      </c>
      <c r="F14" s="79">
        <f t="shared" si="2"/>
        <v>0</v>
      </c>
      <c r="G14" s="79">
        <f t="shared" si="2"/>
        <v>0</v>
      </c>
      <c r="H14" s="79">
        <f t="shared" si="2"/>
        <v>0</v>
      </c>
      <c r="I14" s="79">
        <f t="shared" si="2"/>
        <v>0</v>
      </c>
      <c r="J14" s="79">
        <f t="shared" si="2"/>
        <v>0</v>
      </c>
    </row>
    <row r="15" spans="1:15" x14ac:dyDescent="0.3">
      <c r="A15" s="144" t="s">
        <v>395</v>
      </c>
      <c r="B15" s="145">
        <f t="shared" ref="B15:J15" si="3">B13</f>
        <v>0</v>
      </c>
      <c r="C15" s="145">
        <f t="shared" si="3"/>
        <v>0</v>
      </c>
      <c r="D15" s="145">
        <f t="shared" si="3"/>
        <v>0</v>
      </c>
      <c r="E15" s="145">
        <f t="shared" si="3"/>
        <v>0</v>
      </c>
      <c r="F15" s="145">
        <f t="shared" si="3"/>
        <v>0</v>
      </c>
      <c r="G15" s="145">
        <f t="shared" si="3"/>
        <v>0</v>
      </c>
      <c r="H15" s="145">
        <f t="shared" si="3"/>
        <v>0</v>
      </c>
      <c r="I15" s="145">
        <f t="shared" si="3"/>
        <v>0</v>
      </c>
      <c r="J15" s="145">
        <f t="shared" si="3"/>
        <v>0</v>
      </c>
    </row>
    <row r="16" spans="1:15" x14ac:dyDescent="0.3">
      <c r="A16" s="144" t="s">
        <v>396</v>
      </c>
      <c r="B16" s="385"/>
      <c r="C16" s="385"/>
      <c r="D16" s="385"/>
      <c r="E16" s="385"/>
      <c r="F16" s="385"/>
      <c r="G16" s="385"/>
      <c r="H16" s="385"/>
      <c r="I16" s="385"/>
      <c r="J16" s="385"/>
    </row>
    <row r="18" spans="1:11" x14ac:dyDescent="0.3">
      <c r="A18" s="87" t="s">
        <v>397</v>
      </c>
      <c r="B18" s="87"/>
      <c r="C18" s="87"/>
      <c r="D18" s="87"/>
      <c r="E18" s="87"/>
      <c r="F18" s="87"/>
      <c r="G18" s="87"/>
      <c r="H18" s="87"/>
      <c r="I18" s="87"/>
      <c r="J18" s="87"/>
    </row>
    <row r="20" spans="1:11" x14ac:dyDescent="0.3">
      <c r="B20" s="127">
        <v>2015</v>
      </c>
      <c r="C20" s="127">
        <v>2016</v>
      </c>
      <c r="D20" s="127">
        <v>2017</v>
      </c>
      <c r="E20" s="127">
        <v>2018</v>
      </c>
      <c r="F20" s="127">
        <v>2019</v>
      </c>
      <c r="G20" s="127">
        <v>2020</v>
      </c>
      <c r="H20" s="127">
        <v>2021</v>
      </c>
      <c r="I20" s="127">
        <v>2022</v>
      </c>
      <c r="J20" s="127">
        <v>2023</v>
      </c>
    </row>
    <row r="21" spans="1:11" ht="51" x14ac:dyDescent="0.3">
      <c r="A21" s="10" t="s">
        <v>398</v>
      </c>
      <c r="B21" s="238"/>
      <c r="C21" s="238"/>
      <c r="D21" s="238"/>
      <c r="E21" s="238"/>
      <c r="F21" s="238"/>
      <c r="G21" s="238"/>
      <c r="H21" s="238"/>
      <c r="I21" s="238"/>
      <c r="J21" s="238"/>
    </row>
    <row r="22" spans="1:11" ht="39.75" x14ac:dyDescent="0.3">
      <c r="A22" s="10" t="s">
        <v>399</v>
      </c>
      <c r="B22" s="79">
        <f t="shared" ref="B22:J22" si="4">B13</f>
        <v>0</v>
      </c>
      <c r="C22" s="79">
        <f t="shared" si="4"/>
        <v>0</v>
      </c>
      <c r="D22" s="79">
        <f t="shared" si="4"/>
        <v>0</v>
      </c>
      <c r="E22" s="79">
        <f t="shared" si="4"/>
        <v>0</v>
      </c>
      <c r="F22" s="79">
        <f t="shared" si="4"/>
        <v>0</v>
      </c>
      <c r="G22" s="79">
        <f t="shared" si="4"/>
        <v>0</v>
      </c>
      <c r="H22" s="79">
        <f t="shared" si="4"/>
        <v>0</v>
      </c>
      <c r="I22" s="79">
        <f t="shared" si="4"/>
        <v>0</v>
      </c>
      <c r="J22" s="79">
        <f t="shared" si="4"/>
        <v>0</v>
      </c>
      <c r="K22" s="79"/>
    </row>
    <row r="23" spans="1:11" ht="15.75" x14ac:dyDescent="0.3">
      <c r="A23" s="141" t="s">
        <v>400</v>
      </c>
      <c r="B23" s="142">
        <f>IFERROR(B21/B22,0)</f>
        <v>0</v>
      </c>
      <c r="C23" s="142">
        <f t="shared" ref="C23:J23" si="5">IFERROR(C21/C22,0)</f>
        <v>0</v>
      </c>
      <c r="D23" s="142">
        <f t="shared" si="5"/>
        <v>0</v>
      </c>
      <c r="E23" s="142">
        <f t="shared" si="5"/>
        <v>0</v>
      </c>
      <c r="F23" s="142">
        <f t="shared" si="5"/>
        <v>0</v>
      </c>
      <c r="G23" s="142">
        <f t="shared" si="5"/>
        <v>0</v>
      </c>
      <c r="H23" s="142">
        <f t="shared" si="5"/>
        <v>0</v>
      </c>
      <c r="I23" s="142">
        <f t="shared" si="5"/>
        <v>0</v>
      </c>
      <c r="J23" s="142">
        <f t="shared" si="5"/>
        <v>0</v>
      </c>
    </row>
    <row r="25" spans="1:11" x14ac:dyDescent="0.3">
      <c r="A25" s="87" t="s">
        <v>401</v>
      </c>
      <c r="B25" s="87"/>
      <c r="C25" s="87"/>
      <c r="D25" s="87"/>
      <c r="E25" s="87"/>
      <c r="F25" s="87"/>
      <c r="G25" s="87"/>
      <c r="H25" s="87"/>
      <c r="I25" s="87"/>
      <c r="J25" s="87"/>
    </row>
    <row r="27" spans="1:11" x14ac:dyDescent="0.3">
      <c r="B27" s="127">
        <v>2015</v>
      </c>
      <c r="C27" s="127">
        <v>2016</v>
      </c>
      <c r="D27" s="127">
        <v>2017</v>
      </c>
      <c r="E27" s="127">
        <v>2018</v>
      </c>
      <c r="F27" s="127">
        <v>2019</v>
      </c>
      <c r="G27" s="127">
        <v>2020</v>
      </c>
      <c r="H27" s="127">
        <v>2021</v>
      </c>
      <c r="I27" s="127">
        <v>2022</v>
      </c>
      <c r="J27" s="127">
        <v>2023</v>
      </c>
    </row>
    <row r="28" spans="1:11" x14ac:dyDescent="0.3">
      <c r="A28" s="6" t="s">
        <v>402</v>
      </c>
      <c r="B28" s="385"/>
      <c r="C28" s="385"/>
      <c r="D28" s="385"/>
      <c r="E28" s="385"/>
      <c r="F28" s="385"/>
      <c r="G28" s="385"/>
      <c r="H28" s="385"/>
      <c r="I28" s="385"/>
      <c r="J28" s="385"/>
    </row>
    <row r="29" spans="1:11" x14ac:dyDescent="0.3">
      <c r="A29" s="146" t="s">
        <v>403</v>
      </c>
    </row>
    <row r="30" spans="1:11" x14ac:dyDescent="0.3">
      <c r="A30" s="146"/>
    </row>
    <row r="31" spans="1:11" x14ac:dyDescent="0.3">
      <c r="A31" s="87" t="s">
        <v>404</v>
      </c>
      <c r="B31" s="87"/>
      <c r="C31" s="87"/>
      <c r="D31" s="87"/>
      <c r="E31" s="87"/>
      <c r="F31" s="87"/>
      <c r="G31" s="87"/>
      <c r="H31" s="87"/>
      <c r="I31" s="87"/>
      <c r="J31" s="87"/>
    </row>
    <row r="33" spans="1:13" x14ac:dyDescent="0.3">
      <c r="B33" s="127">
        <v>2015</v>
      </c>
      <c r="C33" s="127">
        <v>2016</v>
      </c>
      <c r="D33" s="127">
        <v>2017</v>
      </c>
      <c r="E33" s="127">
        <v>2018</v>
      </c>
      <c r="F33" s="127">
        <v>2019</v>
      </c>
      <c r="G33" s="127">
        <v>2020</v>
      </c>
      <c r="H33" s="127">
        <v>2021</v>
      </c>
      <c r="I33" s="127">
        <v>2022</v>
      </c>
      <c r="J33" s="127">
        <v>2023</v>
      </c>
    </row>
    <row r="34" spans="1:13" x14ac:dyDescent="0.3">
      <c r="A34" s="6" t="s">
        <v>405</v>
      </c>
      <c r="B34" s="18">
        <f t="shared" ref="B34:J34" si="6">B21</f>
        <v>0</v>
      </c>
      <c r="C34" s="18">
        <f t="shared" si="6"/>
        <v>0</v>
      </c>
      <c r="D34" s="18">
        <f t="shared" si="6"/>
        <v>0</v>
      </c>
      <c r="E34" s="18">
        <f t="shared" si="6"/>
        <v>0</v>
      </c>
      <c r="F34" s="18">
        <f t="shared" si="6"/>
        <v>0</v>
      </c>
      <c r="G34" s="18">
        <f t="shared" si="6"/>
        <v>0</v>
      </c>
      <c r="H34" s="18">
        <f t="shared" si="6"/>
        <v>0</v>
      </c>
      <c r="I34" s="18">
        <f t="shared" si="6"/>
        <v>0</v>
      </c>
      <c r="J34" s="18">
        <f t="shared" si="6"/>
        <v>0</v>
      </c>
    </row>
    <row r="35" spans="1:13" x14ac:dyDescent="0.3">
      <c r="A35" s="6" t="s">
        <v>406</v>
      </c>
      <c r="B35" s="18">
        <f t="shared" ref="B35:J35" si="7">B14</f>
        <v>0</v>
      </c>
      <c r="C35" s="18">
        <f t="shared" si="7"/>
        <v>0</v>
      </c>
      <c r="D35" s="18">
        <f t="shared" si="7"/>
        <v>0</v>
      </c>
      <c r="E35" s="18">
        <f t="shared" si="7"/>
        <v>0</v>
      </c>
      <c r="F35" s="18">
        <f t="shared" si="7"/>
        <v>0</v>
      </c>
      <c r="G35" s="18">
        <f t="shared" si="7"/>
        <v>0</v>
      </c>
      <c r="H35" s="18">
        <f t="shared" si="7"/>
        <v>0</v>
      </c>
      <c r="I35" s="18">
        <f t="shared" si="7"/>
        <v>0</v>
      </c>
      <c r="J35" s="18">
        <f t="shared" si="7"/>
        <v>0</v>
      </c>
    </row>
    <row r="36" spans="1:13" ht="18" x14ac:dyDescent="0.35">
      <c r="A36" s="6" t="s">
        <v>407</v>
      </c>
      <c r="B36" s="18">
        <f t="shared" ref="B36:J36" si="8">B34-B35</f>
        <v>0</v>
      </c>
      <c r="C36" s="18">
        <f t="shared" si="8"/>
        <v>0</v>
      </c>
      <c r="D36" s="18">
        <f t="shared" si="8"/>
        <v>0</v>
      </c>
      <c r="E36" s="18">
        <f t="shared" si="8"/>
        <v>0</v>
      </c>
      <c r="F36" s="18">
        <f t="shared" si="8"/>
        <v>0</v>
      </c>
      <c r="G36" s="18">
        <f t="shared" si="8"/>
        <v>0</v>
      </c>
      <c r="H36" s="18">
        <f t="shared" si="8"/>
        <v>0</v>
      </c>
      <c r="I36" s="18">
        <f t="shared" si="8"/>
        <v>0</v>
      </c>
      <c r="J36" s="18">
        <f t="shared" si="8"/>
        <v>0</v>
      </c>
      <c r="M36" s="18"/>
    </row>
    <row r="37" spans="1:13" x14ac:dyDescent="0.3">
      <c r="A37" s="6" t="s">
        <v>408</v>
      </c>
      <c r="B37" s="147">
        <f t="shared" ref="B37:J37" si="9">B28</f>
        <v>0</v>
      </c>
      <c r="C37" s="147">
        <f t="shared" si="9"/>
        <v>0</v>
      </c>
      <c r="D37" s="147">
        <f t="shared" si="9"/>
        <v>0</v>
      </c>
      <c r="E37" s="147">
        <f t="shared" si="9"/>
        <v>0</v>
      </c>
      <c r="F37" s="147">
        <f t="shared" si="9"/>
        <v>0</v>
      </c>
      <c r="G37" s="147">
        <f t="shared" si="9"/>
        <v>0</v>
      </c>
      <c r="H37" s="147">
        <f t="shared" si="9"/>
        <v>0</v>
      </c>
      <c r="I37" s="147">
        <f t="shared" si="9"/>
        <v>0</v>
      </c>
      <c r="J37" s="147">
        <f t="shared" si="9"/>
        <v>0</v>
      </c>
      <c r="M37" s="18"/>
    </row>
    <row r="38" spans="1:13" ht="18" x14ac:dyDescent="0.35">
      <c r="A38" s="141" t="s">
        <v>409</v>
      </c>
      <c r="B38" s="148">
        <f t="shared" ref="B38:H38" si="10">IF(B36&gt;0,B36*B37,0)</f>
        <v>0</v>
      </c>
      <c r="C38" s="148">
        <f t="shared" si="10"/>
        <v>0</v>
      </c>
      <c r="D38" s="148">
        <f t="shared" si="10"/>
        <v>0</v>
      </c>
      <c r="E38" s="148">
        <f t="shared" si="10"/>
        <v>0</v>
      </c>
      <c r="F38" s="148">
        <f t="shared" si="10"/>
        <v>0</v>
      </c>
      <c r="G38" s="148">
        <f t="shared" si="10"/>
        <v>0</v>
      </c>
      <c r="H38" s="148">
        <f t="shared" si="10"/>
        <v>0</v>
      </c>
      <c r="I38" s="148">
        <f>I36*I37</f>
        <v>0</v>
      </c>
      <c r="J38" s="148">
        <f>J36*J37</f>
        <v>0</v>
      </c>
      <c r="M38" s="18"/>
    </row>
    <row r="39" spans="1:13" x14ac:dyDescent="0.3">
      <c r="M39" s="18"/>
    </row>
    <row r="40" spans="1:13" x14ac:dyDescent="0.3">
      <c r="A40" s="87" t="s">
        <v>410</v>
      </c>
      <c r="B40" s="87"/>
      <c r="C40" s="87"/>
      <c r="D40" s="87"/>
      <c r="E40" s="87"/>
      <c r="F40" s="87"/>
      <c r="G40" s="87"/>
      <c r="H40" s="87"/>
      <c r="I40" s="87"/>
      <c r="J40" s="87"/>
    </row>
    <row r="42" spans="1:13" ht="15.75" x14ac:dyDescent="0.3">
      <c r="A42" s="149" t="s">
        <v>411</v>
      </c>
      <c r="B42" s="127">
        <v>2015</v>
      </c>
      <c r="C42" s="127">
        <v>2016</v>
      </c>
      <c r="D42" s="127">
        <v>2017</v>
      </c>
      <c r="E42" s="127">
        <v>2018</v>
      </c>
      <c r="F42" s="127">
        <v>2019</v>
      </c>
      <c r="G42" s="127">
        <v>2020</v>
      </c>
      <c r="H42" s="127">
        <v>2021</v>
      </c>
      <c r="I42" s="127">
        <v>2022</v>
      </c>
      <c r="J42" s="127">
        <v>2023</v>
      </c>
    </row>
    <row r="43" spans="1:13" x14ac:dyDescent="0.3">
      <c r="A43" s="6" t="s">
        <v>413</v>
      </c>
      <c r="B43" s="238"/>
      <c r="C43" s="238"/>
      <c r="D43" s="238"/>
      <c r="E43" s="238"/>
      <c r="F43" s="238"/>
      <c r="G43" s="238"/>
      <c r="H43" s="238"/>
      <c r="I43" s="238"/>
      <c r="J43" s="238"/>
    </row>
    <row r="44" spans="1:13" x14ac:dyDescent="0.3">
      <c r="A44" s="6" t="s">
        <v>412</v>
      </c>
      <c r="B44" s="238"/>
      <c r="C44" s="238"/>
      <c r="D44" s="238"/>
      <c r="E44" s="238"/>
      <c r="F44" s="238"/>
      <c r="G44" s="238"/>
      <c r="H44" s="238"/>
      <c r="I44" s="238"/>
      <c r="J44" s="238"/>
    </row>
    <row r="45" spans="1:13" x14ac:dyDescent="0.3">
      <c r="A45" s="6" t="s">
        <v>414</v>
      </c>
      <c r="B45" s="238"/>
      <c r="C45" s="238"/>
      <c r="D45" s="238"/>
      <c r="E45" s="238"/>
      <c r="F45" s="238"/>
      <c r="G45" s="238"/>
      <c r="H45" s="238"/>
      <c r="I45" s="238"/>
      <c r="J45" s="238"/>
    </row>
    <row r="46" spans="1:13" x14ac:dyDescent="0.3">
      <c r="A46" s="105" t="s">
        <v>299</v>
      </c>
      <c r="B46" s="588">
        <f>SUM(B43:B45)</f>
        <v>0</v>
      </c>
      <c r="C46" s="588">
        <f t="shared" ref="C46:J46" si="11">SUM(C43:C45)</f>
        <v>0</v>
      </c>
      <c r="D46" s="588">
        <f t="shared" si="11"/>
        <v>0</v>
      </c>
      <c r="E46" s="588">
        <f t="shared" si="11"/>
        <v>0</v>
      </c>
      <c r="F46" s="140">
        <f t="shared" si="11"/>
        <v>0</v>
      </c>
      <c r="G46" s="140">
        <f t="shared" si="11"/>
        <v>0</v>
      </c>
      <c r="H46" s="140">
        <f t="shared" si="11"/>
        <v>0</v>
      </c>
      <c r="I46" s="140">
        <f t="shared" si="11"/>
        <v>0</v>
      </c>
      <c r="J46" s="140">
        <f t="shared" si="11"/>
        <v>0</v>
      </c>
    </row>
  </sheetData>
  <mergeCells count="1">
    <mergeCell ref="A3:J3"/>
  </mergeCells>
  <conditionalFormatting sqref="B8:J9">
    <cfRule type="containsText" dxfId="1585" priority="20" operator="containsText" text="ntitulé">
      <formula>NOT(ISERROR(SEARCH("ntitulé",B8)))</formula>
    </cfRule>
    <cfRule type="containsBlanks" dxfId="1584" priority="21">
      <formula>LEN(TRIM(B8))=0</formula>
    </cfRule>
  </conditionalFormatting>
  <conditionalFormatting sqref="B8:J9">
    <cfRule type="containsText" dxfId="1583" priority="19" operator="containsText" text="libre">
      <formula>NOT(ISERROR(SEARCH("libre",B8)))</formula>
    </cfRule>
  </conditionalFormatting>
  <conditionalFormatting sqref="B13:J13">
    <cfRule type="containsText" dxfId="1582" priority="17" operator="containsText" text="ntitulé">
      <formula>NOT(ISERROR(SEARCH("ntitulé",B13)))</formula>
    </cfRule>
    <cfRule type="containsBlanks" dxfId="1581" priority="18">
      <formula>LEN(TRIM(B13))=0</formula>
    </cfRule>
  </conditionalFormatting>
  <conditionalFormatting sqref="B13:J13">
    <cfRule type="containsText" dxfId="1580" priority="16" operator="containsText" text="libre">
      <formula>NOT(ISERROR(SEARCH("libre",B13)))</formula>
    </cfRule>
  </conditionalFormatting>
  <conditionalFormatting sqref="B16:J16">
    <cfRule type="containsText" dxfId="1579" priority="14" operator="containsText" text="ntitulé">
      <formula>NOT(ISERROR(SEARCH("ntitulé",B16)))</formula>
    </cfRule>
    <cfRule type="containsBlanks" dxfId="1578" priority="15">
      <formula>LEN(TRIM(B16))=0</formula>
    </cfRule>
  </conditionalFormatting>
  <conditionalFormatting sqref="B16:J16">
    <cfRule type="containsText" dxfId="1577" priority="13" operator="containsText" text="libre">
      <formula>NOT(ISERROR(SEARCH("libre",B16)))</formula>
    </cfRule>
  </conditionalFormatting>
  <conditionalFormatting sqref="B21:J21">
    <cfRule type="containsText" dxfId="1576" priority="11" operator="containsText" text="ntitulé">
      <formula>NOT(ISERROR(SEARCH("ntitulé",B21)))</formula>
    </cfRule>
    <cfRule type="containsBlanks" dxfId="1575" priority="12">
      <formula>LEN(TRIM(B21))=0</formula>
    </cfRule>
  </conditionalFormatting>
  <conditionalFormatting sqref="B21:J21">
    <cfRule type="containsText" dxfId="1574" priority="10" operator="containsText" text="libre">
      <formula>NOT(ISERROR(SEARCH("libre",B21)))</formula>
    </cfRule>
  </conditionalFormatting>
  <conditionalFormatting sqref="B28:J28">
    <cfRule type="containsText" dxfId="1573" priority="8" operator="containsText" text="ntitulé">
      <formula>NOT(ISERROR(SEARCH("ntitulé",B28)))</formula>
    </cfRule>
    <cfRule type="containsBlanks" dxfId="1572" priority="9">
      <formula>LEN(TRIM(B28))=0</formula>
    </cfRule>
  </conditionalFormatting>
  <conditionalFormatting sqref="B28:J28">
    <cfRule type="containsText" dxfId="1571" priority="7" operator="containsText" text="libre">
      <formula>NOT(ISERROR(SEARCH("libre",B28)))</formula>
    </cfRule>
  </conditionalFormatting>
  <conditionalFormatting sqref="B43:J45">
    <cfRule type="containsText" dxfId="1570" priority="2" operator="containsText" text="ntitulé">
      <formula>NOT(ISERROR(SEARCH("ntitulé",B43)))</formula>
    </cfRule>
    <cfRule type="containsBlanks" dxfId="1569" priority="3">
      <formula>LEN(TRIM(B43))=0</formula>
    </cfRule>
  </conditionalFormatting>
  <conditionalFormatting sqref="B43:J45">
    <cfRule type="containsText" dxfId="1568" priority="1" operator="containsText" text="libre">
      <formula>NOT(ISERROR(SEARCH("libre",B43)))</formula>
    </cfRule>
  </conditionalFormatting>
  <hyperlinks>
    <hyperlink ref="A1" location="TAB00!A1" display="Retour page de garde"/>
    <hyperlink ref="A2" location="'TAB5'!A1" display="Retour TAB5"/>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opLeftCell="A4" workbookViewId="0">
      <selection activeCell="B7" sqref="B7:F7"/>
    </sheetView>
  </sheetViews>
  <sheetFormatPr baseColWidth="10" defaultColWidth="9.1640625" defaultRowHeight="13.5" x14ac:dyDescent="0.3"/>
  <cols>
    <col min="1" max="1" width="33.5" style="10" customWidth="1"/>
    <col min="2" max="2" width="16.6640625" style="6" customWidth="1"/>
    <col min="3" max="4" width="16.6640625" style="10" customWidth="1"/>
    <col min="5" max="9" width="16.6640625" style="6" customWidth="1"/>
    <col min="10" max="10" width="10" style="6" customWidth="1"/>
    <col min="11" max="11" width="16.6640625" style="6" customWidth="1"/>
    <col min="12" max="12" width="10" style="6" customWidth="1"/>
    <col min="13" max="13" width="16.6640625" style="6" customWidth="1"/>
    <col min="14" max="14" width="10" style="6" customWidth="1"/>
    <col min="15" max="15" width="16.6640625" style="6" customWidth="1"/>
    <col min="16" max="16" width="10" style="6" customWidth="1"/>
    <col min="17" max="17" width="16.6640625" style="6" customWidth="1"/>
    <col min="18" max="18" width="10" style="6" customWidth="1"/>
    <col min="19" max="19" width="1.5" style="6" customWidth="1"/>
    <col min="20" max="16384" width="9.1640625" style="6"/>
  </cols>
  <sheetData>
    <row r="1" spans="1:19" ht="15" x14ac:dyDescent="0.3">
      <c r="A1" s="17" t="s">
        <v>140</v>
      </c>
      <c r="B1" s="18"/>
      <c r="C1" s="51"/>
      <c r="E1" s="18"/>
      <c r="G1" s="18"/>
      <c r="K1" s="18"/>
      <c r="O1" s="18"/>
    </row>
    <row r="2" spans="1:19" ht="15" x14ac:dyDescent="0.3">
      <c r="A2" s="124" t="s">
        <v>341</v>
      </c>
      <c r="B2" s="18"/>
      <c r="C2" s="51"/>
      <c r="E2" s="18"/>
      <c r="G2" s="18"/>
      <c r="K2" s="18"/>
      <c r="O2" s="18"/>
    </row>
    <row r="3" spans="1:19" ht="22.15" customHeight="1" x14ac:dyDescent="0.35">
      <c r="A3" s="264" t="str">
        <f>TAB00!B71&amp;" : "&amp;TAB00!C71</f>
        <v>TAB5.8 : Charges de pension non-capitalisées (uniquement destiné à ORES)</v>
      </c>
      <c r="B3" s="264"/>
      <c r="C3" s="264"/>
      <c r="D3" s="264"/>
      <c r="E3" s="264"/>
      <c r="F3" s="264"/>
      <c r="G3" s="264"/>
      <c r="H3" s="264"/>
      <c r="I3" s="264"/>
      <c r="J3" s="264"/>
      <c r="K3" s="264"/>
      <c r="L3" s="264"/>
      <c r="M3" s="264"/>
      <c r="N3" s="264"/>
      <c r="O3" s="264"/>
      <c r="P3" s="264"/>
      <c r="Q3" s="264"/>
      <c r="R3" s="264"/>
      <c r="S3" s="264"/>
    </row>
    <row r="4" spans="1:19" x14ac:dyDescent="0.3">
      <c r="M4" s="11"/>
      <c r="O4" s="11"/>
      <c r="Q4" s="11"/>
    </row>
    <row r="5" spans="1:19" x14ac:dyDescent="0.3">
      <c r="A5" s="721" t="s">
        <v>478</v>
      </c>
      <c r="B5" s="721"/>
      <c r="C5" s="721"/>
      <c r="D5" s="721"/>
      <c r="E5" s="721"/>
      <c r="F5" s="721"/>
      <c r="G5" s="721"/>
      <c r="H5" s="721"/>
      <c r="I5" s="721"/>
      <c r="M5" s="11"/>
      <c r="O5" s="11"/>
      <c r="Q5" s="11"/>
    </row>
    <row r="6" spans="1:19" x14ac:dyDescent="0.3">
      <c r="A6" s="150"/>
      <c r="B6" s="150"/>
      <c r="C6" s="150"/>
      <c r="D6" s="150"/>
      <c r="E6" s="150"/>
      <c r="F6" s="150"/>
      <c r="G6" s="150"/>
      <c r="H6" s="150"/>
      <c r="I6" s="150"/>
      <c r="M6" s="11"/>
      <c r="O6" s="11"/>
      <c r="Q6" s="11"/>
    </row>
    <row r="7" spans="1:19" s="10" customFormat="1" ht="27" x14ac:dyDescent="0.3">
      <c r="A7" s="151"/>
      <c r="B7" s="152" t="s">
        <v>479</v>
      </c>
      <c r="C7" s="152" t="s">
        <v>480</v>
      </c>
      <c r="D7" s="152" t="s">
        <v>481</v>
      </c>
      <c r="E7" s="152" t="s">
        <v>482</v>
      </c>
      <c r="F7" s="152" t="s">
        <v>483</v>
      </c>
      <c r="G7" s="152" t="s">
        <v>54</v>
      </c>
      <c r="K7" s="13"/>
      <c r="M7" s="13"/>
      <c r="O7" s="13"/>
    </row>
    <row r="8" spans="1:19" x14ac:dyDescent="0.3">
      <c r="A8" s="6" t="s">
        <v>484</v>
      </c>
      <c r="B8" s="238"/>
      <c r="C8" s="238"/>
      <c r="D8" s="238"/>
      <c r="E8" s="238"/>
      <c r="F8" s="238"/>
      <c r="G8" s="18">
        <f t="shared" ref="G8:G30" si="0">SUM(B8:F8)</f>
        <v>0</v>
      </c>
      <c r="K8" s="11"/>
      <c r="M8" s="11"/>
      <c r="O8" s="11"/>
    </row>
    <row r="9" spans="1:19" x14ac:dyDescent="0.3">
      <c r="A9" s="6" t="s">
        <v>485</v>
      </c>
      <c r="B9" s="238"/>
      <c r="C9" s="238"/>
      <c r="D9" s="238"/>
      <c r="E9" s="238"/>
      <c r="F9" s="238"/>
      <c r="G9" s="18">
        <f t="shared" si="0"/>
        <v>0</v>
      </c>
      <c r="K9" s="11"/>
      <c r="M9" s="11"/>
      <c r="O9" s="11"/>
    </row>
    <row r="10" spans="1:19" x14ac:dyDescent="0.3">
      <c r="A10" s="6" t="s">
        <v>486</v>
      </c>
      <c r="B10" s="238"/>
      <c r="C10" s="238"/>
      <c r="D10" s="238"/>
      <c r="E10" s="238"/>
      <c r="F10" s="238"/>
      <c r="G10" s="18">
        <f t="shared" si="0"/>
        <v>0</v>
      </c>
      <c r="K10" s="11"/>
      <c r="M10" s="11"/>
      <c r="O10" s="11"/>
    </row>
    <row r="11" spans="1:19" x14ac:dyDescent="0.3">
      <c r="A11" s="6" t="s">
        <v>487</v>
      </c>
      <c r="B11" s="238"/>
      <c r="C11" s="238"/>
      <c r="D11" s="238"/>
      <c r="E11" s="238"/>
      <c r="F11" s="238"/>
      <c r="G11" s="18">
        <f t="shared" si="0"/>
        <v>0</v>
      </c>
      <c r="K11" s="11"/>
      <c r="M11" s="11"/>
      <c r="O11" s="11"/>
    </row>
    <row r="12" spans="1:19" x14ac:dyDescent="0.3">
      <c r="A12" s="6" t="s">
        <v>488</v>
      </c>
      <c r="B12" s="238"/>
      <c r="C12" s="238"/>
      <c r="D12" s="238"/>
      <c r="E12" s="238"/>
      <c r="F12" s="238"/>
      <c r="G12" s="18">
        <f t="shared" si="0"/>
        <v>0</v>
      </c>
      <c r="K12" s="11"/>
      <c r="M12" s="11"/>
      <c r="O12" s="11"/>
    </row>
    <row r="13" spans="1:19" x14ac:dyDescent="0.3">
      <c r="A13" s="6" t="s">
        <v>489</v>
      </c>
      <c r="B13" s="238"/>
      <c r="C13" s="238"/>
      <c r="D13" s="238"/>
      <c r="E13" s="238"/>
      <c r="F13" s="238"/>
      <c r="G13" s="18">
        <f t="shared" si="0"/>
        <v>0</v>
      </c>
      <c r="K13" s="11"/>
      <c r="M13" s="11"/>
      <c r="O13" s="11"/>
    </row>
    <row r="14" spans="1:19" x14ac:dyDescent="0.3">
      <c r="A14" s="6" t="s">
        <v>490</v>
      </c>
      <c r="B14" s="238"/>
      <c r="C14" s="238"/>
      <c r="D14" s="238"/>
      <c r="E14" s="238"/>
      <c r="F14" s="238"/>
      <c r="G14" s="18">
        <f t="shared" si="0"/>
        <v>0</v>
      </c>
      <c r="K14" s="11"/>
      <c r="M14" s="11"/>
      <c r="O14" s="11"/>
    </row>
    <row r="15" spans="1:19" x14ac:dyDescent="0.3">
      <c r="A15" s="6" t="s">
        <v>491</v>
      </c>
      <c r="B15" s="238"/>
      <c r="C15" s="238"/>
      <c r="D15" s="238"/>
      <c r="E15" s="238"/>
      <c r="F15" s="238"/>
      <c r="G15" s="18">
        <f t="shared" si="0"/>
        <v>0</v>
      </c>
      <c r="K15" s="11"/>
      <c r="M15" s="11"/>
      <c r="O15" s="11"/>
    </row>
    <row r="16" spans="1:19" x14ac:dyDescent="0.3">
      <c r="A16" s="6" t="s">
        <v>492</v>
      </c>
      <c r="B16" s="238"/>
      <c r="C16" s="238"/>
      <c r="D16" s="238"/>
      <c r="E16" s="238"/>
      <c r="F16" s="238"/>
      <c r="G16" s="18">
        <f t="shared" si="0"/>
        <v>0</v>
      </c>
      <c r="K16" s="11"/>
      <c r="M16" s="11"/>
      <c r="O16" s="11"/>
    </row>
    <row r="17" spans="1:17" x14ac:dyDescent="0.3">
      <c r="A17" s="6" t="s">
        <v>493</v>
      </c>
      <c r="B17" s="238"/>
      <c r="C17" s="238"/>
      <c r="D17" s="238"/>
      <c r="E17" s="238"/>
      <c r="F17" s="238"/>
      <c r="G17" s="18">
        <f t="shared" si="0"/>
        <v>0</v>
      </c>
      <c r="K17" s="11"/>
      <c r="M17" s="11"/>
      <c r="O17" s="11"/>
    </row>
    <row r="18" spans="1:17" x14ac:dyDescent="0.3">
      <c r="A18" s="6" t="s">
        <v>494</v>
      </c>
      <c r="B18" s="238"/>
      <c r="C18" s="238"/>
      <c r="D18" s="238"/>
      <c r="E18" s="238"/>
      <c r="F18" s="238"/>
      <c r="G18" s="18">
        <f t="shared" si="0"/>
        <v>0</v>
      </c>
      <c r="K18" s="11"/>
      <c r="M18" s="11"/>
      <c r="O18" s="11"/>
    </row>
    <row r="19" spans="1:17" x14ac:dyDescent="0.3">
      <c r="A19" s="6" t="s">
        <v>495</v>
      </c>
      <c r="B19" s="238"/>
      <c r="C19" s="238"/>
      <c r="D19" s="238"/>
      <c r="E19" s="238"/>
      <c r="F19" s="238"/>
      <c r="G19" s="18">
        <f t="shared" si="0"/>
        <v>0</v>
      </c>
      <c r="K19" s="11"/>
      <c r="M19" s="11"/>
      <c r="O19" s="11"/>
    </row>
    <row r="20" spans="1:17" x14ac:dyDescent="0.3">
      <c r="A20" s="6" t="s">
        <v>496</v>
      </c>
      <c r="B20" s="238"/>
      <c r="C20" s="238"/>
      <c r="D20" s="238"/>
      <c r="E20" s="238"/>
      <c r="F20" s="238"/>
      <c r="G20" s="18">
        <f t="shared" si="0"/>
        <v>0</v>
      </c>
      <c r="K20" s="11"/>
      <c r="M20" s="11"/>
      <c r="O20" s="11"/>
    </row>
    <row r="21" spans="1:17" x14ac:dyDescent="0.3">
      <c r="A21" s="6" t="s">
        <v>497</v>
      </c>
      <c r="B21" s="238"/>
      <c r="C21" s="238"/>
      <c r="D21" s="238"/>
      <c r="E21" s="238"/>
      <c r="F21" s="238"/>
      <c r="G21" s="18">
        <f t="shared" si="0"/>
        <v>0</v>
      </c>
      <c r="K21" s="11"/>
      <c r="M21" s="11"/>
      <c r="O21" s="11"/>
    </row>
    <row r="22" spans="1:17" x14ac:dyDescent="0.3">
      <c r="A22" s="6" t="s">
        <v>498</v>
      </c>
      <c r="B22" s="238"/>
      <c r="C22" s="238"/>
      <c r="D22" s="238"/>
      <c r="E22" s="238"/>
      <c r="F22" s="238"/>
      <c r="G22" s="18">
        <f t="shared" si="0"/>
        <v>0</v>
      </c>
      <c r="K22" s="11"/>
      <c r="M22" s="11"/>
      <c r="O22" s="11"/>
    </row>
    <row r="23" spans="1:17" x14ac:dyDescent="0.3">
      <c r="A23" s="6" t="s">
        <v>499</v>
      </c>
      <c r="B23" s="238"/>
      <c r="C23" s="238"/>
      <c r="D23" s="238"/>
      <c r="E23" s="238"/>
      <c r="F23" s="238"/>
      <c r="G23" s="18">
        <f t="shared" si="0"/>
        <v>0</v>
      </c>
      <c r="K23" s="11"/>
      <c r="M23" s="11"/>
      <c r="O23" s="11"/>
    </row>
    <row r="24" spans="1:17" x14ac:dyDescent="0.3">
      <c r="A24" s="6" t="s">
        <v>500</v>
      </c>
      <c r="B24" s="238"/>
      <c r="C24" s="238"/>
      <c r="D24" s="238"/>
      <c r="E24" s="238"/>
      <c r="F24" s="238"/>
      <c r="G24" s="18">
        <f t="shared" si="0"/>
        <v>0</v>
      </c>
      <c r="K24" s="11"/>
      <c r="M24" s="11"/>
      <c r="O24" s="11"/>
    </row>
    <row r="25" spans="1:17" x14ac:dyDescent="0.3">
      <c r="A25" s="6" t="s">
        <v>501</v>
      </c>
      <c r="B25" s="238"/>
      <c r="C25" s="238"/>
      <c r="D25" s="238"/>
      <c r="E25" s="238"/>
      <c r="F25" s="238"/>
      <c r="G25" s="18">
        <f t="shared" si="0"/>
        <v>0</v>
      </c>
      <c r="K25" s="11"/>
      <c r="M25" s="11"/>
      <c r="O25" s="11"/>
    </row>
    <row r="26" spans="1:17" x14ac:dyDescent="0.3">
      <c r="A26" s="6" t="s">
        <v>502</v>
      </c>
      <c r="B26" s="238"/>
      <c r="C26" s="238"/>
      <c r="D26" s="238"/>
      <c r="E26" s="238"/>
      <c r="F26" s="238"/>
      <c r="G26" s="18">
        <f t="shared" si="0"/>
        <v>0</v>
      </c>
      <c r="K26" s="11"/>
      <c r="M26" s="11"/>
      <c r="O26" s="11"/>
    </row>
    <row r="27" spans="1:17" x14ac:dyDescent="0.3">
      <c r="A27" s="6" t="s">
        <v>503</v>
      </c>
      <c r="B27" s="238"/>
      <c r="C27" s="238"/>
      <c r="D27" s="238"/>
      <c r="E27" s="238"/>
      <c r="F27" s="238"/>
      <c r="G27" s="18">
        <f t="shared" si="0"/>
        <v>0</v>
      </c>
      <c r="K27" s="11"/>
      <c r="M27" s="11"/>
      <c r="O27" s="11"/>
    </row>
    <row r="28" spans="1:17" x14ac:dyDescent="0.3">
      <c r="A28" s="6" t="s">
        <v>504</v>
      </c>
      <c r="B28" s="238"/>
      <c r="C28" s="238"/>
      <c r="D28" s="238"/>
      <c r="E28" s="238"/>
      <c r="F28" s="238"/>
      <c r="G28" s="18">
        <f t="shared" si="0"/>
        <v>0</v>
      </c>
      <c r="K28" s="11"/>
      <c r="M28" s="11"/>
      <c r="O28" s="11"/>
    </row>
    <row r="29" spans="1:17" x14ac:dyDescent="0.3">
      <c r="A29" s="6" t="s">
        <v>505</v>
      </c>
      <c r="B29" s="238"/>
      <c r="C29" s="238"/>
      <c r="D29" s="238"/>
      <c r="E29" s="238"/>
      <c r="F29" s="238"/>
      <c r="G29" s="18">
        <f t="shared" si="0"/>
        <v>0</v>
      </c>
      <c r="K29" s="11"/>
      <c r="M29" s="11"/>
      <c r="O29" s="11"/>
    </row>
    <row r="30" spans="1:17" x14ac:dyDescent="0.3">
      <c r="A30" s="151" t="s">
        <v>54</v>
      </c>
      <c r="B30" s="108">
        <f t="shared" ref="B30:E30" si="1">SUM(B8:B29)</f>
        <v>0</v>
      </c>
      <c r="C30" s="108">
        <f t="shared" si="1"/>
        <v>0</v>
      </c>
      <c r="D30" s="108">
        <f t="shared" si="1"/>
        <v>0</v>
      </c>
      <c r="E30" s="108">
        <f t="shared" si="1"/>
        <v>0</v>
      </c>
      <c r="F30" s="108">
        <f>SUM(F8:F29)</f>
        <v>0</v>
      </c>
      <c r="G30" s="108">
        <f t="shared" si="0"/>
        <v>0</v>
      </c>
      <c r="K30" s="11"/>
      <c r="M30" s="11"/>
      <c r="O30" s="11"/>
    </row>
    <row r="31" spans="1:17" x14ac:dyDescent="0.3">
      <c r="M31" s="11"/>
      <c r="O31" s="11"/>
      <c r="Q31" s="11"/>
    </row>
    <row r="32" spans="1:17" s="11" customFormat="1" ht="31.9" customHeight="1" x14ac:dyDescent="0.3">
      <c r="A32" s="125"/>
      <c r="B32" s="125"/>
      <c r="C32" s="125"/>
      <c r="D32" s="125"/>
    </row>
    <row r="33" spans="1:18" ht="27" customHeight="1" x14ac:dyDescent="0.3">
      <c r="B33" s="127">
        <v>2015</v>
      </c>
      <c r="C33" s="127">
        <v>2016</v>
      </c>
      <c r="D33" s="127" t="s">
        <v>92</v>
      </c>
      <c r="E33" s="127">
        <v>2017</v>
      </c>
      <c r="F33" s="127" t="s">
        <v>92</v>
      </c>
      <c r="G33" s="127">
        <v>2018</v>
      </c>
      <c r="H33" s="127" t="s">
        <v>92</v>
      </c>
      <c r="I33" s="127">
        <v>2019</v>
      </c>
      <c r="J33" s="127" t="s">
        <v>92</v>
      </c>
      <c r="K33" s="127">
        <v>2020</v>
      </c>
      <c r="L33" s="127" t="s">
        <v>92</v>
      </c>
      <c r="M33" s="127">
        <v>2021</v>
      </c>
      <c r="N33" s="127" t="s">
        <v>92</v>
      </c>
      <c r="O33" s="127">
        <v>2022</v>
      </c>
      <c r="P33" s="127" t="s">
        <v>92</v>
      </c>
      <c r="Q33" s="127">
        <v>2023</v>
      </c>
      <c r="R33" s="127" t="s">
        <v>92</v>
      </c>
    </row>
    <row r="34" spans="1:18" x14ac:dyDescent="0.3">
      <c r="A34" s="10" t="s">
        <v>367</v>
      </c>
      <c r="B34" s="238"/>
      <c r="C34" s="238"/>
      <c r="D34" s="43">
        <f>IFERROR(IF(AND(ROUND(SUM(B34:B34),0)=0,ROUND(SUM(C34:C34),0)&gt;ROUND(SUM(B34:B34),0)),"INF",(ROUND(SUM(C34:C34),0)-ROUND(SUM(B34:B34),0))/ROUND(SUM(B34:B34),0)),0)</f>
        <v>0</v>
      </c>
      <c r="E34" s="238"/>
      <c r="F34" s="43">
        <f t="shared" ref="F34:R34" si="2">IFERROR(IF(AND(ROUND(SUM(C34),0)=0,ROUND(SUM(E34:E34),0)&gt;ROUND(SUM(C34),0)),"INF",(ROUND(SUM(E34:E34),0)-ROUND(SUM(C34),0))/ROUND(SUM(C34),0)),0)</f>
        <v>0</v>
      </c>
      <c r="G34" s="238"/>
      <c r="H34" s="43">
        <f t="shared" si="2"/>
        <v>0</v>
      </c>
      <c r="I34" s="238"/>
      <c r="J34" s="43">
        <f t="shared" si="2"/>
        <v>0</v>
      </c>
      <c r="K34" s="238"/>
      <c r="L34" s="43">
        <f t="shared" si="2"/>
        <v>0</v>
      </c>
      <c r="M34" s="238"/>
      <c r="N34" s="43">
        <f t="shared" si="2"/>
        <v>0</v>
      </c>
      <c r="O34" s="238"/>
      <c r="P34" s="43">
        <f t="shared" si="2"/>
        <v>0</v>
      </c>
      <c r="Q34" s="238"/>
      <c r="R34" s="43">
        <f t="shared" si="2"/>
        <v>0</v>
      </c>
    </row>
    <row r="35" spans="1:18" x14ac:dyDescent="0.3">
      <c r="A35" s="10" t="s">
        <v>368</v>
      </c>
      <c r="B35" s="238"/>
      <c r="C35" s="238"/>
      <c r="D35" s="43">
        <f>IFERROR(IF(AND(ROUND(SUM(B35:B35),0)=0,ROUND(SUM(C35:C35),0)&gt;ROUND(SUM(B35:B35),0)),"INF",(ROUND(SUM(C35:C35),0)-ROUND(SUM(B35:B35),0))/ROUND(SUM(B35:B35),0)),0)</f>
        <v>0</v>
      </c>
      <c r="E35" s="238"/>
      <c r="F35" s="43">
        <f t="shared" ref="F35:R36" si="3">IFERROR(IF(AND(ROUND(SUM(C35),0)=0,ROUND(SUM(E35:E35),0)&gt;ROUND(SUM(C35),0)),"INF",(ROUND(SUM(E35:E35),0)-ROUND(SUM(C35),0))/ROUND(SUM(C35),0)),0)</f>
        <v>0</v>
      </c>
      <c r="G35" s="238"/>
      <c r="H35" s="43">
        <f t="shared" si="3"/>
        <v>0</v>
      </c>
      <c r="I35" s="238"/>
      <c r="J35" s="43">
        <f t="shared" si="3"/>
        <v>0</v>
      </c>
      <c r="K35" s="238"/>
      <c r="L35" s="43">
        <f t="shared" si="3"/>
        <v>0</v>
      </c>
      <c r="M35" s="238"/>
      <c r="N35" s="43">
        <f t="shared" si="3"/>
        <v>0</v>
      </c>
      <c r="O35" s="238"/>
      <c r="P35" s="43">
        <f t="shared" si="3"/>
        <v>0</v>
      </c>
      <c r="Q35" s="238"/>
      <c r="R35" s="43">
        <f t="shared" si="3"/>
        <v>0</v>
      </c>
    </row>
    <row r="36" spans="1:18" x14ac:dyDescent="0.3">
      <c r="A36" s="10" t="s">
        <v>369</v>
      </c>
      <c r="B36" s="238"/>
      <c r="C36" s="238"/>
      <c r="D36" s="43">
        <f>IFERROR(IF(AND(ROUND(SUM(B36:B36),0)=0,ROUND(SUM(C36:C36),0)&gt;ROUND(SUM(B36:B36),0)),"INF",(ROUND(SUM(C36:C36),0)-ROUND(SUM(B36:B36),0))/ROUND(SUM(B36:B36),0)),0)</f>
        <v>0</v>
      </c>
      <c r="E36" s="238"/>
      <c r="F36" s="43">
        <f t="shared" si="3"/>
        <v>0</v>
      </c>
      <c r="G36" s="238"/>
      <c r="H36" s="43">
        <f t="shared" si="3"/>
        <v>0</v>
      </c>
      <c r="I36" s="238"/>
      <c r="J36" s="43">
        <f t="shared" si="3"/>
        <v>0</v>
      </c>
      <c r="K36" s="238"/>
      <c r="L36" s="43">
        <f t="shared" si="3"/>
        <v>0</v>
      </c>
      <c r="M36" s="238"/>
      <c r="N36" s="43">
        <f t="shared" si="3"/>
        <v>0</v>
      </c>
      <c r="O36" s="238"/>
      <c r="P36" s="43">
        <f t="shared" si="3"/>
        <v>0</v>
      </c>
      <c r="Q36" s="238"/>
      <c r="R36" s="43">
        <f t="shared" si="3"/>
        <v>0</v>
      </c>
    </row>
    <row r="37" spans="1:18" ht="27" x14ac:dyDescent="0.3">
      <c r="A37" s="153" t="s">
        <v>748</v>
      </c>
      <c r="B37" s="154">
        <f>SUM(B35:B36)</f>
        <v>0</v>
      </c>
      <c r="C37" s="154">
        <f>SUM(C35:C36)</f>
        <v>0</v>
      </c>
      <c r="D37" s="155">
        <f>IFERROR(IF(AND(ROUND(SUM(B37:B37),0)=0,ROUND(SUM(C37:C37),0)&gt;ROUND(SUM(B37:B37),0)),"INF",(ROUND(SUM(C37:C37),0)-ROUND(SUM(B37:B37),0))/ROUND(SUM(B37:B37),0)),0)</f>
        <v>0</v>
      </c>
      <c r="E37" s="154">
        <f>SUM(E35:E36)</f>
        <v>0</v>
      </c>
      <c r="F37" s="155">
        <f>IFERROR(IF(AND(ROUND(SUM(C37),0)=0,ROUND(SUM(E37:E37),0)&gt;ROUND(SUM(C37),0)),"INF",(ROUND(SUM(E37:E37),0)-ROUND(SUM(C37),0))/ROUND(SUM(C37),0)),0)</f>
        <v>0</v>
      </c>
      <c r="G37" s="154">
        <f>SUM(G35:G36)</f>
        <v>0</v>
      </c>
      <c r="H37" s="155">
        <f>IFERROR(IF(AND(ROUND(SUM(E37),0)=0,ROUND(SUM(G37:G37),0)&gt;ROUND(SUM(E37),0)),"INF",(ROUND(SUM(G37:G37),0)-ROUND(SUM(E37),0))/ROUND(SUM(E37),0)),0)</f>
        <v>0</v>
      </c>
      <c r="I37" s="154">
        <f>SUM(I35:I36)</f>
        <v>0</v>
      </c>
      <c r="J37" s="155">
        <f>IFERROR(IF(AND(ROUND(SUM(G37),0)=0,ROUND(SUM(I37:I37),0)&gt;ROUND(SUM(G37),0)),"INF",(ROUND(SUM(I37:I37),0)-ROUND(SUM(G37),0))/ROUND(SUM(G37),0)),0)</f>
        <v>0</v>
      </c>
      <c r="K37" s="154">
        <f>SUM(K35:K36)</f>
        <v>0</v>
      </c>
      <c r="L37" s="155">
        <f>IFERROR(IF(AND(ROUND(SUM(I37),0)=0,ROUND(SUM(K37:K37),0)&gt;ROUND(SUM(I37),0)),"INF",(ROUND(SUM(K37:K37),0)-ROUND(SUM(I37),0))/ROUND(SUM(I37),0)),0)</f>
        <v>0</v>
      </c>
      <c r="M37" s="154">
        <f>SUM(M35:M36)</f>
        <v>0</v>
      </c>
      <c r="N37" s="155">
        <f>IFERROR(IF(AND(ROUND(SUM(K37),0)=0,ROUND(SUM(M37:M37),0)&gt;ROUND(SUM(K37),0)),"INF",(ROUND(SUM(M37:M37),0)-ROUND(SUM(K37),0))/ROUND(SUM(K37),0)),0)</f>
        <v>0</v>
      </c>
      <c r="O37" s="154">
        <f>SUM(O35:O36)</f>
        <v>0</v>
      </c>
      <c r="P37" s="155">
        <f>IFERROR(IF(AND(ROUND(SUM(M37),0)=0,ROUND(SUM(O37:O37),0)&gt;ROUND(SUM(M37),0)),"INF",(ROUND(SUM(O37:O37),0)-ROUND(SUM(M37),0))/ROUND(SUM(M37),0)),0)</f>
        <v>0</v>
      </c>
      <c r="Q37" s="154">
        <f>SUM(Q35:Q36)</f>
        <v>0</v>
      </c>
      <c r="R37" s="155">
        <f>IFERROR(IF(AND(ROUND(SUM(O37),0)=0,ROUND(SUM(Q37:Q37),0)&gt;ROUND(SUM(O37),0)),"INF",(ROUND(SUM(Q37:Q37),0)-ROUND(SUM(O37),0))/ROUND(SUM(O37),0)),0)</f>
        <v>0</v>
      </c>
    </row>
  </sheetData>
  <mergeCells count="1">
    <mergeCell ref="A5:I5"/>
  </mergeCells>
  <conditionalFormatting sqref="B8:F29">
    <cfRule type="containsText" dxfId="1567" priority="26" operator="containsText" text="ntitulé">
      <formula>NOT(ISERROR(SEARCH("ntitulé",B8)))</formula>
    </cfRule>
    <cfRule type="containsBlanks" dxfId="1566" priority="27">
      <formula>LEN(TRIM(B8))=0</formula>
    </cfRule>
  </conditionalFormatting>
  <conditionalFormatting sqref="B8:F29">
    <cfRule type="containsText" dxfId="1565" priority="25" operator="containsText" text="libre">
      <formula>NOT(ISERROR(SEARCH("libre",B8)))</formula>
    </cfRule>
  </conditionalFormatting>
  <conditionalFormatting sqref="B34:C36">
    <cfRule type="containsText" dxfId="1564" priority="23" operator="containsText" text="ntitulé">
      <formula>NOT(ISERROR(SEARCH("ntitulé",B34)))</formula>
    </cfRule>
    <cfRule type="containsBlanks" dxfId="1563" priority="24">
      <formula>LEN(TRIM(B34))=0</formula>
    </cfRule>
  </conditionalFormatting>
  <conditionalFormatting sqref="B34:C36">
    <cfRule type="containsText" dxfId="1562" priority="22" operator="containsText" text="libre">
      <formula>NOT(ISERROR(SEARCH("libre",B34)))</formula>
    </cfRule>
  </conditionalFormatting>
  <conditionalFormatting sqref="E34:E36">
    <cfRule type="containsText" dxfId="1561" priority="20" operator="containsText" text="ntitulé">
      <formula>NOT(ISERROR(SEARCH("ntitulé",E34)))</formula>
    </cfRule>
    <cfRule type="containsBlanks" dxfId="1560" priority="21">
      <formula>LEN(TRIM(E34))=0</formula>
    </cfRule>
  </conditionalFormatting>
  <conditionalFormatting sqref="E34:E36">
    <cfRule type="containsText" dxfId="1559" priority="19" operator="containsText" text="libre">
      <formula>NOT(ISERROR(SEARCH("libre",E34)))</formula>
    </cfRule>
  </conditionalFormatting>
  <conditionalFormatting sqref="G34:G36">
    <cfRule type="containsText" dxfId="1558" priority="17" operator="containsText" text="ntitulé">
      <formula>NOT(ISERROR(SEARCH("ntitulé",G34)))</formula>
    </cfRule>
    <cfRule type="containsBlanks" dxfId="1557" priority="18">
      <formula>LEN(TRIM(G34))=0</formula>
    </cfRule>
  </conditionalFormatting>
  <conditionalFormatting sqref="G34:G36">
    <cfRule type="containsText" dxfId="1556" priority="16" operator="containsText" text="libre">
      <formula>NOT(ISERROR(SEARCH("libre",G34)))</formula>
    </cfRule>
  </conditionalFormatting>
  <conditionalFormatting sqref="I34:I36">
    <cfRule type="containsText" dxfId="1555" priority="14" operator="containsText" text="ntitulé">
      <formula>NOT(ISERROR(SEARCH("ntitulé",I34)))</formula>
    </cfRule>
    <cfRule type="containsBlanks" dxfId="1554" priority="15">
      <formula>LEN(TRIM(I34))=0</formula>
    </cfRule>
  </conditionalFormatting>
  <conditionalFormatting sqref="I34:I36">
    <cfRule type="containsText" dxfId="1553" priority="13" operator="containsText" text="libre">
      <formula>NOT(ISERROR(SEARCH("libre",I34)))</formula>
    </cfRule>
  </conditionalFormatting>
  <conditionalFormatting sqref="K34:K36">
    <cfRule type="containsText" dxfId="1552" priority="11" operator="containsText" text="ntitulé">
      <formula>NOT(ISERROR(SEARCH("ntitulé",K34)))</formula>
    </cfRule>
    <cfRule type="containsBlanks" dxfId="1551" priority="12">
      <formula>LEN(TRIM(K34))=0</formula>
    </cfRule>
  </conditionalFormatting>
  <conditionalFormatting sqref="K34:K36">
    <cfRule type="containsText" dxfId="1550" priority="10" operator="containsText" text="libre">
      <formula>NOT(ISERROR(SEARCH("libre",K34)))</formula>
    </cfRule>
  </conditionalFormatting>
  <conditionalFormatting sqref="M34:M36">
    <cfRule type="containsText" dxfId="1549" priority="8" operator="containsText" text="ntitulé">
      <formula>NOT(ISERROR(SEARCH("ntitulé",M34)))</formula>
    </cfRule>
    <cfRule type="containsBlanks" dxfId="1548" priority="9">
      <formula>LEN(TRIM(M34))=0</formula>
    </cfRule>
  </conditionalFormatting>
  <conditionalFormatting sqref="M34:M36">
    <cfRule type="containsText" dxfId="1547" priority="7" operator="containsText" text="libre">
      <formula>NOT(ISERROR(SEARCH("libre",M34)))</formula>
    </cfRule>
  </conditionalFormatting>
  <conditionalFormatting sqref="O34:O36">
    <cfRule type="containsText" dxfId="1546" priority="5" operator="containsText" text="ntitulé">
      <formula>NOT(ISERROR(SEARCH("ntitulé",O34)))</formula>
    </cfRule>
    <cfRule type="containsBlanks" dxfId="1545" priority="6">
      <formula>LEN(TRIM(O34))=0</formula>
    </cfRule>
  </conditionalFormatting>
  <conditionalFormatting sqref="O34:O36">
    <cfRule type="containsText" dxfId="1544" priority="4" operator="containsText" text="libre">
      <formula>NOT(ISERROR(SEARCH("libre",O34)))</formula>
    </cfRule>
  </conditionalFormatting>
  <conditionalFormatting sqref="Q34:Q36">
    <cfRule type="containsText" dxfId="1543" priority="2" operator="containsText" text="ntitulé">
      <formula>NOT(ISERROR(SEARCH("ntitulé",Q34)))</formula>
    </cfRule>
    <cfRule type="containsBlanks" dxfId="1542" priority="3">
      <formula>LEN(TRIM(Q34))=0</formula>
    </cfRule>
  </conditionalFormatting>
  <conditionalFormatting sqref="Q34:Q36">
    <cfRule type="containsText" dxfId="1541" priority="1" operator="containsText" text="libre">
      <formula>NOT(ISERROR(SEARCH("libre",Q34)))</formula>
    </cfRule>
  </conditionalFormatting>
  <hyperlinks>
    <hyperlink ref="A1" location="TAB00!A1" display="Retour page de garde"/>
    <hyperlink ref="A2" location="'TAB5'!A1" display="Retour TAB5"/>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topLeftCell="A13" workbookViewId="0">
      <selection activeCell="B22" sqref="B22:P24"/>
    </sheetView>
  </sheetViews>
  <sheetFormatPr baseColWidth="10" defaultColWidth="9.1640625" defaultRowHeight="13.5" x14ac:dyDescent="0.3"/>
  <cols>
    <col min="1" max="1" width="55.6640625" style="10" customWidth="1"/>
    <col min="2" max="2" width="16.6640625" style="6" customWidth="1"/>
    <col min="3" max="3" width="16.6640625" style="10" customWidth="1"/>
    <col min="4" max="4" width="9.5" style="10" customWidth="1"/>
    <col min="5" max="5" width="16.6640625" style="6" customWidth="1"/>
    <col min="6" max="6" width="9.5" style="6" customWidth="1"/>
    <col min="7" max="7" width="16.6640625" style="6" customWidth="1"/>
    <col min="8" max="8" width="9.5" style="6" customWidth="1"/>
    <col min="9" max="9" width="16.6640625" style="6" customWidth="1"/>
    <col min="10" max="10" width="9.5" style="6" customWidth="1"/>
    <col min="11" max="11" width="16.6640625" style="6" customWidth="1"/>
    <col min="12" max="12" width="9.5" style="6" customWidth="1"/>
    <col min="13" max="13" width="16.6640625" style="6" customWidth="1"/>
    <col min="14" max="14" width="9.5" style="6" customWidth="1"/>
    <col min="15" max="15" width="16.6640625" style="6" customWidth="1"/>
    <col min="16" max="16" width="9.5" style="6" customWidth="1"/>
    <col min="17" max="16384" width="9.1640625" style="6"/>
  </cols>
  <sheetData>
    <row r="1" spans="1:25" ht="15" x14ac:dyDescent="0.3">
      <c r="A1" s="17" t="s">
        <v>140</v>
      </c>
      <c r="B1" s="18"/>
      <c r="C1" s="51"/>
      <c r="E1" s="18"/>
      <c r="G1" s="18"/>
      <c r="I1" s="18"/>
      <c r="K1" s="18"/>
      <c r="M1" s="18"/>
      <c r="O1" s="18"/>
    </row>
    <row r="2" spans="1:25" ht="15" x14ac:dyDescent="0.3">
      <c r="A2" s="124" t="s">
        <v>341</v>
      </c>
      <c r="B2" s="18"/>
      <c r="C2" s="51"/>
      <c r="E2" s="18"/>
      <c r="G2" s="18"/>
      <c r="I2" s="18"/>
      <c r="K2" s="18"/>
      <c r="M2" s="18"/>
      <c r="O2" s="18"/>
    </row>
    <row r="3" spans="1:25" ht="43.9" customHeight="1" x14ac:dyDescent="0.3">
      <c r="A3" s="720" t="str">
        <f>TAB00!B72&amp;" : "&amp;TAB00!C72</f>
        <v>TAB5.9 : Charges émanant de factures d’achat de gaz émises par un fournisseur commercial pour l'alimentation de la clientèle propre du GRD</v>
      </c>
      <c r="B3" s="720"/>
      <c r="C3" s="720"/>
      <c r="D3" s="720"/>
      <c r="E3" s="720"/>
      <c r="F3" s="720"/>
      <c r="G3" s="720"/>
      <c r="H3" s="720"/>
      <c r="I3" s="720"/>
      <c r="J3" s="720"/>
      <c r="K3" s="720"/>
      <c r="L3" s="720"/>
      <c r="M3" s="720"/>
      <c r="N3" s="720"/>
      <c r="O3" s="720"/>
      <c r="P3" s="720"/>
    </row>
    <row r="4" spans="1:25" x14ac:dyDescent="0.3">
      <c r="K4" s="11"/>
      <c r="L4" s="11"/>
      <c r="M4" s="11"/>
    </row>
    <row r="5" spans="1:25" s="11" customFormat="1" x14ac:dyDescent="0.3">
      <c r="A5" s="722" t="s">
        <v>615</v>
      </c>
      <c r="B5" s="722"/>
      <c r="C5" s="722"/>
      <c r="D5" s="722"/>
      <c r="E5" s="722"/>
      <c r="F5" s="722"/>
      <c r="G5" s="722"/>
      <c r="H5" s="722"/>
      <c r="I5" s="722"/>
      <c r="J5" s="722"/>
      <c r="K5" s="722"/>
      <c r="L5" s="722"/>
      <c r="M5" s="722"/>
      <c r="N5" s="722"/>
      <c r="O5" s="722"/>
      <c r="P5" s="722"/>
    </row>
    <row r="6" spans="1:25" s="11" customFormat="1" ht="24" customHeight="1" x14ac:dyDescent="0.3">
      <c r="A6" s="631" t="s">
        <v>2</v>
      </c>
      <c r="B6" s="221" t="s">
        <v>94</v>
      </c>
      <c r="C6" s="631" t="s">
        <v>121</v>
      </c>
      <c r="D6" s="631"/>
      <c r="E6" s="631" t="s">
        <v>288</v>
      </c>
      <c r="F6" s="631"/>
      <c r="G6" s="631" t="s">
        <v>287</v>
      </c>
      <c r="H6" s="631"/>
      <c r="I6" s="631" t="s">
        <v>283</v>
      </c>
      <c r="J6" s="631"/>
      <c r="K6" s="631" t="s">
        <v>284</v>
      </c>
      <c r="L6" s="631"/>
      <c r="M6" s="631" t="s">
        <v>285</v>
      </c>
      <c r="N6" s="631"/>
      <c r="O6" s="631" t="s">
        <v>286</v>
      </c>
      <c r="P6" s="631"/>
      <c r="Q6" s="241"/>
    </row>
    <row r="7" spans="1:25" s="11" customFormat="1" ht="27" x14ac:dyDescent="0.3">
      <c r="A7" s="631"/>
      <c r="B7" s="221" t="s">
        <v>3</v>
      </c>
      <c r="C7" s="221" t="s">
        <v>3</v>
      </c>
      <c r="D7" s="325" t="s">
        <v>92</v>
      </c>
      <c r="E7" s="221" t="s">
        <v>3</v>
      </c>
      <c r="F7" s="325" t="s">
        <v>92</v>
      </c>
      <c r="G7" s="221" t="s">
        <v>3</v>
      </c>
      <c r="H7" s="325" t="s">
        <v>92</v>
      </c>
      <c r="I7" s="221" t="s">
        <v>3</v>
      </c>
      <c r="J7" s="325" t="s">
        <v>92</v>
      </c>
      <c r="K7" s="221" t="s">
        <v>3</v>
      </c>
      <c r="L7" s="325" t="s">
        <v>92</v>
      </c>
      <c r="M7" s="221" t="s">
        <v>3</v>
      </c>
      <c r="N7" s="325" t="s">
        <v>92</v>
      </c>
      <c r="O7" s="221" t="s">
        <v>3</v>
      </c>
      <c r="P7" s="325" t="s">
        <v>92</v>
      </c>
      <c r="Q7" s="241"/>
    </row>
    <row r="8" spans="1:25" s="81" customFormat="1" ht="31.9" customHeight="1" x14ac:dyDescent="0.3">
      <c r="A8" s="307" t="s">
        <v>613</v>
      </c>
      <c r="B8" s="417"/>
      <c r="C8" s="417"/>
      <c r="D8" s="305">
        <f>IFERROR(IF(AND(ROUND(SUM(B8:B8),0)=0,ROUND(SUM(C8:C8),0)&gt;ROUND(SUM(B8:B8),0)),"INF",(ROUND(SUM(C8:C8),0)-ROUND(SUM(B8:B8),0))/ROUND(SUM(B8:B8),0)),0)</f>
        <v>0</v>
      </c>
      <c r="E8" s="417"/>
      <c r="F8" s="305">
        <f>IFERROR(IF(AND(ROUND(SUM(C8),0)=0,ROUND(SUM(E8:E8),0)&gt;ROUND(SUM(C8),0)),"INF",(ROUND(SUM(E8:E8),0)-ROUND(SUM(C8),0))/ROUND(SUM(C8),0)),0)</f>
        <v>0</v>
      </c>
      <c r="G8" s="417"/>
      <c r="H8" s="305">
        <f>IFERROR(IF(AND(ROUND(SUM(E8),0)=0,ROUND(SUM(G8:G8),0)&gt;ROUND(SUM(E8),0)),"INF",(ROUND(SUM(G8:G8),0)-ROUND(SUM(E8),0))/ROUND(SUM(E8),0)),0)</f>
        <v>0</v>
      </c>
      <c r="I8" s="417"/>
      <c r="J8" s="305">
        <f>IFERROR(IF(AND(ROUND(SUM(G8),0)=0,ROUND(SUM(I8:I8),0)&gt;ROUND(SUM(G8),0)),"INF",(ROUND(SUM(I8:I8),0)-ROUND(SUM(G8),0))/ROUND(SUM(G8),0)),0)</f>
        <v>0</v>
      </c>
      <c r="K8" s="417"/>
      <c r="L8" s="305">
        <f>IFERROR(IF(AND(ROUND(SUM(I8),0)=0,ROUND(SUM(K8:K8),0)&gt;ROUND(SUM(I8),0)),"INF",(ROUND(SUM(K8:K8),0)-ROUND(SUM(I8),0))/ROUND(SUM(I8),0)),0)</f>
        <v>0</v>
      </c>
      <c r="M8" s="417"/>
      <c r="N8" s="305">
        <f>IFERROR(IF(AND(ROUND(SUM(K8),0)=0,ROUND(SUM(M8:M8),0)&gt;ROUND(SUM(K8),0)),"INF",(ROUND(SUM(M8:M8),0)-ROUND(SUM(K8),0))/ROUND(SUM(K8),0)),0)</f>
        <v>0</v>
      </c>
      <c r="O8" s="417"/>
      <c r="P8" s="306">
        <f>IFERROR(IF(AND(ROUND(SUM(M8),0)=0,ROUND(SUM(O8:O8),0)&gt;ROUND(SUM(M8),0)),"INF",(ROUND(SUM(O8:O8),0)-ROUND(SUM(M8),0))/ROUND(SUM(M8),0)),0)</f>
        <v>0</v>
      </c>
      <c r="Q8" s="386"/>
      <c r="R8" s="129">
        <f t="shared" ref="R8:S9" si="0">B8</f>
        <v>0</v>
      </c>
      <c r="S8" s="129">
        <f t="shared" si="0"/>
        <v>0</v>
      </c>
      <c r="T8" s="129">
        <f>E8</f>
        <v>0</v>
      </c>
      <c r="U8" s="129">
        <f>G8</f>
        <v>0</v>
      </c>
      <c r="V8" s="129">
        <f>I8</f>
        <v>0</v>
      </c>
      <c r="W8" s="129">
        <f>K8</f>
        <v>0</v>
      </c>
      <c r="X8" s="129">
        <f>M8</f>
        <v>0</v>
      </c>
      <c r="Y8" s="129">
        <f>O8</f>
        <v>0</v>
      </c>
    </row>
    <row r="9" spans="1:25" s="81" customFormat="1" ht="15" x14ac:dyDescent="0.3">
      <c r="A9" s="365" t="s">
        <v>837</v>
      </c>
      <c r="B9" s="417"/>
      <c r="C9" s="417"/>
      <c r="D9" s="305">
        <f>IFERROR(IF(AND(ROUND(SUM(B9:B9),0)=0,ROUND(SUM(C9:C9),0)&gt;ROUND(SUM(B9:B9),0)),"INF",(ROUND(SUM(C9:C9),0)-ROUND(SUM(B9:B9),0))/ROUND(SUM(B9:B9),0)),0)</f>
        <v>0</v>
      </c>
      <c r="E9" s="529"/>
      <c r="F9" s="305">
        <f>IFERROR(IF(AND(ROUND(SUM(C9),0)=0,ROUND(SUM(E9:E9),0)&gt;ROUND(SUM(C9),0)),"INF",(ROUND(SUM(E9:E9),0)-ROUND(SUM(C9),0))/ROUND(SUM(C9),0)),0)</f>
        <v>0</v>
      </c>
      <c r="G9" s="529"/>
      <c r="H9" s="305">
        <f>IFERROR(IF(AND(ROUND(SUM(E9),0)=0,ROUND(SUM(G9:G9),0)&gt;ROUND(SUM(E9),0)),"INF",(ROUND(SUM(G9:G9),0)-ROUND(SUM(E9),0))/ROUND(SUM(E9),0)),0)</f>
        <v>0</v>
      </c>
      <c r="I9" s="529"/>
      <c r="J9" s="305">
        <f>IFERROR(IF(AND(ROUND(SUM(G9),0)=0,ROUND(SUM(I9:I9),0)&gt;ROUND(SUM(G9),0)),"INF",(ROUND(SUM(I9:I9),0)-ROUND(SUM(G9),0))/ROUND(SUM(G9),0)),0)</f>
        <v>0</v>
      </c>
      <c r="K9" s="529"/>
      <c r="L9" s="305">
        <f>IFERROR(IF(AND(ROUND(SUM(I9),0)=0,ROUND(SUM(K9:K9),0)&gt;ROUND(SUM(I9),0)),"INF",(ROUND(SUM(K9:K9),0)-ROUND(SUM(I9),0))/ROUND(SUM(I9),0)),0)</f>
        <v>0</v>
      </c>
      <c r="M9" s="529"/>
      <c r="N9" s="305">
        <f>IFERROR(IF(AND(ROUND(SUM(K9),0)=0,ROUND(SUM(M9:M9),0)&gt;ROUND(SUM(K9),0)),"INF",(ROUND(SUM(M9:M9),0)-ROUND(SUM(K9),0))/ROUND(SUM(K9),0)),0)</f>
        <v>0</v>
      </c>
      <c r="O9" s="529"/>
      <c r="P9" s="306">
        <f>IFERROR(IF(AND(ROUND(SUM(M9),0)=0,ROUND(SUM(O9:O9),0)&gt;ROUND(SUM(M9),0)),"INF",(ROUND(SUM(O9:O9),0)-ROUND(SUM(M9),0))/ROUND(SUM(M9),0)),0)</f>
        <v>0</v>
      </c>
      <c r="Q9" s="386"/>
      <c r="R9" s="129">
        <f t="shared" si="0"/>
        <v>0</v>
      </c>
      <c r="S9" s="129">
        <f t="shared" si="0"/>
        <v>0</v>
      </c>
      <c r="T9" s="129">
        <f>E9</f>
        <v>0</v>
      </c>
      <c r="U9" s="129">
        <f>G9</f>
        <v>0</v>
      </c>
      <c r="V9" s="129">
        <f>I9</f>
        <v>0</v>
      </c>
      <c r="W9" s="129">
        <f>K9</f>
        <v>0</v>
      </c>
      <c r="X9" s="129">
        <f>M9</f>
        <v>0</v>
      </c>
      <c r="Y9" s="129">
        <f>O9</f>
        <v>0</v>
      </c>
    </row>
    <row r="10" spans="1:25" s="81" customFormat="1" ht="31.9" customHeight="1" x14ac:dyDescent="0.3">
      <c r="A10" s="307" t="s">
        <v>749</v>
      </c>
      <c r="B10" s="6">
        <f>B9*B8</f>
        <v>0</v>
      </c>
      <c r="C10" s="6">
        <f>C9*C8</f>
        <v>0</v>
      </c>
      <c r="D10" s="323">
        <f>IFERROR(IF(AND(ROUND(SUM(B10:B10),0)=0,ROUND(SUM(C10:C10),0)&gt;ROUND(SUM(B10:B10),0)),"INF",(ROUND(SUM(C10:C10),0)-ROUND(SUM(B10:B10),0))/ROUND(SUM(B10:B10),0)),0)</f>
        <v>0</v>
      </c>
      <c r="E10" s="6">
        <f>E9*E8</f>
        <v>0</v>
      </c>
      <c r="F10" s="323">
        <f>IFERROR(IF(AND(ROUND(SUM(C10),0)=0,ROUND(SUM(E10:E10),0)&gt;ROUND(SUM(C10),0)),"INF",(ROUND(SUM(E10:E10),0)-ROUND(SUM(C10),0))/ROUND(SUM(C10),0)),0)</f>
        <v>0</v>
      </c>
      <c r="G10" s="6">
        <f>G9*G8</f>
        <v>0</v>
      </c>
      <c r="H10" s="323">
        <f>IFERROR(IF(AND(ROUND(SUM(E10),0)=0,ROUND(SUM(G10:G10),0)&gt;ROUND(SUM(E10),0)),"INF",(ROUND(SUM(G10:G10),0)-ROUND(SUM(E10),0))/ROUND(SUM(E10),0)),0)</f>
        <v>0</v>
      </c>
      <c r="I10" s="6">
        <f>I9*I8</f>
        <v>0</v>
      </c>
      <c r="J10" s="323">
        <f>IFERROR(IF(AND(ROUND(SUM(G10),0)=0,ROUND(SUM(I10:I10),0)&gt;ROUND(SUM(G10),0)),"INF",(ROUND(SUM(I10:I10),0)-ROUND(SUM(G10),0))/ROUND(SUM(G10),0)),0)</f>
        <v>0</v>
      </c>
      <c r="K10" s="6">
        <f>K9*K8</f>
        <v>0</v>
      </c>
      <c r="L10" s="323">
        <f>IFERROR(IF(AND(ROUND(SUM(I10),0)=0,ROUND(SUM(K10:K10),0)&gt;ROUND(SUM(I10),0)),"INF",(ROUND(SUM(K10:K10),0)-ROUND(SUM(I10),0))/ROUND(SUM(I10),0)),0)</f>
        <v>0</v>
      </c>
      <c r="M10" s="6">
        <f>M9*M8</f>
        <v>0</v>
      </c>
      <c r="N10" s="323">
        <f>IFERROR(IF(AND(ROUND(SUM(K10),0)=0,ROUND(SUM(M10:M10),0)&gt;ROUND(SUM(K10),0)),"INF",(ROUND(SUM(M10:M10),0)-ROUND(SUM(K10),0))/ROUND(SUM(K10),0)),0)</f>
        <v>0</v>
      </c>
      <c r="O10" s="6">
        <f>O9*O8</f>
        <v>0</v>
      </c>
      <c r="P10" s="310">
        <f>IFERROR(IF(AND(ROUND(SUM(M10),0)=0,ROUND(SUM(O10:O10),0)&gt;ROUND(SUM(M10),0)),"INF",(ROUND(SUM(O10:O10),0)-ROUND(SUM(M10),0))/ROUND(SUM(M10),0)),0)</f>
        <v>0</v>
      </c>
      <c r="Q10" s="386"/>
      <c r="R10" s="129">
        <f>B10</f>
        <v>0</v>
      </c>
      <c r="S10" s="129">
        <f>C10</f>
        <v>0</v>
      </c>
      <c r="T10" s="129">
        <f>E10</f>
        <v>0</v>
      </c>
      <c r="U10" s="129">
        <f>G10</f>
        <v>0</v>
      </c>
      <c r="V10" s="129">
        <f>I10</f>
        <v>0</v>
      </c>
      <c r="W10" s="129">
        <f>K10</f>
        <v>0</v>
      </c>
      <c r="X10" s="129">
        <f>M10</f>
        <v>0</v>
      </c>
      <c r="Y10" s="129">
        <f>O10</f>
        <v>0</v>
      </c>
    </row>
    <row r="12" spans="1:25" s="11" customFormat="1" x14ac:dyDescent="0.3">
      <c r="A12" s="722" t="s">
        <v>617</v>
      </c>
      <c r="B12" s="722"/>
      <c r="C12" s="722"/>
      <c r="D12" s="722"/>
      <c r="E12" s="722"/>
      <c r="F12" s="722"/>
      <c r="G12" s="722"/>
      <c r="H12" s="722"/>
      <c r="I12" s="722"/>
      <c r="J12" s="722"/>
      <c r="K12" s="722"/>
      <c r="L12" s="722"/>
      <c r="M12" s="722"/>
      <c r="N12" s="722"/>
      <c r="O12" s="722"/>
      <c r="P12" s="722"/>
    </row>
    <row r="13" spans="1:25" s="11" customFormat="1" ht="24" customHeight="1" x14ac:dyDescent="0.3">
      <c r="A13" s="631" t="s">
        <v>2</v>
      </c>
      <c r="B13" s="221" t="s">
        <v>94</v>
      </c>
      <c r="C13" s="631" t="s">
        <v>121</v>
      </c>
      <c r="D13" s="631"/>
      <c r="E13" s="631" t="s">
        <v>288</v>
      </c>
      <c r="F13" s="631"/>
      <c r="G13" s="631" t="s">
        <v>287</v>
      </c>
      <c r="H13" s="631"/>
      <c r="I13" s="631" t="s">
        <v>283</v>
      </c>
      <c r="J13" s="631"/>
      <c r="K13" s="631" t="s">
        <v>284</v>
      </c>
      <c r="L13" s="631"/>
      <c r="M13" s="631" t="s">
        <v>285</v>
      </c>
      <c r="N13" s="631"/>
      <c r="O13" s="631" t="s">
        <v>286</v>
      </c>
      <c r="P13" s="631"/>
      <c r="Q13" s="241"/>
    </row>
    <row r="14" spans="1:25" s="11" customFormat="1" ht="27" x14ac:dyDescent="0.3">
      <c r="A14" s="631"/>
      <c r="B14" s="221" t="s">
        <v>3</v>
      </c>
      <c r="C14" s="221" t="s">
        <v>3</v>
      </c>
      <c r="D14" s="325" t="s">
        <v>92</v>
      </c>
      <c r="E14" s="221" t="s">
        <v>3</v>
      </c>
      <c r="F14" s="325" t="s">
        <v>92</v>
      </c>
      <c r="G14" s="221" t="s">
        <v>3</v>
      </c>
      <c r="H14" s="325" t="s">
        <v>92</v>
      </c>
      <c r="I14" s="221" t="s">
        <v>3</v>
      </c>
      <c r="J14" s="325" t="s">
        <v>92</v>
      </c>
      <c r="K14" s="221" t="s">
        <v>3</v>
      </c>
      <c r="L14" s="325" t="s">
        <v>92</v>
      </c>
      <c r="M14" s="221" t="s">
        <v>3</v>
      </c>
      <c r="N14" s="325" t="s">
        <v>92</v>
      </c>
      <c r="O14" s="221" t="s">
        <v>3</v>
      </c>
      <c r="P14" s="325" t="s">
        <v>92</v>
      </c>
      <c r="Q14" s="241"/>
    </row>
    <row r="15" spans="1:25" s="81" customFormat="1" ht="31.9" customHeight="1" x14ac:dyDescent="0.3">
      <c r="A15" s="307" t="s">
        <v>613</v>
      </c>
      <c r="B15" s="417"/>
      <c r="C15" s="417"/>
      <c r="D15" s="305">
        <f>IFERROR(IF(AND(ROUND(SUM(B15:B15),0)=0,ROUND(SUM(C15:C15),0)&gt;ROUND(SUM(B15:B15),0)),"INF",(ROUND(SUM(C15:C15),0)-ROUND(SUM(B15:B15),0))/ROUND(SUM(B15:B15),0)),0)</f>
        <v>0</v>
      </c>
      <c r="E15" s="417"/>
      <c r="F15" s="305">
        <f>IFERROR(IF(AND(ROUND(SUM(C15),0)=0,ROUND(SUM(E15:E15),0)&gt;ROUND(SUM(C15),0)),"INF",(ROUND(SUM(E15:E15),0)-ROUND(SUM(C15),0))/ROUND(SUM(C15),0)),0)</f>
        <v>0</v>
      </c>
      <c r="G15" s="417"/>
      <c r="H15" s="305">
        <f>IFERROR(IF(AND(ROUND(SUM(E15),0)=0,ROUND(SUM(G15:G15),0)&gt;ROUND(SUM(E15),0)),"INF",(ROUND(SUM(G15:G15),0)-ROUND(SUM(E15),0))/ROUND(SUM(E15),0)),0)</f>
        <v>0</v>
      </c>
      <c r="I15" s="417"/>
      <c r="J15" s="305">
        <f>IFERROR(IF(AND(ROUND(SUM(G15),0)=0,ROUND(SUM(I15:I15),0)&gt;ROUND(SUM(G15),0)),"INF",(ROUND(SUM(I15:I15),0)-ROUND(SUM(G15),0))/ROUND(SUM(G15),0)),0)</f>
        <v>0</v>
      </c>
      <c r="K15" s="417"/>
      <c r="L15" s="305">
        <f>IFERROR(IF(AND(ROUND(SUM(I15),0)=0,ROUND(SUM(K15:K15),0)&gt;ROUND(SUM(I15),0)),"INF",(ROUND(SUM(K15:K15),0)-ROUND(SUM(I15),0))/ROUND(SUM(I15),0)),0)</f>
        <v>0</v>
      </c>
      <c r="M15" s="417"/>
      <c r="N15" s="305">
        <f>IFERROR(IF(AND(ROUND(SUM(K15),0)=0,ROUND(SUM(M15:M15),0)&gt;ROUND(SUM(K15),0)),"INF",(ROUND(SUM(M15:M15),0)-ROUND(SUM(K15),0))/ROUND(SUM(K15),0)),0)</f>
        <v>0</v>
      </c>
      <c r="O15" s="417"/>
      <c r="P15" s="306">
        <f>IFERROR(IF(AND(ROUND(SUM(M15),0)=0,ROUND(SUM(O15:O15),0)&gt;ROUND(SUM(M15),0)),"INF",(ROUND(SUM(O15:O15),0)-ROUND(SUM(M15),0))/ROUND(SUM(M15),0)),0)</f>
        <v>0</v>
      </c>
      <c r="Q15" s="386"/>
      <c r="R15" s="129">
        <f t="shared" ref="R15:R17" si="1">B15</f>
        <v>0</v>
      </c>
      <c r="S15" s="129">
        <f t="shared" ref="S15:S17" si="2">C15</f>
        <v>0</v>
      </c>
      <c r="T15" s="129">
        <f>E15</f>
        <v>0</v>
      </c>
      <c r="U15" s="129">
        <f>G15</f>
        <v>0</v>
      </c>
      <c r="V15" s="129">
        <f>I15</f>
        <v>0</v>
      </c>
      <c r="W15" s="129">
        <f>K15</f>
        <v>0</v>
      </c>
      <c r="X15" s="129">
        <f>M15</f>
        <v>0</v>
      </c>
      <c r="Y15" s="129">
        <f>O15</f>
        <v>0</v>
      </c>
    </row>
    <row r="16" spans="1:25" s="81" customFormat="1" ht="15" x14ac:dyDescent="0.3">
      <c r="A16" s="365" t="s">
        <v>837</v>
      </c>
      <c r="B16" s="417"/>
      <c r="C16" s="417"/>
      <c r="D16" s="305">
        <f>IFERROR(IF(AND(ROUND(SUM(B16:B16),0)=0,ROUND(SUM(C16:C16),0)&gt;ROUND(SUM(B16:B16),0)),"INF",(ROUND(SUM(C16:C16),0)-ROUND(SUM(B16:B16),0))/ROUND(SUM(B16:B16),0)),0)</f>
        <v>0</v>
      </c>
      <c r="E16" s="529"/>
      <c r="F16" s="305">
        <f>IFERROR(IF(AND(ROUND(SUM(C16),0)=0,ROUND(SUM(E16:E16),0)&gt;ROUND(SUM(C16),0)),"INF",(ROUND(SUM(E16:E16),0)-ROUND(SUM(C16),0))/ROUND(SUM(C16),0)),0)</f>
        <v>0</v>
      </c>
      <c r="G16" s="529"/>
      <c r="H16" s="305">
        <f>IFERROR(IF(AND(ROUND(SUM(E16),0)=0,ROUND(SUM(G16:G16),0)&gt;ROUND(SUM(E16),0)),"INF",(ROUND(SUM(G16:G16),0)-ROUND(SUM(E16),0))/ROUND(SUM(E16),0)),0)</f>
        <v>0</v>
      </c>
      <c r="I16" s="529"/>
      <c r="J16" s="305">
        <f>IFERROR(IF(AND(ROUND(SUM(G16),0)=0,ROUND(SUM(I16:I16),0)&gt;ROUND(SUM(G16),0)),"INF",(ROUND(SUM(I16:I16),0)-ROUND(SUM(G16),0))/ROUND(SUM(G16),0)),0)</f>
        <v>0</v>
      </c>
      <c r="K16" s="529"/>
      <c r="L16" s="305">
        <f>IFERROR(IF(AND(ROUND(SUM(I16),0)=0,ROUND(SUM(K16:K16),0)&gt;ROUND(SUM(I16),0)),"INF",(ROUND(SUM(K16:K16),0)-ROUND(SUM(I16),0))/ROUND(SUM(I16),0)),0)</f>
        <v>0</v>
      </c>
      <c r="M16" s="529"/>
      <c r="N16" s="305">
        <f>IFERROR(IF(AND(ROUND(SUM(K16),0)=0,ROUND(SUM(M16:M16),0)&gt;ROUND(SUM(K16),0)),"INF",(ROUND(SUM(M16:M16),0)-ROUND(SUM(K16),0))/ROUND(SUM(K16),0)),0)</f>
        <v>0</v>
      </c>
      <c r="O16" s="529"/>
      <c r="P16" s="306">
        <f>IFERROR(IF(AND(ROUND(SUM(M16),0)=0,ROUND(SUM(O16:O16),0)&gt;ROUND(SUM(M16),0)),"INF",(ROUND(SUM(O16:O16),0)-ROUND(SUM(M16),0))/ROUND(SUM(M16),0)),0)</f>
        <v>0</v>
      </c>
      <c r="Q16" s="386"/>
      <c r="R16" s="129">
        <f t="shared" si="1"/>
        <v>0</v>
      </c>
      <c r="S16" s="129">
        <f t="shared" si="2"/>
        <v>0</v>
      </c>
      <c r="T16" s="129">
        <f>E16</f>
        <v>0</v>
      </c>
      <c r="U16" s="129">
        <f>G16</f>
        <v>0</v>
      </c>
      <c r="V16" s="129">
        <f>I16</f>
        <v>0</v>
      </c>
      <c r="W16" s="129">
        <f>K16</f>
        <v>0</v>
      </c>
      <c r="X16" s="129">
        <f>M16</f>
        <v>0</v>
      </c>
      <c r="Y16" s="129">
        <f>O16</f>
        <v>0</v>
      </c>
    </row>
    <row r="17" spans="1:25" s="81" customFormat="1" ht="15" x14ac:dyDescent="0.3">
      <c r="A17" s="307" t="s">
        <v>749</v>
      </c>
      <c r="B17" s="6">
        <f>B16*B15</f>
        <v>0</v>
      </c>
      <c r="C17" s="6">
        <f>C16*C15</f>
        <v>0</v>
      </c>
      <c r="D17" s="323">
        <f>IFERROR(IF(AND(ROUND(SUM(B17:B17),0)=0,ROUND(SUM(C17:C17),0)&gt;ROUND(SUM(B17:B17),0)),"INF",(ROUND(SUM(C17:C17),0)-ROUND(SUM(B17:B17),0))/ROUND(SUM(B17:B17),0)),0)</f>
        <v>0</v>
      </c>
      <c r="E17" s="6">
        <f>E16*E15</f>
        <v>0</v>
      </c>
      <c r="F17" s="323">
        <f>IFERROR(IF(AND(ROUND(SUM(C17),0)=0,ROUND(SUM(E17:E17),0)&gt;ROUND(SUM(C17),0)),"INF",(ROUND(SUM(E17:E17),0)-ROUND(SUM(C17),0))/ROUND(SUM(C17),0)),0)</f>
        <v>0</v>
      </c>
      <c r="G17" s="6">
        <f>G16*G15</f>
        <v>0</v>
      </c>
      <c r="H17" s="323">
        <f>IFERROR(IF(AND(ROUND(SUM(E17),0)=0,ROUND(SUM(G17:G17),0)&gt;ROUND(SUM(E17),0)),"INF",(ROUND(SUM(G17:G17),0)-ROUND(SUM(E17),0))/ROUND(SUM(E17),0)),0)</f>
        <v>0</v>
      </c>
      <c r="I17" s="6">
        <f>I16*I15</f>
        <v>0</v>
      </c>
      <c r="J17" s="323">
        <f>IFERROR(IF(AND(ROUND(SUM(G17),0)=0,ROUND(SUM(I17:I17),0)&gt;ROUND(SUM(G17),0)),"INF",(ROUND(SUM(I17:I17),0)-ROUND(SUM(G17),0))/ROUND(SUM(G17),0)),0)</f>
        <v>0</v>
      </c>
      <c r="K17" s="6">
        <f>K16*K15</f>
        <v>0</v>
      </c>
      <c r="L17" s="323">
        <f>IFERROR(IF(AND(ROUND(SUM(I17),0)=0,ROUND(SUM(K17:K17),0)&gt;ROUND(SUM(I17),0)),"INF",(ROUND(SUM(K17:K17),0)-ROUND(SUM(I17),0))/ROUND(SUM(I17),0)),0)</f>
        <v>0</v>
      </c>
      <c r="M17" s="6">
        <f>M16*M15</f>
        <v>0</v>
      </c>
      <c r="N17" s="323">
        <f>IFERROR(IF(AND(ROUND(SUM(K17),0)=0,ROUND(SUM(M17:M17),0)&gt;ROUND(SUM(K17),0)),"INF",(ROUND(SUM(M17:M17),0)-ROUND(SUM(K17),0))/ROUND(SUM(K17),0)),0)</f>
        <v>0</v>
      </c>
      <c r="O17" s="6">
        <f>O16*O15</f>
        <v>0</v>
      </c>
      <c r="P17" s="310">
        <f>IFERROR(IF(AND(ROUND(SUM(M17),0)=0,ROUND(SUM(O17:O17),0)&gt;ROUND(SUM(M17),0)),"INF",(ROUND(SUM(O17:O17),0)-ROUND(SUM(M17),0))/ROUND(SUM(M17),0)),0)</f>
        <v>0</v>
      </c>
      <c r="Q17" s="386"/>
      <c r="R17" s="129">
        <f t="shared" si="1"/>
        <v>0</v>
      </c>
      <c r="S17" s="129">
        <f t="shared" si="2"/>
        <v>0</v>
      </c>
      <c r="T17" s="129">
        <f>E17</f>
        <v>0</v>
      </c>
      <c r="U17" s="129">
        <f>G17</f>
        <v>0</v>
      </c>
      <c r="V17" s="129">
        <f>I17</f>
        <v>0</v>
      </c>
      <c r="W17" s="129">
        <f>K17</f>
        <v>0</v>
      </c>
      <c r="X17" s="129">
        <f>M17</f>
        <v>0</v>
      </c>
      <c r="Y17" s="129">
        <f>O17</f>
        <v>0</v>
      </c>
    </row>
    <row r="19" spans="1:25" s="11" customFormat="1" x14ac:dyDescent="0.3">
      <c r="A19" s="722" t="s">
        <v>54</v>
      </c>
      <c r="B19" s="722"/>
      <c r="C19" s="722"/>
      <c r="D19" s="722"/>
      <c r="E19" s="722"/>
      <c r="F19" s="722"/>
      <c r="G19" s="722"/>
      <c r="H19" s="722"/>
      <c r="I19" s="722"/>
      <c r="J19" s="722"/>
      <c r="K19" s="722"/>
      <c r="L19" s="722"/>
      <c r="M19" s="722"/>
      <c r="N19" s="722"/>
      <c r="O19" s="722"/>
      <c r="P19" s="722"/>
    </row>
    <row r="20" spans="1:25" s="11" customFormat="1" ht="24" customHeight="1" x14ac:dyDescent="0.3">
      <c r="A20" s="631" t="s">
        <v>2</v>
      </c>
      <c r="B20" s="221" t="s">
        <v>94</v>
      </c>
      <c r="C20" s="631" t="s">
        <v>121</v>
      </c>
      <c r="D20" s="631"/>
      <c r="E20" s="631" t="s">
        <v>288</v>
      </c>
      <c r="F20" s="631"/>
      <c r="G20" s="631" t="s">
        <v>287</v>
      </c>
      <c r="H20" s="631"/>
      <c r="I20" s="631" t="s">
        <v>283</v>
      </c>
      <c r="J20" s="631"/>
      <c r="K20" s="631" t="s">
        <v>284</v>
      </c>
      <c r="L20" s="631"/>
      <c r="M20" s="631" t="s">
        <v>285</v>
      </c>
      <c r="N20" s="631"/>
      <c r="O20" s="631" t="s">
        <v>286</v>
      </c>
      <c r="P20" s="631"/>
      <c r="Q20" s="241"/>
    </row>
    <row r="21" spans="1:25" s="11" customFormat="1" ht="27" x14ac:dyDescent="0.3">
      <c r="A21" s="631"/>
      <c r="B21" s="221" t="s">
        <v>3</v>
      </c>
      <c r="C21" s="221" t="s">
        <v>3</v>
      </c>
      <c r="D21" s="325" t="s">
        <v>92</v>
      </c>
      <c r="E21" s="221" t="s">
        <v>3</v>
      </c>
      <c r="F21" s="325" t="s">
        <v>92</v>
      </c>
      <c r="G21" s="221" t="s">
        <v>3</v>
      </c>
      <c r="H21" s="325" t="s">
        <v>92</v>
      </c>
      <c r="I21" s="221" t="s">
        <v>3</v>
      </c>
      <c r="J21" s="325" t="s">
        <v>92</v>
      </c>
      <c r="K21" s="221" t="s">
        <v>3</v>
      </c>
      <c r="L21" s="325" t="s">
        <v>92</v>
      </c>
      <c r="M21" s="221" t="s">
        <v>3</v>
      </c>
      <c r="N21" s="325" t="s">
        <v>92</v>
      </c>
      <c r="O21" s="221" t="s">
        <v>3</v>
      </c>
      <c r="P21" s="325" t="s">
        <v>92</v>
      </c>
      <c r="Q21" s="241"/>
    </row>
    <row r="22" spans="1:25" s="81" customFormat="1" ht="31.9" customHeight="1" x14ac:dyDescent="0.3">
      <c r="A22" s="307" t="s">
        <v>613</v>
      </c>
      <c r="B22" s="79">
        <f>SUM(B8,B15)</f>
        <v>0</v>
      </c>
      <c r="C22" s="79">
        <f>SUM(C8,C15)</f>
        <v>0</v>
      </c>
      <c r="D22" s="305">
        <f>IFERROR(IF(AND(ROUND(SUM(B22:B22),0)=0,ROUND(SUM(C22:C22),0)&gt;ROUND(SUM(B22:B22),0)),"INF",(ROUND(SUM(C22:C22),0)-ROUND(SUM(B22:B22),0))/ROUND(SUM(B22:B22),0)),0)</f>
        <v>0</v>
      </c>
      <c r="E22" s="79">
        <f>SUM(E8,E15)</f>
        <v>0</v>
      </c>
      <c r="F22" s="305">
        <f>IFERROR(IF(AND(ROUND(SUM(C22),0)=0,ROUND(SUM(E22:E22),0)&gt;ROUND(SUM(C22),0)),"INF",(ROUND(SUM(E22:E22),0)-ROUND(SUM(C22),0))/ROUND(SUM(C22),0)),0)</f>
        <v>0</v>
      </c>
      <c r="G22" s="79">
        <f>SUM(G8,G15)</f>
        <v>0</v>
      </c>
      <c r="H22" s="305">
        <f>IFERROR(IF(AND(ROUND(SUM(E22),0)=0,ROUND(SUM(G22:G22),0)&gt;ROUND(SUM(E22),0)),"INF",(ROUND(SUM(G22:G22),0)-ROUND(SUM(E22),0))/ROUND(SUM(E22),0)),0)</f>
        <v>0</v>
      </c>
      <c r="I22" s="79">
        <f>SUM(I8,I15)</f>
        <v>0</v>
      </c>
      <c r="J22" s="305">
        <f>IFERROR(IF(AND(ROUND(SUM(G22),0)=0,ROUND(SUM(I22:I22),0)&gt;ROUND(SUM(G22),0)),"INF",(ROUND(SUM(I22:I22),0)-ROUND(SUM(G22),0))/ROUND(SUM(G22),0)),0)</f>
        <v>0</v>
      </c>
      <c r="K22" s="79">
        <f>SUM(K8,K15)</f>
        <v>0</v>
      </c>
      <c r="L22" s="305">
        <f>IFERROR(IF(AND(ROUND(SUM(I22),0)=0,ROUND(SUM(K22:K22),0)&gt;ROUND(SUM(I22),0)),"INF",(ROUND(SUM(K22:K22),0)-ROUND(SUM(I22),0))/ROUND(SUM(I22),0)),0)</f>
        <v>0</v>
      </c>
      <c r="M22" s="79">
        <f>SUM(M8,M15)</f>
        <v>0</v>
      </c>
      <c r="N22" s="305">
        <f>IFERROR(IF(AND(ROUND(SUM(K22),0)=0,ROUND(SUM(M22:M22),0)&gt;ROUND(SUM(K22),0)),"INF",(ROUND(SUM(M22:M22),0)-ROUND(SUM(K22),0))/ROUND(SUM(K22),0)),0)</f>
        <v>0</v>
      </c>
      <c r="O22" s="79">
        <f>SUM(O8,O15)</f>
        <v>0</v>
      </c>
      <c r="P22" s="306">
        <f>IFERROR(IF(AND(ROUND(SUM(M22),0)=0,ROUND(SUM(O22:O22),0)&gt;ROUND(SUM(M22),0)),"INF",(ROUND(SUM(O22:O22),0)-ROUND(SUM(M22),0))/ROUND(SUM(M22),0)),0)</f>
        <v>0</v>
      </c>
      <c r="Q22" s="386"/>
      <c r="R22" s="129">
        <f t="shared" ref="R22:R24" si="3">B22</f>
        <v>0</v>
      </c>
      <c r="S22" s="129">
        <f t="shared" ref="S22:S24" si="4">C22</f>
        <v>0</v>
      </c>
      <c r="T22" s="129">
        <f>E22</f>
        <v>0</v>
      </c>
      <c r="U22" s="129">
        <f>G22</f>
        <v>0</v>
      </c>
      <c r="V22" s="129">
        <f>I22</f>
        <v>0</v>
      </c>
      <c r="W22" s="129">
        <f>K22</f>
        <v>0</v>
      </c>
      <c r="X22" s="129">
        <f>M22</f>
        <v>0</v>
      </c>
      <c r="Y22" s="129">
        <f>O22</f>
        <v>0</v>
      </c>
    </row>
    <row r="23" spans="1:25" s="81" customFormat="1" ht="15" x14ac:dyDescent="0.3">
      <c r="A23" s="365" t="s">
        <v>837</v>
      </c>
      <c r="B23" s="79">
        <f>IFERROR(B24/B22,0)</f>
        <v>0</v>
      </c>
      <c r="C23" s="79">
        <f>IFERROR(C24/C22,0)</f>
        <v>0</v>
      </c>
      <c r="D23" s="305">
        <f>IFERROR(IF(AND(ROUND(SUM(B23:B23),0)=0,ROUND(SUM(C23:C23),0)&gt;ROUND(SUM(B23:B23),0)),"INF",(ROUND(SUM(C23:C23),0)-ROUND(SUM(B23:B23),0))/ROUND(SUM(B23:B23),0)),0)</f>
        <v>0</v>
      </c>
      <c r="E23" s="79">
        <f>IFERROR(E24/E22,0)</f>
        <v>0</v>
      </c>
      <c r="F23" s="305">
        <f>IFERROR(IF(AND(ROUND(SUM(C23),0)=0,ROUND(SUM(E23:E23),0)&gt;ROUND(SUM(C23),0)),"INF",(ROUND(SUM(E23:E23),0)-ROUND(SUM(C23),0))/ROUND(SUM(C23),0)),0)</f>
        <v>0</v>
      </c>
      <c r="G23" s="79">
        <f>IFERROR(G24/G22,0)</f>
        <v>0</v>
      </c>
      <c r="H23" s="305">
        <f>IFERROR(IF(AND(ROUND(SUM(E23),0)=0,ROUND(SUM(G23:G23),0)&gt;ROUND(SUM(E23),0)),"INF",(ROUND(SUM(G23:G23),0)-ROUND(SUM(E23),0))/ROUND(SUM(E23),0)),0)</f>
        <v>0</v>
      </c>
      <c r="I23" s="79">
        <f>IFERROR(I24/I22,0)</f>
        <v>0</v>
      </c>
      <c r="J23" s="305">
        <f>IFERROR(IF(AND(ROUND(SUM(G23),0)=0,ROUND(SUM(I23:I23),0)&gt;ROUND(SUM(G23),0)),"INF",(ROUND(SUM(I23:I23),0)-ROUND(SUM(G23),0))/ROUND(SUM(G23),0)),0)</f>
        <v>0</v>
      </c>
      <c r="K23" s="79">
        <f>IFERROR(K24/K22,0)</f>
        <v>0</v>
      </c>
      <c r="L23" s="305">
        <f>IFERROR(IF(AND(ROUND(SUM(I23),0)=0,ROUND(SUM(K23:K23),0)&gt;ROUND(SUM(I23),0)),"INF",(ROUND(SUM(K23:K23),0)-ROUND(SUM(I23),0))/ROUND(SUM(I23),0)),0)</f>
        <v>0</v>
      </c>
      <c r="M23" s="79">
        <f>IFERROR(M24/M22,0)</f>
        <v>0</v>
      </c>
      <c r="N23" s="305">
        <f>IFERROR(IF(AND(ROUND(SUM(K23),0)=0,ROUND(SUM(M23:M23),0)&gt;ROUND(SUM(K23),0)),"INF",(ROUND(SUM(M23:M23),0)-ROUND(SUM(K23),0))/ROUND(SUM(K23),0)),0)</f>
        <v>0</v>
      </c>
      <c r="O23" s="79">
        <f>IFERROR(O24/O22,0)</f>
        <v>0</v>
      </c>
      <c r="P23" s="306">
        <f>IFERROR(IF(AND(ROUND(SUM(M23),0)=0,ROUND(SUM(O23:O23),0)&gt;ROUND(SUM(M23),0)),"INF",(ROUND(SUM(O23:O23),0)-ROUND(SUM(M23),0))/ROUND(SUM(M23),0)),0)</f>
        <v>0</v>
      </c>
      <c r="Q23" s="386"/>
      <c r="R23" s="129">
        <f t="shared" si="3"/>
        <v>0</v>
      </c>
      <c r="S23" s="129">
        <f t="shared" si="4"/>
        <v>0</v>
      </c>
      <c r="T23" s="129">
        <f>E23</f>
        <v>0</v>
      </c>
      <c r="U23" s="129">
        <f>G23</f>
        <v>0</v>
      </c>
      <c r="V23" s="129">
        <f>I23</f>
        <v>0</v>
      </c>
      <c r="W23" s="129">
        <f>K23</f>
        <v>0</v>
      </c>
      <c r="X23" s="129">
        <f>M23</f>
        <v>0</v>
      </c>
      <c r="Y23" s="129">
        <f>O23</f>
        <v>0</v>
      </c>
    </row>
    <row r="24" spans="1:25" s="81" customFormat="1" ht="15" x14ac:dyDescent="0.3">
      <c r="A24" s="307" t="s">
        <v>749</v>
      </c>
      <c r="B24" s="79">
        <f>SUM(B10,B17)</f>
        <v>0</v>
      </c>
      <c r="C24" s="79">
        <f>SUM(C10,C17)</f>
        <v>0</v>
      </c>
      <c r="D24" s="323">
        <f>IFERROR(IF(AND(ROUND(SUM(B24:B24),0)=0,ROUND(SUM(C24:C24),0)&gt;ROUND(SUM(B24:B24),0)),"INF",(ROUND(SUM(C24:C24),0)-ROUND(SUM(B24:B24),0))/ROUND(SUM(B24:B24),0)),0)</f>
        <v>0</v>
      </c>
      <c r="E24" s="79">
        <f>SUM(E10,E17)</f>
        <v>0</v>
      </c>
      <c r="F24" s="323">
        <f>IFERROR(IF(AND(ROUND(SUM(C24),0)=0,ROUND(SUM(E24:E24),0)&gt;ROUND(SUM(C24),0)),"INF",(ROUND(SUM(E24:E24),0)-ROUND(SUM(C24),0))/ROUND(SUM(C24),0)),0)</f>
        <v>0</v>
      </c>
      <c r="G24" s="79">
        <f>SUM(G10,G17)</f>
        <v>0</v>
      </c>
      <c r="H24" s="323">
        <f>IFERROR(IF(AND(ROUND(SUM(E24),0)=0,ROUND(SUM(G24:G24),0)&gt;ROUND(SUM(E24),0)),"INF",(ROUND(SUM(G24:G24),0)-ROUND(SUM(E24),0))/ROUND(SUM(E24),0)),0)</f>
        <v>0</v>
      </c>
      <c r="I24" s="79">
        <f>SUM(I10,I17)</f>
        <v>0</v>
      </c>
      <c r="J24" s="323">
        <f>IFERROR(IF(AND(ROUND(SUM(G24),0)=0,ROUND(SUM(I24:I24),0)&gt;ROUND(SUM(G24),0)),"INF",(ROUND(SUM(I24:I24),0)-ROUND(SUM(G24),0))/ROUND(SUM(G24),0)),0)</f>
        <v>0</v>
      </c>
      <c r="K24" s="79">
        <f>SUM(K10,K17)</f>
        <v>0</v>
      </c>
      <c r="L24" s="323">
        <f>IFERROR(IF(AND(ROUND(SUM(I24),0)=0,ROUND(SUM(K24:K24),0)&gt;ROUND(SUM(I24),0)),"INF",(ROUND(SUM(K24:K24),0)-ROUND(SUM(I24),0))/ROUND(SUM(I24),0)),0)</f>
        <v>0</v>
      </c>
      <c r="M24" s="79">
        <f>SUM(M10,M17)</f>
        <v>0</v>
      </c>
      <c r="N24" s="323">
        <f>IFERROR(IF(AND(ROUND(SUM(K24),0)=0,ROUND(SUM(M24:M24),0)&gt;ROUND(SUM(K24),0)),"INF",(ROUND(SUM(M24:M24),0)-ROUND(SUM(K24),0))/ROUND(SUM(K24),0)),0)</f>
        <v>0</v>
      </c>
      <c r="O24" s="79">
        <f>SUM(O10,O17)</f>
        <v>0</v>
      </c>
      <c r="P24" s="310">
        <f>IFERROR(IF(AND(ROUND(SUM(M24),0)=0,ROUND(SUM(O24:O24),0)&gt;ROUND(SUM(M24),0)),"INF",(ROUND(SUM(O24:O24),0)-ROUND(SUM(M24),0))/ROUND(SUM(M24),0)),0)</f>
        <v>0</v>
      </c>
      <c r="Q24" s="386"/>
      <c r="R24" s="129">
        <f t="shared" si="3"/>
        <v>0</v>
      </c>
      <c r="S24" s="129">
        <f t="shared" si="4"/>
        <v>0</v>
      </c>
      <c r="T24" s="129">
        <f>E24</f>
        <v>0</v>
      </c>
      <c r="U24" s="129">
        <f>G24</f>
        <v>0</v>
      </c>
      <c r="V24" s="129">
        <f>I24</f>
        <v>0</v>
      </c>
      <c r="W24" s="129">
        <f>K24</f>
        <v>0</v>
      </c>
      <c r="X24" s="129">
        <f>M24</f>
        <v>0</v>
      </c>
      <c r="Y24" s="129">
        <f>O24</f>
        <v>0</v>
      </c>
    </row>
    <row r="26" spans="1:25" x14ac:dyDescent="0.3">
      <c r="A26" s="702" t="str">
        <f>IF(ABS(B24-SUM('TAB3'!F19:H19))&gt;100,'TAB C'!B24,"")</f>
        <v/>
      </c>
      <c r="B26" s="702"/>
      <c r="C26" s="702"/>
      <c r="D26" s="702"/>
      <c r="E26" s="702"/>
      <c r="F26" s="702"/>
      <c r="G26" s="702"/>
      <c r="H26" s="702"/>
      <c r="I26" s="702"/>
      <c r="J26" s="702"/>
      <c r="K26" s="702"/>
      <c r="L26" s="702"/>
    </row>
    <row r="28" spans="1:25" ht="14.25" thickBot="1" x14ac:dyDescent="0.35">
      <c r="A28" s="723" t="s">
        <v>352</v>
      </c>
      <c r="B28" s="723"/>
      <c r="C28" s="723"/>
      <c r="D28" s="723"/>
      <c r="E28" s="723"/>
      <c r="F28" s="723"/>
      <c r="G28" s="723"/>
      <c r="H28" s="723"/>
      <c r="I28" s="723"/>
      <c r="J28" s="723"/>
      <c r="K28" s="723"/>
      <c r="L28" s="723"/>
      <c r="M28" s="723"/>
      <c r="N28" s="723"/>
      <c r="O28" s="723"/>
      <c r="P28" s="723"/>
    </row>
    <row r="29" spans="1:25" ht="12.6" customHeight="1" thickBot="1" x14ac:dyDescent="0.35">
      <c r="A29" s="130" t="s">
        <v>535</v>
      </c>
      <c r="B29" s="711" t="s">
        <v>511</v>
      </c>
      <c r="C29" s="712"/>
      <c r="D29" s="712"/>
      <c r="E29" s="712"/>
      <c r="F29" s="712"/>
      <c r="G29" s="712"/>
      <c r="H29" s="712"/>
      <c r="I29" s="712"/>
      <c r="J29" s="712"/>
      <c r="K29" s="712"/>
      <c r="L29" s="712"/>
      <c r="M29" s="712"/>
      <c r="N29" s="712"/>
      <c r="O29" s="712"/>
      <c r="P29" s="712"/>
    </row>
    <row r="30" spans="1:25" ht="214.9" customHeight="1" thickBot="1" x14ac:dyDescent="0.35">
      <c r="A30" s="131">
        <v>2019</v>
      </c>
      <c r="B30" s="709"/>
      <c r="C30" s="710"/>
      <c r="D30" s="710"/>
      <c r="E30" s="710"/>
      <c r="F30" s="710"/>
      <c r="G30" s="710"/>
      <c r="H30" s="710"/>
      <c r="I30" s="710"/>
      <c r="J30" s="710"/>
      <c r="K30" s="710"/>
      <c r="L30" s="710"/>
      <c r="M30" s="710"/>
      <c r="N30" s="710"/>
      <c r="O30" s="710"/>
      <c r="P30" s="710"/>
    </row>
    <row r="31" spans="1:25" ht="214.9" customHeight="1" thickBot="1" x14ac:dyDescent="0.35">
      <c r="A31" s="132">
        <v>2020</v>
      </c>
      <c r="B31" s="709"/>
      <c r="C31" s="710"/>
      <c r="D31" s="710"/>
      <c r="E31" s="710"/>
      <c r="F31" s="710"/>
      <c r="G31" s="710"/>
      <c r="H31" s="710"/>
      <c r="I31" s="710"/>
      <c r="J31" s="710"/>
      <c r="K31" s="710"/>
      <c r="L31" s="710"/>
      <c r="M31" s="710"/>
      <c r="N31" s="710"/>
      <c r="O31" s="710"/>
      <c r="P31" s="710"/>
    </row>
    <row r="32" spans="1:25" ht="214.9" customHeight="1" thickBot="1" x14ac:dyDescent="0.35">
      <c r="A32" s="132">
        <v>2021</v>
      </c>
      <c r="B32" s="709"/>
      <c r="C32" s="710"/>
      <c r="D32" s="710"/>
      <c r="E32" s="710"/>
      <c r="F32" s="710"/>
      <c r="G32" s="710"/>
      <c r="H32" s="710"/>
      <c r="I32" s="710"/>
      <c r="J32" s="710"/>
      <c r="K32" s="710"/>
      <c r="L32" s="710"/>
      <c r="M32" s="710"/>
      <c r="N32" s="710"/>
      <c r="O32" s="710"/>
      <c r="P32" s="710"/>
    </row>
    <row r="33" spans="1:16" ht="214.9" customHeight="1" thickBot="1" x14ac:dyDescent="0.35">
      <c r="A33" s="132">
        <v>2022</v>
      </c>
      <c r="B33" s="709"/>
      <c r="C33" s="710"/>
      <c r="D33" s="710"/>
      <c r="E33" s="710"/>
      <c r="F33" s="710"/>
      <c r="G33" s="710"/>
      <c r="H33" s="710"/>
      <c r="I33" s="710"/>
      <c r="J33" s="710"/>
      <c r="K33" s="710"/>
      <c r="L33" s="710"/>
      <c r="M33" s="710"/>
      <c r="N33" s="710"/>
      <c r="O33" s="710"/>
      <c r="P33" s="710"/>
    </row>
    <row r="34" spans="1:16" ht="214.9" customHeight="1" thickBot="1" x14ac:dyDescent="0.35">
      <c r="A34" s="132">
        <v>2023</v>
      </c>
      <c r="B34" s="709"/>
      <c r="C34" s="710"/>
      <c r="D34" s="710"/>
      <c r="E34" s="710"/>
      <c r="F34" s="710"/>
      <c r="G34" s="710"/>
      <c r="H34" s="710"/>
      <c r="I34" s="710"/>
      <c r="J34" s="710"/>
      <c r="K34" s="710"/>
      <c r="L34" s="710"/>
      <c r="M34" s="710"/>
      <c r="N34" s="710"/>
      <c r="O34" s="710"/>
      <c r="P34" s="710"/>
    </row>
  </sheetData>
  <mergeCells count="36">
    <mergeCell ref="B30:P30"/>
    <mergeCell ref="B31:P31"/>
    <mergeCell ref="B32:P32"/>
    <mergeCell ref="B33:P33"/>
    <mergeCell ref="B34:P34"/>
    <mergeCell ref="A28:P28"/>
    <mergeCell ref="B29:P29"/>
    <mergeCell ref="A3:P3"/>
    <mergeCell ref="A6:A7"/>
    <mergeCell ref="C6:D6"/>
    <mergeCell ref="E6:F6"/>
    <mergeCell ref="G6:H6"/>
    <mergeCell ref="I6:J6"/>
    <mergeCell ref="K6:L6"/>
    <mergeCell ref="M6:N6"/>
    <mergeCell ref="O6:P6"/>
    <mergeCell ref="A26:L26"/>
    <mergeCell ref="A5:P5"/>
    <mergeCell ref="A12:P12"/>
    <mergeCell ref="K13:L13"/>
    <mergeCell ref="M13:N13"/>
    <mergeCell ref="O13:P13"/>
    <mergeCell ref="A19:P19"/>
    <mergeCell ref="A20:A21"/>
    <mergeCell ref="C20:D20"/>
    <mergeCell ref="E20:F20"/>
    <mergeCell ref="G20:H20"/>
    <mergeCell ref="I20:J20"/>
    <mergeCell ref="K20:L20"/>
    <mergeCell ref="M20:N20"/>
    <mergeCell ref="O20:P20"/>
    <mergeCell ref="A13:A14"/>
    <mergeCell ref="C13:D13"/>
    <mergeCell ref="E13:F13"/>
    <mergeCell ref="G13:H13"/>
    <mergeCell ref="I13:J13"/>
  </mergeCells>
  <conditionalFormatting sqref="B8:C8">
    <cfRule type="containsText" dxfId="1540" priority="269" operator="containsText" text="ntitulé">
      <formula>NOT(ISERROR(SEARCH("ntitulé",B8)))</formula>
    </cfRule>
    <cfRule type="containsBlanks" dxfId="1539" priority="270">
      <formula>LEN(TRIM(B8))=0</formula>
    </cfRule>
  </conditionalFormatting>
  <conditionalFormatting sqref="B8:C8">
    <cfRule type="containsText" dxfId="1538" priority="268" operator="containsText" text="libre">
      <formula>NOT(ISERROR(SEARCH("libre",B8)))</formula>
    </cfRule>
  </conditionalFormatting>
  <conditionalFormatting sqref="E8">
    <cfRule type="containsText" dxfId="1537" priority="266" operator="containsText" text="ntitulé">
      <formula>NOT(ISERROR(SEARCH("ntitulé",E8)))</formula>
    </cfRule>
    <cfRule type="containsBlanks" dxfId="1536" priority="267">
      <formula>LEN(TRIM(E8))=0</formula>
    </cfRule>
  </conditionalFormatting>
  <conditionalFormatting sqref="E8">
    <cfRule type="containsText" dxfId="1535" priority="265" operator="containsText" text="libre">
      <formula>NOT(ISERROR(SEARCH("libre",E8)))</formula>
    </cfRule>
  </conditionalFormatting>
  <conditionalFormatting sqref="G8">
    <cfRule type="containsText" dxfId="1534" priority="263" operator="containsText" text="ntitulé">
      <formula>NOT(ISERROR(SEARCH("ntitulé",G8)))</formula>
    </cfRule>
    <cfRule type="containsBlanks" dxfId="1533" priority="264">
      <formula>LEN(TRIM(G8))=0</formula>
    </cfRule>
  </conditionalFormatting>
  <conditionalFormatting sqref="G8">
    <cfRule type="containsText" dxfId="1532" priority="262" operator="containsText" text="libre">
      <formula>NOT(ISERROR(SEARCH("libre",G8)))</formula>
    </cfRule>
  </conditionalFormatting>
  <conditionalFormatting sqref="I8">
    <cfRule type="containsText" dxfId="1531" priority="260" operator="containsText" text="ntitulé">
      <formula>NOT(ISERROR(SEARCH("ntitulé",I8)))</formula>
    </cfRule>
    <cfRule type="containsBlanks" dxfId="1530" priority="261">
      <formula>LEN(TRIM(I8))=0</formula>
    </cfRule>
  </conditionalFormatting>
  <conditionalFormatting sqref="I8">
    <cfRule type="containsText" dxfId="1529" priority="259" operator="containsText" text="libre">
      <formula>NOT(ISERROR(SEARCH("libre",I8)))</formula>
    </cfRule>
  </conditionalFormatting>
  <conditionalFormatting sqref="K8">
    <cfRule type="containsText" dxfId="1528" priority="257" operator="containsText" text="ntitulé">
      <formula>NOT(ISERROR(SEARCH("ntitulé",K8)))</formula>
    </cfRule>
    <cfRule type="containsBlanks" dxfId="1527" priority="258">
      <formula>LEN(TRIM(K8))=0</formula>
    </cfRule>
  </conditionalFormatting>
  <conditionalFormatting sqref="K8">
    <cfRule type="containsText" dxfId="1526" priority="256" operator="containsText" text="libre">
      <formula>NOT(ISERROR(SEARCH("libre",K8)))</formula>
    </cfRule>
  </conditionalFormatting>
  <conditionalFormatting sqref="M8">
    <cfRule type="containsText" dxfId="1525" priority="254" operator="containsText" text="ntitulé">
      <formula>NOT(ISERROR(SEARCH("ntitulé",M8)))</formula>
    </cfRule>
    <cfRule type="containsBlanks" dxfId="1524" priority="255">
      <formula>LEN(TRIM(M8))=0</formula>
    </cfRule>
  </conditionalFormatting>
  <conditionalFormatting sqref="M8">
    <cfRule type="containsText" dxfId="1523" priority="253" operator="containsText" text="libre">
      <formula>NOT(ISERROR(SEARCH("libre",M8)))</formula>
    </cfRule>
  </conditionalFormatting>
  <conditionalFormatting sqref="B30:P30">
    <cfRule type="containsBlanks" dxfId="1522" priority="294">
      <formula>LEN(TRIM(B30))=0</formula>
    </cfRule>
  </conditionalFormatting>
  <conditionalFormatting sqref="B31:P34">
    <cfRule type="containsBlanks" dxfId="1521" priority="292">
      <formula>LEN(TRIM(B31))=0</formula>
    </cfRule>
  </conditionalFormatting>
  <conditionalFormatting sqref="E9">
    <cfRule type="containsText" dxfId="1520" priority="152" operator="containsText" text="ntitulé">
      <formula>NOT(ISERROR(SEARCH("ntitulé",E9)))</formula>
    </cfRule>
    <cfRule type="containsBlanks" dxfId="1519" priority="153">
      <formula>LEN(TRIM(E9))=0</formula>
    </cfRule>
  </conditionalFormatting>
  <conditionalFormatting sqref="E9">
    <cfRule type="containsText" dxfId="1518" priority="151" operator="containsText" text="libre">
      <formula>NOT(ISERROR(SEARCH("libre",E9)))</formula>
    </cfRule>
  </conditionalFormatting>
  <conditionalFormatting sqref="G9">
    <cfRule type="containsText" dxfId="1517" priority="149" operator="containsText" text="ntitulé">
      <formula>NOT(ISERROR(SEARCH("ntitulé",G9)))</formula>
    </cfRule>
    <cfRule type="containsBlanks" dxfId="1516" priority="150">
      <formula>LEN(TRIM(G9))=0</formula>
    </cfRule>
  </conditionalFormatting>
  <conditionalFormatting sqref="G9">
    <cfRule type="containsText" dxfId="1515" priority="148" operator="containsText" text="libre">
      <formula>NOT(ISERROR(SEARCH("libre",G9)))</formula>
    </cfRule>
  </conditionalFormatting>
  <conditionalFormatting sqref="I9">
    <cfRule type="containsText" dxfId="1514" priority="146" operator="containsText" text="ntitulé">
      <formula>NOT(ISERROR(SEARCH("ntitulé",I9)))</formula>
    </cfRule>
    <cfRule type="containsBlanks" dxfId="1513" priority="147">
      <formula>LEN(TRIM(I9))=0</formula>
    </cfRule>
  </conditionalFormatting>
  <conditionalFormatting sqref="I9">
    <cfRule type="containsText" dxfId="1512" priority="145" operator="containsText" text="libre">
      <formula>NOT(ISERROR(SEARCH("libre",I9)))</formula>
    </cfRule>
  </conditionalFormatting>
  <conditionalFormatting sqref="K9">
    <cfRule type="containsText" dxfId="1511" priority="143" operator="containsText" text="ntitulé">
      <formula>NOT(ISERROR(SEARCH("ntitulé",K9)))</formula>
    </cfRule>
    <cfRule type="containsBlanks" dxfId="1510" priority="144">
      <formula>LEN(TRIM(K9))=0</formula>
    </cfRule>
  </conditionalFormatting>
  <conditionalFormatting sqref="K9">
    <cfRule type="containsText" dxfId="1509" priority="142" operator="containsText" text="libre">
      <formula>NOT(ISERROR(SEARCH("libre",K9)))</formula>
    </cfRule>
  </conditionalFormatting>
  <conditionalFormatting sqref="M9">
    <cfRule type="containsText" dxfId="1508" priority="140" operator="containsText" text="ntitulé">
      <formula>NOT(ISERROR(SEARCH("ntitulé",M9)))</formula>
    </cfRule>
    <cfRule type="containsBlanks" dxfId="1507" priority="141">
      <formula>LEN(TRIM(M9))=0</formula>
    </cfRule>
  </conditionalFormatting>
  <conditionalFormatting sqref="M9">
    <cfRule type="containsText" dxfId="1506" priority="139" operator="containsText" text="libre">
      <formula>NOT(ISERROR(SEARCH("libre",M9)))</formula>
    </cfRule>
  </conditionalFormatting>
  <conditionalFormatting sqref="O9">
    <cfRule type="containsText" dxfId="1505" priority="137" operator="containsText" text="ntitulé">
      <formula>NOT(ISERROR(SEARCH("ntitulé",O9)))</formula>
    </cfRule>
    <cfRule type="containsBlanks" dxfId="1504" priority="138">
      <formula>LEN(TRIM(O9))=0</formula>
    </cfRule>
  </conditionalFormatting>
  <conditionalFormatting sqref="O9">
    <cfRule type="containsText" dxfId="1503" priority="136" operator="containsText" text="libre">
      <formula>NOT(ISERROR(SEARCH("libre",O9)))</formula>
    </cfRule>
  </conditionalFormatting>
  <conditionalFormatting sqref="O8">
    <cfRule type="containsText" dxfId="1502" priority="251" operator="containsText" text="ntitulé">
      <formula>NOT(ISERROR(SEARCH("ntitulé",O8)))</formula>
    </cfRule>
    <cfRule type="containsBlanks" dxfId="1501" priority="252">
      <formula>LEN(TRIM(O8))=0</formula>
    </cfRule>
  </conditionalFormatting>
  <conditionalFormatting sqref="O8">
    <cfRule type="containsText" dxfId="1500" priority="250" operator="containsText" text="libre">
      <formula>NOT(ISERROR(SEARCH("libre",O8)))</formula>
    </cfRule>
  </conditionalFormatting>
  <conditionalFormatting sqref="K16">
    <cfRule type="containsText" dxfId="1499" priority="98" operator="containsText" text="ntitulé">
      <formula>NOT(ISERROR(SEARCH("ntitulé",K16)))</formula>
    </cfRule>
    <cfRule type="containsBlanks" dxfId="1498" priority="99">
      <formula>LEN(TRIM(K16))=0</formula>
    </cfRule>
  </conditionalFormatting>
  <conditionalFormatting sqref="K16">
    <cfRule type="containsText" dxfId="1497" priority="97" operator="containsText" text="libre">
      <formula>NOT(ISERROR(SEARCH("libre",K16)))</formula>
    </cfRule>
  </conditionalFormatting>
  <conditionalFormatting sqref="M16">
    <cfRule type="containsText" dxfId="1496" priority="95" operator="containsText" text="ntitulé">
      <formula>NOT(ISERROR(SEARCH("ntitulé",M16)))</formula>
    </cfRule>
    <cfRule type="containsBlanks" dxfId="1495" priority="96">
      <formula>LEN(TRIM(M16))=0</formula>
    </cfRule>
  </conditionalFormatting>
  <conditionalFormatting sqref="M16">
    <cfRule type="containsText" dxfId="1494" priority="94" operator="containsText" text="libre">
      <formula>NOT(ISERROR(SEARCH("libre",M16)))</formula>
    </cfRule>
  </conditionalFormatting>
  <conditionalFormatting sqref="O16">
    <cfRule type="containsText" dxfId="1493" priority="92" operator="containsText" text="ntitulé">
      <formula>NOT(ISERROR(SEARCH("ntitulé",O16)))</formula>
    </cfRule>
    <cfRule type="containsBlanks" dxfId="1492" priority="93">
      <formula>LEN(TRIM(O16))=0</formula>
    </cfRule>
  </conditionalFormatting>
  <conditionalFormatting sqref="O16">
    <cfRule type="containsText" dxfId="1491" priority="91" operator="containsText" text="libre">
      <formula>NOT(ISERROR(SEARCH("libre",O16)))</formula>
    </cfRule>
  </conditionalFormatting>
  <conditionalFormatting sqref="B16">
    <cfRule type="containsText" dxfId="1490" priority="89" operator="containsText" text="ntitulé">
      <formula>NOT(ISERROR(SEARCH("ntitulé",B16)))</formula>
    </cfRule>
    <cfRule type="containsBlanks" dxfId="1489" priority="90">
      <formula>LEN(TRIM(B16))=0</formula>
    </cfRule>
  </conditionalFormatting>
  <conditionalFormatting sqref="B16">
    <cfRule type="containsText" dxfId="1488" priority="88" operator="containsText" text="libre">
      <formula>NOT(ISERROR(SEARCH("libre",B16)))</formula>
    </cfRule>
  </conditionalFormatting>
  <conditionalFormatting sqref="C16">
    <cfRule type="containsText" dxfId="1487" priority="86" operator="containsText" text="ntitulé">
      <formula>NOT(ISERROR(SEARCH("ntitulé",C16)))</formula>
    </cfRule>
    <cfRule type="containsBlanks" dxfId="1486" priority="87">
      <formula>LEN(TRIM(C16))=0</formula>
    </cfRule>
  </conditionalFormatting>
  <conditionalFormatting sqref="C16">
    <cfRule type="containsText" dxfId="1485" priority="85" operator="containsText" text="libre">
      <formula>NOT(ISERROR(SEARCH("libre",C16)))</formula>
    </cfRule>
  </conditionalFormatting>
  <conditionalFormatting sqref="I15">
    <cfRule type="containsText" dxfId="1484" priority="119" operator="containsText" text="ntitulé">
      <formula>NOT(ISERROR(SEARCH("ntitulé",I15)))</formula>
    </cfRule>
    <cfRule type="containsBlanks" dxfId="1483" priority="120">
      <formula>LEN(TRIM(I15))=0</formula>
    </cfRule>
  </conditionalFormatting>
  <conditionalFormatting sqref="I15">
    <cfRule type="containsText" dxfId="1482" priority="118" operator="containsText" text="libre">
      <formula>NOT(ISERROR(SEARCH("libre",I15)))</formula>
    </cfRule>
  </conditionalFormatting>
  <conditionalFormatting sqref="K15">
    <cfRule type="containsText" dxfId="1481" priority="116" operator="containsText" text="ntitulé">
      <formula>NOT(ISERROR(SEARCH("ntitulé",K15)))</formula>
    </cfRule>
    <cfRule type="containsBlanks" dxfId="1480" priority="117">
      <formula>LEN(TRIM(K15))=0</formula>
    </cfRule>
  </conditionalFormatting>
  <conditionalFormatting sqref="K15">
    <cfRule type="containsText" dxfId="1479" priority="115" operator="containsText" text="libre">
      <formula>NOT(ISERROR(SEARCH("libre",K15)))</formula>
    </cfRule>
  </conditionalFormatting>
  <conditionalFormatting sqref="M15">
    <cfRule type="containsText" dxfId="1478" priority="113" operator="containsText" text="ntitulé">
      <formula>NOT(ISERROR(SEARCH("ntitulé",M15)))</formula>
    </cfRule>
    <cfRule type="containsBlanks" dxfId="1477" priority="114">
      <formula>LEN(TRIM(M15))=0</formula>
    </cfRule>
  </conditionalFormatting>
  <conditionalFormatting sqref="M15">
    <cfRule type="containsText" dxfId="1476" priority="112" operator="containsText" text="libre">
      <formula>NOT(ISERROR(SEARCH("libre",M15)))</formula>
    </cfRule>
  </conditionalFormatting>
  <conditionalFormatting sqref="O15">
    <cfRule type="containsText" dxfId="1475" priority="110" operator="containsText" text="ntitulé">
      <formula>NOT(ISERROR(SEARCH("ntitulé",O15)))</formula>
    </cfRule>
    <cfRule type="containsBlanks" dxfId="1474" priority="111">
      <formula>LEN(TRIM(O15))=0</formula>
    </cfRule>
  </conditionalFormatting>
  <conditionalFormatting sqref="O15">
    <cfRule type="containsText" dxfId="1473" priority="109" operator="containsText" text="libre">
      <formula>NOT(ISERROR(SEARCH("libre",O15)))</formula>
    </cfRule>
  </conditionalFormatting>
  <conditionalFormatting sqref="E16">
    <cfRule type="containsText" dxfId="1472" priority="107" operator="containsText" text="ntitulé">
      <formula>NOT(ISERROR(SEARCH("ntitulé",E16)))</formula>
    </cfRule>
    <cfRule type="containsBlanks" dxfId="1471" priority="108">
      <formula>LEN(TRIM(E16))=0</formula>
    </cfRule>
  </conditionalFormatting>
  <conditionalFormatting sqref="E16">
    <cfRule type="containsText" dxfId="1470" priority="106" operator="containsText" text="libre">
      <formula>NOT(ISERROR(SEARCH("libre",E16)))</formula>
    </cfRule>
  </conditionalFormatting>
  <conditionalFormatting sqref="G16">
    <cfRule type="containsText" dxfId="1469" priority="104" operator="containsText" text="ntitulé">
      <formula>NOT(ISERROR(SEARCH("ntitulé",G16)))</formula>
    </cfRule>
    <cfRule type="containsBlanks" dxfId="1468" priority="105">
      <formula>LEN(TRIM(G16))=0</formula>
    </cfRule>
  </conditionalFormatting>
  <conditionalFormatting sqref="G16">
    <cfRule type="containsText" dxfId="1467" priority="103" operator="containsText" text="libre">
      <formula>NOT(ISERROR(SEARCH("libre",G16)))</formula>
    </cfRule>
  </conditionalFormatting>
  <conditionalFormatting sqref="I16">
    <cfRule type="containsText" dxfId="1466" priority="101" operator="containsText" text="ntitulé">
      <formula>NOT(ISERROR(SEARCH("ntitulé",I16)))</formula>
    </cfRule>
    <cfRule type="containsBlanks" dxfId="1465" priority="102">
      <formula>LEN(TRIM(I16))=0</formula>
    </cfRule>
  </conditionalFormatting>
  <conditionalFormatting sqref="I16">
    <cfRule type="containsText" dxfId="1464" priority="100" operator="containsText" text="libre">
      <formula>NOT(ISERROR(SEARCH("libre",I16)))</formula>
    </cfRule>
  </conditionalFormatting>
  <conditionalFormatting sqref="B9">
    <cfRule type="containsText" dxfId="1463" priority="134" operator="containsText" text="ntitulé">
      <formula>NOT(ISERROR(SEARCH("ntitulé",B9)))</formula>
    </cfRule>
    <cfRule type="containsBlanks" dxfId="1462" priority="135">
      <formula>LEN(TRIM(B9))=0</formula>
    </cfRule>
  </conditionalFormatting>
  <conditionalFormatting sqref="B9">
    <cfRule type="containsText" dxfId="1461" priority="133" operator="containsText" text="libre">
      <formula>NOT(ISERROR(SEARCH("libre",B9)))</formula>
    </cfRule>
  </conditionalFormatting>
  <conditionalFormatting sqref="C9">
    <cfRule type="containsText" dxfId="1460" priority="131" operator="containsText" text="ntitulé">
      <formula>NOT(ISERROR(SEARCH("ntitulé",C9)))</formula>
    </cfRule>
    <cfRule type="containsBlanks" dxfId="1459" priority="132">
      <formula>LEN(TRIM(C9))=0</formula>
    </cfRule>
  </conditionalFormatting>
  <conditionalFormatting sqref="C9">
    <cfRule type="containsText" dxfId="1458" priority="130" operator="containsText" text="libre">
      <formula>NOT(ISERROR(SEARCH("libre",C9)))</formula>
    </cfRule>
  </conditionalFormatting>
  <conditionalFormatting sqref="B15:C15">
    <cfRule type="containsText" dxfId="1457" priority="128" operator="containsText" text="ntitulé">
      <formula>NOT(ISERROR(SEARCH("ntitulé",B15)))</formula>
    </cfRule>
    <cfRule type="containsBlanks" dxfId="1456" priority="129">
      <formula>LEN(TRIM(B15))=0</formula>
    </cfRule>
  </conditionalFormatting>
  <conditionalFormatting sqref="B15:C15">
    <cfRule type="containsText" dxfId="1455" priority="127" operator="containsText" text="libre">
      <formula>NOT(ISERROR(SEARCH("libre",B15)))</formula>
    </cfRule>
  </conditionalFormatting>
  <conditionalFormatting sqref="E15">
    <cfRule type="containsText" dxfId="1454" priority="125" operator="containsText" text="ntitulé">
      <formula>NOT(ISERROR(SEARCH("ntitulé",E15)))</formula>
    </cfRule>
    <cfRule type="containsBlanks" dxfId="1453" priority="126">
      <formula>LEN(TRIM(E15))=0</formula>
    </cfRule>
  </conditionalFormatting>
  <conditionalFormatting sqref="E15">
    <cfRule type="containsText" dxfId="1452" priority="124" operator="containsText" text="libre">
      <formula>NOT(ISERROR(SEARCH("libre",E15)))</formula>
    </cfRule>
  </conditionalFormatting>
  <conditionalFormatting sqref="G15">
    <cfRule type="containsText" dxfId="1451" priority="122" operator="containsText" text="ntitulé">
      <formula>NOT(ISERROR(SEARCH("ntitulé",G15)))</formula>
    </cfRule>
    <cfRule type="containsBlanks" dxfId="1450" priority="123">
      <formula>LEN(TRIM(G15))=0</formula>
    </cfRule>
  </conditionalFormatting>
  <conditionalFormatting sqref="G15">
    <cfRule type="containsText" dxfId="1449" priority="121" operator="containsText" text="libre">
      <formula>NOT(ISERROR(SEARCH("libre",G15)))</formula>
    </cfRule>
  </conditionalFormatting>
  <hyperlinks>
    <hyperlink ref="A1" location="TAB00!A1" display="Retour page de garde"/>
    <hyperlink ref="A2" location="'TAB5'!A1" display="Retour TAB5"/>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opLeftCell="A7" workbookViewId="0">
      <selection activeCell="A29" sqref="A29:P29"/>
    </sheetView>
  </sheetViews>
  <sheetFormatPr baseColWidth="10" defaultColWidth="9.1640625" defaultRowHeight="13.5" x14ac:dyDescent="0.3"/>
  <cols>
    <col min="1" max="1" width="45.5" style="10" customWidth="1"/>
    <col min="2" max="2" width="16.6640625" style="6" customWidth="1"/>
    <col min="3" max="3" width="16.6640625" style="10" customWidth="1"/>
    <col min="4" max="4" width="8.5" style="10" customWidth="1"/>
    <col min="5" max="5" width="16.6640625" style="6" customWidth="1"/>
    <col min="6" max="6" width="8.5" style="6" customWidth="1"/>
    <col min="7" max="7" width="16.6640625" style="6" customWidth="1"/>
    <col min="8" max="8" width="8.5" style="6" customWidth="1"/>
    <col min="9" max="9" width="16.6640625" style="6" customWidth="1"/>
    <col min="10" max="10" width="8.5" style="6" customWidth="1"/>
    <col min="11" max="11" width="16.6640625" style="6" customWidth="1"/>
    <col min="12" max="12" width="8.5" style="6" customWidth="1"/>
    <col min="13" max="13" width="16.6640625" style="6" customWidth="1"/>
    <col min="14" max="14" width="8.5" style="6" customWidth="1"/>
    <col min="15" max="15" width="16.6640625" style="6" customWidth="1"/>
    <col min="16" max="16" width="8.5" style="6" customWidth="1"/>
    <col min="17" max="16384" width="9.1640625" style="6"/>
  </cols>
  <sheetData>
    <row r="1" spans="1:25" ht="15" x14ac:dyDescent="0.3">
      <c r="A1" s="17" t="s">
        <v>140</v>
      </c>
      <c r="B1" s="18"/>
      <c r="C1" s="51"/>
      <c r="E1" s="18"/>
      <c r="G1" s="18"/>
      <c r="I1" s="18"/>
      <c r="K1" s="18"/>
      <c r="M1" s="18"/>
      <c r="O1" s="18"/>
    </row>
    <row r="2" spans="1:25" ht="15" x14ac:dyDescent="0.3">
      <c r="A2" s="124" t="s">
        <v>341</v>
      </c>
      <c r="B2" s="18"/>
      <c r="C2" s="51"/>
      <c r="E2" s="18"/>
      <c r="G2" s="18"/>
      <c r="I2" s="18"/>
      <c r="K2" s="18"/>
      <c r="M2" s="18"/>
      <c r="O2" s="18"/>
    </row>
    <row r="3" spans="1:25" ht="22.15" customHeight="1" x14ac:dyDescent="0.35">
      <c r="A3" s="264" t="str">
        <f>TAB00!B73&amp;" : "&amp;TAB00!C73</f>
        <v>TAB5.10 : Charges de distribution supportées par le GRD pour l'alimentation de clientèle propre</v>
      </c>
      <c r="B3" s="264"/>
      <c r="C3" s="264"/>
      <c r="D3" s="264"/>
      <c r="E3" s="264"/>
      <c r="F3" s="264"/>
      <c r="G3" s="264"/>
      <c r="H3" s="264"/>
      <c r="I3" s="264"/>
      <c r="J3" s="264"/>
      <c r="K3" s="264"/>
      <c r="L3" s="264"/>
      <c r="M3" s="264"/>
      <c r="N3" s="264"/>
      <c r="O3" s="264"/>
      <c r="P3" s="264"/>
    </row>
    <row r="4" spans="1:25" x14ac:dyDescent="0.3">
      <c r="K4" s="11"/>
      <c r="L4" s="11"/>
      <c r="M4" s="11"/>
    </row>
    <row r="5" spans="1:25" s="11" customFormat="1" x14ac:dyDescent="0.3">
      <c r="A5" s="722" t="s">
        <v>615</v>
      </c>
      <c r="B5" s="722"/>
      <c r="C5" s="722"/>
      <c r="D5" s="722"/>
      <c r="E5" s="722"/>
      <c r="F5" s="722"/>
      <c r="G5" s="722"/>
      <c r="H5" s="722"/>
      <c r="I5" s="722"/>
      <c r="J5" s="722"/>
      <c r="K5" s="722"/>
      <c r="L5" s="722"/>
      <c r="M5" s="722"/>
      <c r="N5" s="722"/>
      <c r="O5" s="722"/>
      <c r="P5" s="722"/>
    </row>
    <row r="6" spans="1:25" s="11" customFormat="1" ht="24" customHeight="1" x14ac:dyDescent="0.3">
      <c r="A6" s="631" t="s">
        <v>2</v>
      </c>
      <c r="B6" s="221" t="s">
        <v>94</v>
      </c>
      <c r="C6" s="631" t="s">
        <v>121</v>
      </c>
      <c r="D6" s="631"/>
      <c r="E6" s="631" t="s">
        <v>288</v>
      </c>
      <c r="F6" s="631"/>
      <c r="G6" s="631" t="s">
        <v>287</v>
      </c>
      <c r="H6" s="631"/>
      <c r="I6" s="631" t="s">
        <v>283</v>
      </c>
      <c r="J6" s="631"/>
      <c r="K6" s="631" t="s">
        <v>284</v>
      </c>
      <c r="L6" s="631"/>
      <c r="M6" s="631" t="s">
        <v>285</v>
      </c>
      <c r="N6" s="631"/>
      <c r="O6" s="631" t="s">
        <v>286</v>
      </c>
      <c r="P6" s="631"/>
    </row>
    <row r="7" spans="1:25" s="11" customFormat="1" ht="27" x14ac:dyDescent="0.3">
      <c r="A7" s="631"/>
      <c r="B7" s="221" t="s">
        <v>3</v>
      </c>
      <c r="C7" s="221" t="s">
        <v>3</v>
      </c>
      <c r="D7" s="503" t="s">
        <v>92</v>
      </c>
      <c r="E7" s="221" t="s">
        <v>3</v>
      </c>
      <c r="F7" s="503" t="s">
        <v>92</v>
      </c>
      <c r="G7" s="221" t="s">
        <v>3</v>
      </c>
      <c r="H7" s="503" t="s">
        <v>92</v>
      </c>
      <c r="I7" s="221" t="s">
        <v>3</v>
      </c>
      <c r="J7" s="503" t="s">
        <v>92</v>
      </c>
      <c r="K7" s="221" t="s">
        <v>3</v>
      </c>
      <c r="L7" s="503" t="s">
        <v>92</v>
      </c>
      <c r="M7" s="221" t="s">
        <v>3</v>
      </c>
      <c r="N7" s="503" t="s">
        <v>92</v>
      </c>
      <c r="O7" s="221" t="s">
        <v>3</v>
      </c>
      <c r="P7" s="503" t="s">
        <v>92</v>
      </c>
    </row>
    <row r="8" spans="1:25" s="81" customFormat="1" ht="31.9" customHeight="1" x14ac:dyDescent="0.3">
      <c r="A8" s="307" t="s">
        <v>613</v>
      </c>
      <c r="B8" s="417"/>
      <c r="C8" s="417"/>
      <c r="D8" s="305">
        <f>IFERROR(IF(AND(ROUND(SUM(B8:B8),0)=0,ROUND(SUM(C8:C8),0)&gt;ROUND(SUM(B8:B8),0)),"INF",(ROUND(SUM(C8:C8),0)-ROUND(SUM(B8:B8),0))/ROUND(SUM(B8:B8),0)),0)</f>
        <v>0</v>
      </c>
      <c r="E8" s="417"/>
      <c r="F8" s="305">
        <f>IFERROR(IF(AND(ROUND(SUM(C8),0)=0,ROUND(SUM(E8:E8),0)&gt;ROUND(SUM(C8),0)),"INF",(ROUND(SUM(E8:E8),0)-ROUND(SUM(C8),0))/ROUND(SUM(C8),0)),0)</f>
        <v>0</v>
      </c>
      <c r="G8" s="417"/>
      <c r="H8" s="305">
        <f>IFERROR(IF(AND(ROUND(SUM(E8),0)=0,ROUND(SUM(G8:G8),0)&gt;ROUND(SUM(E8),0)),"INF",(ROUND(SUM(G8:G8),0)-ROUND(SUM(E8),0))/ROUND(SUM(E8),0)),0)</f>
        <v>0</v>
      </c>
      <c r="I8" s="417"/>
      <c r="J8" s="305">
        <f>IFERROR(IF(AND(ROUND(SUM(G8),0)=0,ROUND(SUM(I8:I8),0)&gt;ROUND(SUM(G8),0)),"INF",(ROUND(SUM(I8:I8),0)-ROUND(SUM(G8),0))/ROUND(SUM(G8),0)),0)</f>
        <v>0</v>
      </c>
      <c r="K8" s="417"/>
      <c r="L8" s="305">
        <f>IFERROR(IF(AND(ROUND(SUM(I8),0)=0,ROUND(SUM(K8:K8),0)&gt;ROUND(SUM(I8),0)),"INF",(ROUND(SUM(K8:K8),0)-ROUND(SUM(I8),0))/ROUND(SUM(I8),0)),0)</f>
        <v>0</v>
      </c>
      <c r="M8" s="417"/>
      <c r="N8" s="305">
        <f>IFERROR(IF(AND(ROUND(SUM(K8),0)=0,ROUND(SUM(M8:M8),0)&gt;ROUND(SUM(K8),0)),"INF",(ROUND(SUM(M8:M8),0)-ROUND(SUM(K8),0))/ROUND(SUM(K8),0)),0)</f>
        <v>0</v>
      </c>
      <c r="O8" s="417"/>
      <c r="P8" s="306">
        <f>IFERROR(IF(AND(ROUND(SUM(M8),0)=0,ROUND(SUM(O8:O8),0)&gt;ROUND(SUM(M8),0)),"INF",(ROUND(SUM(O8:O8),0)-ROUND(SUM(M8),0))/ROUND(SUM(M8),0)),0)</f>
        <v>0</v>
      </c>
      <c r="R8" s="129">
        <f t="shared" ref="R8:S10" si="0">B8</f>
        <v>0</v>
      </c>
      <c r="S8" s="129">
        <f t="shared" si="0"/>
        <v>0</v>
      </c>
      <c r="T8" s="129">
        <f>E8</f>
        <v>0</v>
      </c>
      <c r="U8" s="129">
        <f>G8</f>
        <v>0</v>
      </c>
      <c r="V8" s="129">
        <f>I8</f>
        <v>0</v>
      </c>
      <c r="W8" s="129">
        <f>K8</f>
        <v>0</v>
      </c>
      <c r="X8" s="129">
        <f>M8</f>
        <v>0</v>
      </c>
      <c r="Y8" s="129">
        <f>O8</f>
        <v>0</v>
      </c>
    </row>
    <row r="9" spans="1:25" s="81" customFormat="1" ht="15" x14ac:dyDescent="0.3">
      <c r="A9" s="365" t="s">
        <v>750</v>
      </c>
      <c r="B9" s="417"/>
      <c r="C9" s="417"/>
      <c r="D9" s="305">
        <f>IFERROR(IF(AND(ROUND(SUM(B9:B9),0)=0,ROUND(SUM(C9:C9),0)&gt;ROUND(SUM(B9:B9),0)),"INF",(ROUND(SUM(C9:C9),0)-ROUND(SUM(B9:B9),0))/ROUND(SUM(B9:B9),0)),0)</f>
        <v>0</v>
      </c>
      <c r="E9" s="529"/>
      <c r="F9" s="305">
        <f>IFERROR(IF(AND(ROUND(SUM(C9),0)=0,ROUND(SUM(E9:E9),0)&gt;ROUND(SUM(C9),0)),"INF",(ROUND(SUM(E9:E9),0)-ROUND(SUM(C9),0))/ROUND(SUM(C9),0)),0)</f>
        <v>0</v>
      </c>
      <c r="G9" s="529"/>
      <c r="H9" s="305">
        <f>IFERROR(IF(AND(ROUND(SUM(E9),0)=0,ROUND(SUM(G9:G9),0)&gt;ROUND(SUM(E9),0)),"INF",(ROUND(SUM(G9:G9),0)-ROUND(SUM(E9),0))/ROUND(SUM(E9),0)),0)</f>
        <v>0</v>
      </c>
      <c r="I9" s="529"/>
      <c r="J9" s="305">
        <f>IFERROR(IF(AND(ROUND(SUM(G9),0)=0,ROUND(SUM(I9:I9),0)&gt;ROUND(SUM(G9),0)),"INF",(ROUND(SUM(I9:I9),0)-ROUND(SUM(G9),0))/ROUND(SUM(G9),0)),0)</f>
        <v>0</v>
      </c>
      <c r="K9" s="529"/>
      <c r="L9" s="305">
        <f>IFERROR(IF(AND(ROUND(SUM(I9),0)=0,ROUND(SUM(K9:K9),0)&gt;ROUND(SUM(I9),0)),"INF",(ROUND(SUM(K9:K9),0)-ROUND(SUM(I9),0))/ROUND(SUM(I9),0)),0)</f>
        <v>0</v>
      </c>
      <c r="M9" s="529"/>
      <c r="N9" s="305">
        <f>IFERROR(IF(AND(ROUND(SUM(K9),0)=0,ROUND(SUM(M9:M9),0)&gt;ROUND(SUM(K9),0)),"INF",(ROUND(SUM(M9:M9),0)-ROUND(SUM(K9),0))/ROUND(SUM(K9),0)),0)</f>
        <v>0</v>
      </c>
      <c r="O9" s="529"/>
      <c r="P9" s="306">
        <f>IFERROR(IF(AND(ROUND(SUM(M9),0)=0,ROUND(SUM(O9:O9),0)&gt;ROUND(SUM(M9),0)),"INF",(ROUND(SUM(O9:O9),0)-ROUND(SUM(M9),0))/ROUND(SUM(M9),0)),0)</f>
        <v>0</v>
      </c>
      <c r="R9" s="129">
        <f t="shared" si="0"/>
        <v>0</v>
      </c>
      <c r="S9" s="129">
        <f t="shared" si="0"/>
        <v>0</v>
      </c>
      <c r="T9" s="129">
        <f>E9</f>
        <v>0</v>
      </c>
      <c r="U9" s="129">
        <f>G9</f>
        <v>0</v>
      </c>
      <c r="V9" s="129">
        <f>I9</f>
        <v>0</v>
      </c>
      <c r="W9" s="129">
        <f>K9</f>
        <v>0</v>
      </c>
      <c r="X9" s="129">
        <f>M9</f>
        <v>0</v>
      </c>
      <c r="Y9" s="129">
        <f>O9</f>
        <v>0</v>
      </c>
    </row>
    <row r="10" spans="1:25" s="81" customFormat="1" ht="15" x14ac:dyDescent="0.3">
      <c r="A10" s="307" t="s">
        <v>751</v>
      </c>
      <c r="B10" s="6">
        <f>B9*B8</f>
        <v>0</v>
      </c>
      <c r="C10" s="6">
        <f>C9*C8</f>
        <v>0</v>
      </c>
      <c r="D10" s="323">
        <f>IFERROR(IF(AND(ROUND(SUM(B10:B10),0)=0,ROUND(SUM(C10:C10),0)&gt;ROUND(SUM(B10:B10),0)),"INF",(ROUND(SUM(C10:C10),0)-ROUND(SUM(B10:B10),0))/ROUND(SUM(B10:B10),0)),0)</f>
        <v>0</v>
      </c>
      <c r="E10" s="6">
        <f>E9*E8</f>
        <v>0</v>
      </c>
      <c r="F10" s="323">
        <f>IFERROR(IF(AND(ROUND(SUM(C10),0)=0,ROUND(SUM(E10:E10),0)&gt;ROUND(SUM(C10),0)),"INF",(ROUND(SUM(E10:E10),0)-ROUND(SUM(C10),0))/ROUND(SUM(C10),0)),0)</f>
        <v>0</v>
      </c>
      <c r="G10" s="6">
        <f>G9*G8</f>
        <v>0</v>
      </c>
      <c r="H10" s="323">
        <f>IFERROR(IF(AND(ROUND(SUM(E10),0)=0,ROUND(SUM(G10:G10),0)&gt;ROUND(SUM(E10),0)),"INF",(ROUND(SUM(G10:G10),0)-ROUND(SUM(E10),0))/ROUND(SUM(E10),0)),0)</f>
        <v>0</v>
      </c>
      <c r="I10" s="6">
        <f>I9*I8</f>
        <v>0</v>
      </c>
      <c r="J10" s="323">
        <f>IFERROR(IF(AND(ROUND(SUM(G10),0)=0,ROUND(SUM(I10:I10),0)&gt;ROUND(SUM(G10),0)),"INF",(ROUND(SUM(I10:I10),0)-ROUND(SUM(G10),0))/ROUND(SUM(G10),0)),0)</f>
        <v>0</v>
      </c>
      <c r="K10" s="6">
        <f>K9*K8</f>
        <v>0</v>
      </c>
      <c r="L10" s="323">
        <f>IFERROR(IF(AND(ROUND(SUM(I10),0)=0,ROUND(SUM(K10:K10),0)&gt;ROUND(SUM(I10),0)),"INF",(ROUND(SUM(K10:K10),0)-ROUND(SUM(I10),0))/ROUND(SUM(I10),0)),0)</f>
        <v>0</v>
      </c>
      <c r="M10" s="6">
        <f>M9*M8</f>
        <v>0</v>
      </c>
      <c r="N10" s="323">
        <f>IFERROR(IF(AND(ROUND(SUM(K10),0)=0,ROUND(SUM(M10:M10),0)&gt;ROUND(SUM(K10),0)),"INF",(ROUND(SUM(M10:M10),0)-ROUND(SUM(K10),0))/ROUND(SUM(K10),0)),0)</f>
        <v>0</v>
      </c>
      <c r="O10" s="6">
        <f>O9*O8</f>
        <v>0</v>
      </c>
      <c r="P10" s="310">
        <f>IFERROR(IF(AND(ROUND(SUM(M10),0)=0,ROUND(SUM(O10:O10),0)&gt;ROUND(SUM(M10),0)),"INF",(ROUND(SUM(O10:O10),0)-ROUND(SUM(M10),0))/ROUND(SUM(M10),0)),0)</f>
        <v>0</v>
      </c>
      <c r="R10" s="129">
        <f t="shared" si="0"/>
        <v>0</v>
      </c>
      <c r="S10" s="129">
        <f t="shared" si="0"/>
        <v>0</v>
      </c>
      <c r="T10" s="129">
        <f>E10</f>
        <v>0</v>
      </c>
      <c r="U10" s="129">
        <f>G10</f>
        <v>0</v>
      </c>
      <c r="V10" s="129">
        <f>I10</f>
        <v>0</v>
      </c>
      <c r="W10" s="129">
        <f>K10</f>
        <v>0</v>
      </c>
      <c r="X10" s="129">
        <f>M10</f>
        <v>0</v>
      </c>
      <c r="Y10" s="129">
        <f>O10</f>
        <v>0</v>
      </c>
    </row>
    <row r="11" spans="1:25" ht="14.45" customHeight="1" x14ac:dyDescent="0.3"/>
    <row r="12" spans="1:25" ht="14.45" customHeight="1" x14ac:dyDescent="0.3">
      <c r="A12" s="722" t="s">
        <v>617</v>
      </c>
      <c r="B12" s="722"/>
      <c r="C12" s="722"/>
      <c r="D12" s="722"/>
      <c r="E12" s="722"/>
      <c r="F12" s="722"/>
      <c r="G12" s="722"/>
      <c r="H12" s="722"/>
      <c r="I12" s="722"/>
      <c r="J12" s="722"/>
      <c r="K12" s="722"/>
      <c r="L12" s="722"/>
      <c r="M12" s="722"/>
      <c r="N12" s="722"/>
      <c r="O12" s="722"/>
      <c r="P12" s="722"/>
    </row>
    <row r="13" spans="1:25" ht="14.45" customHeight="1" x14ac:dyDescent="0.3">
      <c r="A13" s="631" t="s">
        <v>2</v>
      </c>
      <c r="B13" s="221" t="s">
        <v>94</v>
      </c>
      <c r="C13" s="631" t="s">
        <v>121</v>
      </c>
      <c r="D13" s="631"/>
      <c r="E13" s="631" t="s">
        <v>288</v>
      </c>
      <c r="F13" s="631"/>
      <c r="G13" s="631" t="s">
        <v>287</v>
      </c>
      <c r="H13" s="631"/>
      <c r="I13" s="631" t="s">
        <v>283</v>
      </c>
      <c r="J13" s="631"/>
      <c r="K13" s="631" t="s">
        <v>284</v>
      </c>
      <c r="L13" s="631"/>
      <c r="M13" s="631" t="s">
        <v>285</v>
      </c>
      <c r="N13" s="631"/>
      <c r="O13" s="631" t="s">
        <v>286</v>
      </c>
      <c r="P13" s="631"/>
    </row>
    <row r="14" spans="1:25" ht="19.899999999999999" customHeight="1" x14ac:dyDescent="0.3">
      <c r="A14" s="631"/>
      <c r="B14" s="221" t="s">
        <v>3</v>
      </c>
      <c r="C14" s="221" t="s">
        <v>3</v>
      </c>
      <c r="D14" s="503" t="s">
        <v>92</v>
      </c>
      <c r="E14" s="221" t="s">
        <v>3</v>
      </c>
      <c r="F14" s="503" t="s">
        <v>92</v>
      </c>
      <c r="G14" s="221" t="s">
        <v>3</v>
      </c>
      <c r="H14" s="503" t="s">
        <v>92</v>
      </c>
      <c r="I14" s="221" t="s">
        <v>3</v>
      </c>
      <c r="J14" s="503" t="s">
        <v>92</v>
      </c>
      <c r="K14" s="221" t="s">
        <v>3</v>
      </c>
      <c r="L14" s="503" t="s">
        <v>92</v>
      </c>
      <c r="M14" s="221" t="s">
        <v>3</v>
      </c>
      <c r="N14" s="503" t="s">
        <v>92</v>
      </c>
      <c r="O14" s="221" t="s">
        <v>3</v>
      </c>
      <c r="P14" s="503" t="s">
        <v>92</v>
      </c>
    </row>
    <row r="15" spans="1:25" ht="22.9" customHeight="1" x14ac:dyDescent="0.3">
      <c r="A15" s="307" t="s">
        <v>613</v>
      </c>
      <c r="B15" s="417"/>
      <c r="C15" s="417"/>
      <c r="D15" s="305">
        <f>IFERROR(IF(AND(ROUND(SUM(B15:B15),0)=0,ROUND(SUM(C15:C15),0)&gt;ROUND(SUM(B15:B15),0)),"INF",(ROUND(SUM(C15:C15),0)-ROUND(SUM(B15:B15),0))/ROUND(SUM(B15:B15),0)),0)</f>
        <v>0</v>
      </c>
      <c r="E15" s="417"/>
      <c r="F15" s="305">
        <f>IFERROR(IF(AND(ROUND(SUM(C15),0)=0,ROUND(SUM(E15:E15),0)&gt;ROUND(SUM(C15),0)),"INF",(ROUND(SUM(E15:E15),0)-ROUND(SUM(C15),0))/ROUND(SUM(C15),0)),0)</f>
        <v>0</v>
      </c>
      <c r="G15" s="417"/>
      <c r="H15" s="305">
        <f>IFERROR(IF(AND(ROUND(SUM(E15),0)=0,ROUND(SUM(G15:G15),0)&gt;ROUND(SUM(E15),0)),"INF",(ROUND(SUM(G15:G15),0)-ROUND(SUM(E15),0))/ROUND(SUM(E15),0)),0)</f>
        <v>0</v>
      </c>
      <c r="I15" s="417"/>
      <c r="J15" s="305">
        <f>IFERROR(IF(AND(ROUND(SUM(G15),0)=0,ROUND(SUM(I15:I15),0)&gt;ROUND(SUM(G15),0)),"INF",(ROUND(SUM(I15:I15),0)-ROUND(SUM(G15),0))/ROUND(SUM(G15),0)),0)</f>
        <v>0</v>
      </c>
      <c r="K15" s="417"/>
      <c r="L15" s="305">
        <f>IFERROR(IF(AND(ROUND(SUM(I15),0)=0,ROUND(SUM(K15:K15),0)&gt;ROUND(SUM(I15),0)),"INF",(ROUND(SUM(K15:K15),0)-ROUND(SUM(I15),0))/ROUND(SUM(I15),0)),0)</f>
        <v>0</v>
      </c>
      <c r="M15" s="417"/>
      <c r="N15" s="305">
        <f>IFERROR(IF(AND(ROUND(SUM(K15),0)=0,ROUND(SUM(M15:M15),0)&gt;ROUND(SUM(K15),0)),"INF",(ROUND(SUM(M15:M15),0)-ROUND(SUM(K15),0))/ROUND(SUM(K15),0)),0)</f>
        <v>0</v>
      </c>
      <c r="O15" s="417"/>
      <c r="P15" s="306">
        <f>IFERROR(IF(AND(ROUND(SUM(M15),0)=0,ROUND(SUM(O15:O15),0)&gt;ROUND(SUM(M15),0)),"INF",(ROUND(SUM(O15:O15),0)-ROUND(SUM(M15),0))/ROUND(SUM(M15),0)),0)</f>
        <v>0</v>
      </c>
    </row>
    <row r="16" spans="1:25" ht="14.45" customHeight="1" x14ac:dyDescent="0.3">
      <c r="A16" s="365" t="s">
        <v>750</v>
      </c>
      <c r="B16" s="417"/>
      <c r="C16" s="417"/>
      <c r="D16" s="305">
        <f>IFERROR(IF(AND(ROUND(SUM(B16:B16),0)=0,ROUND(SUM(C16:C16),0)&gt;ROUND(SUM(B16:B16),0)),"INF",(ROUND(SUM(C16:C16),0)-ROUND(SUM(B16:B16),0))/ROUND(SUM(B16:B16),0)),0)</f>
        <v>0</v>
      </c>
      <c r="E16" s="529"/>
      <c r="F16" s="305">
        <f>IFERROR(IF(AND(ROUND(SUM(C16),0)=0,ROUND(SUM(E16:E16),0)&gt;ROUND(SUM(C16),0)),"INF",(ROUND(SUM(E16:E16),0)-ROUND(SUM(C16),0))/ROUND(SUM(C16),0)),0)</f>
        <v>0</v>
      </c>
      <c r="G16" s="529"/>
      <c r="H16" s="305">
        <f>IFERROR(IF(AND(ROUND(SUM(E16),0)=0,ROUND(SUM(G16:G16),0)&gt;ROUND(SUM(E16),0)),"INF",(ROUND(SUM(G16:G16),0)-ROUND(SUM(E16),0))/ROUND(SUM(E16),0)),0)</f>
        <v>0</v>
      </c>
      <c r="I16" s="529"/>
      <c r="J16" s="305">
        <f>IFERROR(IF(AND(ROUND(SUM(G16),0)=0,ROUND(SUM(I16:I16),0)&gt;ROUND(SUM(G16),0)),"INF",(ROUND(SUM(I16:I16),0)-ROUND(SUM(G16),0))/ROUND(SUM(G16),0)),0)</f>
        <v>0</v>
      </c>
      <c r="K16" s="529"/>
      <c r="L16" s="305">
        <f>IFERROR(IF(AND(ROUND(SUM(I16),0)=0,ROUND(SUM(K16:K16),0)&gt;ROUND(SUM(I16),0)),"INF",(ROUND(SUM(K16:K16),0)-ROUND(SUM(I16),0))/ROUND(SUM(I16),0)),0)</f>
        <v>0</v>
      </c>
      <c r="M16" s="529"/>
      <c r="N16" s="305">
        <f>IFERROR(IF(AND(ROUND(SUM(K16),0)=0,ROUND(SUM(M16:M16),0)&gt;ROUND(SUM(K16),0)),"INF",(ROUND(SUM(M16:M16),0)-ROUND(SUM(K16),0))/ROUND(SUM(K16),0)),0)</f>
        <v>0</v>
      </c>
      <c r="O16" s="529"/>
      <c r="P16" s="306">
        <f>IFERROR(IF(AND(ROUND(SUM(M16),0)=0,ROUND(SUM(O16:O16),0)&gt;ROUND(SUM(M16),0)),"INF",(ROUND(SUM(O16:O16),0)-ROUND(SUM(M16),0))/ROUND(SUM(M16),0)),0)</f>
        <v>0</v>
      </c>
    </row>
    <row r="17" spans="1:16" ht="14.45" customHeight="1" x14ac:dyDescent="0.3">
      <c r="A17" s="307" t="s">
        <v>751</v>
      </c>
      <c r="B17" s="6">
        <f>B16*B15</f>
        <v>0</v>
      </c>
      <c r="C17" s="6">
        <f>C16*C15</f>
        <v>0</v>
      </c>
      <c r="D17" s="323">
        <f>IFERROR(IF(AND(ROUND(SUM(B17:B17),0)=0,ROUND(SUM(C17:C17),0)&gt;ROUND(SUM(B17:B17),0)),"INF",(ROUND(SUM(C17:C17),0)-ROUND(SUM(B17:B17),0))/ROUND(SUM(B17:B17),0)),0)</f>
        <v>0</v>
      </c>
      <c r="E17" s="6">
        <f>E16*E15</f>
        <v>0</v>
      </c>
      <c r="F17" s="323">
        <f>IFERROR(IF(AND(ROUND(SUM(C17),0)=0,ROUND(SUM(E17:E17),0)&gt;ROUND(SUM(C17),0)),"INF",(ROUND(SUM(E17:E17),0)-ROUND(SUM(C17),0))/ROUND(SUM(C17),0)),0)</f>
        <v>0</v>
      </c>
      <c r="G17" s="6">
        <f>G16*G15</f>
        <v>0</v>
      </c>
      <c r="H17" s="323">
        <f>IFERROR(IF(AND(ROUND(SUM(E17),0)=0,ROUND(SUM(G17:G17),0)&gt;ROUND(SUM(E17),0)),"INF",(ROUND(SUM(G17:G17),0)-ROUND(SUM(E17),0))/ROUND(SUM(E17),0)),0)</f>
        <v>0</v>
      </c>
      <c r="I17" s="6">
        <f>I16*I15</f>
        <v>0</v>
      </c>
      <c r="J17" s="323">
        <f>IFERROR(IF(AND(ROUND(SUM(G17),0)=0,ROUND(SUM(I17:I17),0)&gt;ROUND(SUM(G17),0)),"INF",(ROUND(SUM(I17:I17),0)-ROUND(SUM(G17),0))/ROUND(SUM(G17),0)),0)</f>
        <v>0</v>
      </c>
      <c r="K17" s="6">
        <f>K16*K15</f>
        <v>0</v>
      </c>
      <c r="L17" s="323">
        <f>IFERROR(IF(AND(ROUND(SUM(I17),0)=0,ROUND(SUM(K17:K17),0)&gt;ROUND(SUM(I17),0)),"INF",(ROUND(SUM(K17:K17),0)-ROUND(SUM(I17),0))/ROUND(SUM(I17),0)),0)</f>
        <v>0</v>
      </c>
      <c r="M17" s="6">
        <f>M16*M15</f>
        <v>0</v>
      </c>
      <c r="N17" s="323">
        <f>IFERROR(IF(AND(ROUND(SUM(K17),0)=0,ROUND(SUM(M17:M17),0)&gt;ROUND(SUM(K17),0)),"INF",(ROUND(SUM(M17:M17),0)-ROUND(SUM(K17),0))/ROUND(SUM(K17),0)),0)</f>
        <v>0</v>
      </c>
      <c r="O17" s="6">
        <f>O16*O15</f>
        <v>0</v>
      </c>
      <c r="P17" s="310">
        <f>IFERROR(IF(AND(ROUND(SUM(M17),0)=0,ROUND(SUM(O17:O17),0)&gt;ROUND(SUM(M17),0)),"INF",(ROUND(SUM(O17:O17),0)-ROUND(SUM(M17),0))/ROUND(SUM(M17),0)),0)</f>
        <v>0</v>
      </c>
    </row>
    <row r="18" spans="1:16" ht="14.45" customHeight="1" x14ac:dyDescent="0.3"/>
    <row r="19" spans="1:16" ht="14.45" customHeight="1" x14ac:dyDescent="0.3">
      <c r="A19" s="722" t="s">
        <v>54</v>
      </c>
      <c r="B19" s="722"/>
      <c r="C19" s="722"/>
      <c r="D19" s="722"/>
      <c r="E19" s="722"/>
      <c r="F19" s="722"/>
      <c r="G19" s="722"/>
      <c r="H19" s="722"/>
      <c r="I19" s="722"/>
      <c r="J19" s="722"/>
      <c r="K19" s="722"/>
      <c r="L19" s="722"/>
      <c r="M19" s="722"/>
      <c r="N19" s="722"/>
      <c r="O19" s="722"/>
      <c r="P19" s="722"/>
    </row>
    <row r="20" spans="1:16" ht="14.45" customHeight="1" x14ac:dyDescent="0.3">
      <c r="A20" s="631" t="s">
        <v>2</v>
      </c>
      <c r="B20" s="221" t="s">
        <v>94</v>
      </c>
      <c r="C20" s="631" t="s">
        <v>121</v>
      </c>
      <c r="D20" s="631"/>
      <c r="E20" s="631" t="s">
        <v>288</v>
      </c>
      <c r="F20" s="631"/>
      <c r="G20" s="631" t="s">
        <v>287</v>
      </c>
      <c r="H20" s="631"/>
      <c r="I20" s="631" t="s">
        <v>283</v>
      </c>
      <c r="J20" s="631"/>
      <c r="K20" s="631" t="s">
        <v>284</v>
      </c>
      <c r="L20" s="631"/>
      <c r="M20" s="631" t="s">
        <v>285</v>
      </c>
      <c r="N20" s="631"/>
      <c r="O20" s="631" t="s">
        <v>286</v>
      </c>
      <c r="P20" s="631"/>
    </row>
    <row r="21" spans="1:16" ht="26.45" customHeight="1" x14ac:dyDescent="0.3">
      <c r="A21" s="631"/>
      <c r="B21" s="221" t="s">
        <v>3</v>
      </c>
      <c r="C21" s="221" t="s">
        <v>3</v>
      </c>
      <c r="D21" s="503" t="s">
        <v>92</v>
      </c>
      <c r="E21" s="221" t="s">
        <v>3</v>
      </c>
      <c r="F21" s="503" t="s">
        <v>92</v>
      </c>
      <c r="G21" s="221" t="s">
        <v>3</v>
      </c>
      <c r="H21" s="503" t="s">
        <v>92</v>
      </c>
      <c r="I21" s="221" t="s">
        <v>3</v>
      </c>
      <c r="J21" s="503" t="s">
        <v>92</v>
      </c>
      <c r="K21" s="221" t="s">
        <v>3</v>
      </c>
      <c r="L21" s="503" t="s">
        <v>92</v>
      </c>
      <c r="M21" s="221" t="s">
        <v>3</v>
      </c>
      <c r="N21" s="503" t="s">
        <v>92</v>
      </c>
      <c r="O21" s="221" t="s">
        <v>3</v>
      </c>
      <c r="P21" s="503" t="s">
        <v>92</v>
      </c>
    </row>
    <row r="22" spans="1:16" ht="22.9" customHeight="1" x14ac:dyDescent="0.3">
      <c r="A22" s="307" t="s">
        <v>613</v>
      </c>
      <c r="B22" s="79">
        <f>SUM(B8,B15)</f>
        <v>0</v>
      </c>
      <c r="C22" s="79">
        <f>SUM(C8,C15)</f>
        <v>0</v>
      </c>
      <c r="D22" s="305">
        <f>IFERROR(IF(AND(ROUND(SUM(B22:B22),0)=0,ROUND(SUM(C22:C22),0)&gt;ROUND(SUM(B22:B22),0)),"INF",(ROUND(SUM(C22:C22),0)-ROUND(SUM(B22:B22),0))/ROUND(SUM(B22:B22),0)),0)</f>
        <v>0</v>
      </c>
      <c r="E22" s="79">
        <f>SUM(E8,E15)</f>
        <v>0</v>
      </c>
      <c r="F22" s="305">
        <f>IFERROR(IF(AND(ROUND(SUM(C22),0)=0,ROUND(SUM(E22:E22),0)&gt;ROUND(SUM(C22),0)),"INF",(ROUND(SUM(E22:E22),0)-ROUND(SUM(C22),0))/ROUND(SUM(C22),0)),0)</f>
        <v>0</v>
      </c>
      <c r="G22" s="79">
        <f>SUM(G8,G15)</f>
        <v>0</v>
      </c>
      <c r="H22" s="305">
        <f>IFERROR(IF(AND(ROUND(SUM(E22),0)=0,ROUND(SUM(G22:G22),0)&gt;ROUND(SUM(E22),0)),"INF",(ROUND(SUM(G22:G22),0)-ROUND(SUM(E22),0))/ROUND(SUM(E22),0)),0)</f>
        <v>0</v>
      </c>
      <c r="I22" s="79">
        <f>SUM(I8,I15)</f>
        <v>0</v>
      </c>
      <c r="J22" s="305">
        <f>IFERROR(IF(AND(ROUND(SUM(G22),0)=0,ROUND(SUM(I22:I22),0)&gt;ROUND(SUM(G22),0)),"INF",(ROUND(SUM(I22:I22),0)-ROUND(SUM(G22),0))/ROUND(SUM(G22),0)),0)</f>
        <v>0</v>
      </c>
      <c r="K22" s="79">
        <f>SUM(K8,K15)</f>
        <v>0</v>
      </c>
      <c r="L22" s="305">
        <f>IFERROR(IF(AND(ROUND(SUM(I22),0)=0,ROUND(SUM(K22:K22),0)&gt;ROUND(SUM(I22),0)),"INF",(ROUND(SUM(K22:K22),0)-ROUND(SUM(I22),0))/ROUND(SUM(I22),0)),0)</f>
        <v>0</v>
      </c>
      <c r="M22" s="79">
        <f>SUM(M8,M15)</f>
        <v>0</v>
      </c>
      <c r="N22" s="305">
        <f>IFERROR(IF(AND(ROUND(SUM(K22),0)=0,ROUND(SUM(M22:M22),0)&gt;ROUND(SUM(K22),0)),"INF",(ROUND(SUM(M22:M22),0)-ROUND(SUM(K22),0))/ROUND(SUM(K22),0)),0)</f>
        <v>0</v>
      </c>
      <c r="O22" s="79">
        <f>SUM(O8,O15)</f>
        <v>0</v>
      </c>
      <c r="P22" s="306">
        <f>IFERROR(IF(AND(ROUND(SUM(M22),0)=0,ROUND(SUM(O22:O22),0)&gt;ROUND(SUM(M22),0)),"INF",(ROUND(SUM(O22:O22),0)-ROUND(SUM(M22),0))/ROUND(SUM(M22),0)),0)</f>
        <v>0</v>
      </c>
    </row>
    <row r="23" spans="1:16" ht="14.45" customHeight="1" x14ac:dyDescent="0.3">
      <c r="A23" s="365" t="s">
        <v>750</v>
      </c>
      <c r="B23" s="79">
        <f>IFERROR(B24/B22,0)</f>
        <v>0</v>
      </c>
      <c r="C23" s="79">
        <f>IFERROR(C24/C22,0)</f>
        <v>0</v>
      </c>
      <c r="D23" s="305">
        <f>IFERROR(IF(AND(ROUND(SUM(B23:B23),0)=0,ROUND(SUM(C23:C23),0)&gt;ROUND(SUM(B23:B23),0)),"INF",(ROUND(SUM(C23:C23),0)-ROUND(SUM(B23:B23),0))/ROUND(SUM(B23:B23),0)),0)</f>
        <v>0</v>
      </c>
      <c r="E23" s="79">
        <f>IFERROR(E24/E22,0)</f>
        <v>0</v>
      </c>
      <c r="F23" s="305">
        <f>IFERROR(IF(AND(ROUND(SUM(C23),0)=0,ROUND(SUM(E23:E23),0)&gt;ROUND(SUM(C23),0)),"INF",(ROUND(SUM(E23:E23),0)-ROUND(SUM(C23),0))/ROUND(SUM(C23),0)),0)</f>
        <v>0</v>
      </c>
      <c r="G23" s="79">
        <f>IFERROR(G24/G22,0)</f>
        <v>0</v>
      </c>
      <c r="H23" s="305">
        <f>IFERROR(IF(AND(ROUND(SUM(E23),0)=0,ROUND(SUM(G23:G23),0)&gt;ROUND(SUM(E23),0)),"INF",(ROUND(SUM(G23:G23),0)-ROUND(SUM(E23),0))/ROUND(SUM(E23),0)),0)</f>
        <v>0</v>
      </c>
      <c r="I23" s="79">
        <f>IFERROR(I24/I22,0)</f>
        <v>0</v>
      </c>
      <c r="J23" s="305">
        <f>IFERROR(IF(AND(ROUND(SUM(G23),0)=0,ROUND(SUM(I23:I23),0)&gt;ROUND(SUM(G23),0)),"INF",(ROUND(SUM(I23:I23),0)-ROUND(SUM(G23),0))/ROUND(SUM(G23),0)),0)</f>
        <v>0</v>
      </c>
      <c r="K23" s="79">
        <f>IFERROR(K24/K22,0)</f>
        <v>0</v>
      </c>
      <c r="L23" s="305">
        <f>IFERROR(IF(AND(ROUND(SUM(I23),0)=0,ROUND(SUM(K23:K23),0)&gt;ROUND(SUM(I23),0)),"INF",(ROUND(SUM(K23:K23),0)-ROUND(SUM(I23),0))/ROUND(SUM(I23),0)),0)</f>
        <v>0</v>
      </c>
      <c r="M23" s="79">
        <f>IFERROR(M24/M22,0)</f>
        <v>0</v>
      </c>
      <c r="N23" s="305">
        <f>IFERROR(IF(AND(ROUND(SUM(K23),0)=0,ROUND(SUM(M23:M23),0)&gt;ROUND(SUM(K23),0)),"INF",(ROUND(SUM(M23:M23),0)-ROUND(SUM(K23),0))/ROUND(SUM(K23),0)),0)</f>
        <v>0</v>
      </c>
      <c r="O23" s="79">
        <f>IFERROR(O24/O22,0)</f>
        <v>0</v>
      </c>
      <c r="P23" s="306">
        <f>IFERROR(IF(AND(ROUND(SUM(M23),0)=0,ROUND(SUM(O23:O23),0)&gt;ROUND(SUM(M23),0)),"INF",(ROUND(SUM(O23:O23),0)-ROUND(SUM(M23),0))/ROUND(SUM(M23),0)),0)</f>
        <v>0</v>
      </c>
    </row>
    <row r="24" spans="1:16" ht="14.45" customHeight="1" x14ac:dyDescent="0.3">
      <c r="A24" s="307" t="s">
        <v>751</v>
      </c>
      <c r="B24" s="79">
        <f>SUM(B10,B17)</f>
        <v>0</v>
      </c>
      <c r="C24" s="79">
        <f>SUM(C10,C17)</f>
        <v>0</v>
      </c>
      <c r="D24" s="323">
        <f>IFERROR(IF(AND(ROUND(SUM(B24:B24),0)=0,ROUND(SUM(C24:C24),0)&gt;ROUND(SUM(B24:B24),0)),"INF",(ROUND(SUM(C24:C24),0)-ROUND(SUM(B24:B24),0))/ROUND(SUM(B24:B24),0)),0)</f>
        <v>0</v>
      </c>
      <c r="E24" s="79">
        <f>SUM(E10,E17)</f>
        <v>0</v>
      </c>
      <c r="F24" s="323">
        <f>IFERROR(IF(AND(ROUND(SUM(C24),0)=0,ROUND(SUM(E24:E24),0)&gt;ROUND(SUM(C24),0)),"INF",(ROUND(SUM(E24:E24),0)-ROUND(SUM(C24),0))/ROUND(SUM(C24),0)),0)</f>
        <v>0</v>
      </c>
      <c r="G24" s="79">
        <f>SUM(G10,G17)</f>
        <v>0</v>
      </c>
      <c r="H24" s="323">
        <f>IFERROR(IF(AND(ROUND(SUM(E24),0)=0,ROUND(SUM(G24:G24),0)&gt;ROUND(SUM(E24),0)),"INF",(ROUND(SUM(G24:G24),0)-ROUND(SUM(E24),0))/ROUND(SUM(E24),0)),0)</f>
        <v>0</v>
      </c>
      <c r="I24" s="79">
        <f>SUM(I10,I17)</f>
        <v>0</v>
      </c>
      <c r="J24" s="323">
        <f>IFERROR(IF(AND(ROUND(SUM(G24),0)=0,ROUND(SUM(I24:I24),0)&gt;ROUND(SUM(G24),0)),"INF",(ROUND(SUM(I24:I24),0)-ROUND(SUM(G24),0))/ROUND(SUM(G24),0)),0)</f>
        <v>0</v>
      </c>
      <c r="K24" s="79">
        <f>SUM(K10,K17)</f>
        <v>0</v>
      </c>
      <c r="L24" s="323">
        <f>IFERROR(IF(AND(ROUND(SUM(I24),0)=0,ROUND(SUM(K24:K24),0)&gt;ROUND(SUM(I24),0)),"INF",(ROUND(SUM(K24:K24),0)-ROUND(SUM(I24),0))/ROUND(SUM(I24),0)),0)</f>
        <v>0</v>
      </c>
      <c r="M24" s="79">
        <f>SUM(M10,M17)</f>
        <v>0</v>
      </c>
      <c r="N24" s="323">
        <f>IFERROR(IF(AND(ROUND(SUM(K24),0)=0,ROUND(SUM(M24:M24),0)&gt;ROUND(SUM(K24),0)),"INF",(ROUND(SUM(M24:M24),0)-ROUND(SUM(K24),0))/ROUND(SUM(K24),0)),0)</f>
        <v>0</v>
      </c>
      <c r="O24" s="79">
        <f>SUM(O10,O17)</f>
        <v>0</v>
      </c>
      <c r="P24" s="310">
        <f>IFERROR(IF(AND(ROUND(SUM(M24),0)=0,ROUND(SUM(O24:O24),0)&gt;ROUND(SUM(M24),0)),"INF",(ROUND(SUM(O24:O24),0)-ROUND(SUM(M24),0))/ROUND(SUM(M24),0)),0)</f>
        <v>0</v>
      </c>
    </row>
    <row r="25" spans="1:16" ht="14.45" customHeight="1" x14ac:dyDescent="0.3">
      <c r="A25" s="334"/>
      <c r="B25" s="334"/>
      <c r="C25" s="334"/>
      <c r="D25" s="334"/>
      <c r="E25" s="334"/>
      <c r="F25" s="334"/>
      <c r="G25" s="334"/>
      <c r="H25" s="334"/>
      <c r="I25" s="334"/>
      <c r="J25" s="334"/>
      <c r="K25" s="334"/>
      <c r="L25" s="334"/>
      <c r="M25" s="334"/>
      <c r="N25" s="334"/>
      <c r="O25" s="334"/>
      <c r="P25" s="334"/>
    </row>
    <row r="26" spans="1:16" ht="14.45" customHeight="1" x14ac:dyDescent="0.3">
      <c r="A26" s="334"/>
      <c r="B26" s="334"/>
      <c r="C26" s="334"/>
      <c r="D26" s="334"/>
      <c r="E26" s="334"/>
      <c r="F26" s="334"/>
      <c r="G26" s="334"/>
      <c r="H26" s="334"/>
      <c r="I26" s="334"/>
      <c r="J26" s="334"/>
      <c r="K26" s="334"/>
      <c r="L26" s="334"/>
      <c r="M26" s="334"/>
      <c r="N26" s="334"/>
      <c r="O26" s="334"/>
      <c r="P26" s="334"/>
    </row>
    <row r="27" spans="1:16" x14ac:dyDescent="0.3">
      <c r="A27" s="702" t="str">
        <f>IF(ABS(B22-SUM('TAB3'!F20:H20))&gt;100,'TAB C'!B25,"")</f>
        <v/>
      </c>
      <c r="B27" s="702"/>
      <c r="C27" s="702"/>
      <c r="D27" s="702"/>
      <c r="E27" s="702"/>
      <c r="F27" s="702"/>
      <c r="G27" s="702"/>
      <c r="H27" s="702"/>
      <c r="I27" s="702"/>
      <c r="J27" s="702"/>
      <c r="K27" s="702"/>
      <c r="L27" s="702"/>
    </row>
    <row r="28" spans="1:16" x14ac:dyDescent="0.3">
      <c r="A28" s="330"/>
      <c r="B28" s="330"/>
      <c r="C28" s="330"/>
      <c r="D28" s="330"/>
      <c r="E28" s="330"/>
      <c r="F28" s="330"/>
      <c r="G28" s="330"/>
      <c r="H28" s="330"/>
      <c r="I28" s="330"/>
      <c r="J28" s="330"/>
      <c r="K28" s="330"/>
      <c r="L28" s="330"/>
    </row>
    <row r="29" spans="1:16" ht="14.25" thickBot="1" x14ac:dyDescent="0.35">
      <c r="A29" s="723" t="s">
        <v>838</v>
      </c>
      <c r="B29" s="723"/>
      <c r="C29" s="723"/>
      <c r="D29" s="723"/>
      <c r="E29" s="723"/>
      <c r="F29" s="723"/>
      <c r="G29" s="723"/>
      <c r="H29" s="723"/>
      <c r="I29" s="723"/>
      <c r="J29" s="723"/>
      <c r="K29" s="723"/>
      <c r="L29" s="723"/>
      <c r="M29" s="723"/>
      <c r="N29" s="723"/>
      <c r="O29" s="723"/>
      <c r="P29" s="723"/>
    </row>
    <row r="30" spans="1:16" ht="12.6" customHeight="1" thickBot="1" x14ac:dyDescent="0.35">
      <c r="A30" s="130" t="s">
        <v>535</v>
      </c>
      <c r="B30" s="711" t="s">
        <v>511</v>
      </c>
      <c r="C30" s="712"/>
      <c r="D30" s="712"/>
      <c r="E30" s="712"/>
      <c r="F30" s="712"/>
      <c r="G30" s="712"/>
      <c r="H30" s="712"/>
      <c r="I30" s="712"/>
      <c r="J30" s="712"/>
      <c r="K30" s="712"/>
      <c r="L30" s="712"/>
      <c r="M30" s="712"/>
      <c r="N30" s="712"/>
      <c r="O30" s="712"/>
      <c r="P30" s="712"/>
    </row>
    <row r="31" spans="1:16" ht="214.9" customHeight="1" thickBot="1" x14ac:dyDescent="0.35">
      <c r="A31" s="131">
        <v>2019</v>
      </c>
      <c r="B31" s="709"/>
      <c r="C31" s="710"/>
      <c r="D31" s="710"/>
      <c r="E31" s="710"/>
      <c r="F31" s="710"/>
      <c r="G31" s="710"/>
      <c r="H31" s="710"/>
      <c r="I31" s="710"/>
      <c r="J31" s="710"/>
      <c r="K31" s="710"/>
      <c r="L31" s="710"/>
      <c r="M31" s="710"/>
      <c r="N31" s="710"/>
      <c r="O31" s="710"/>
      <c r="P31" s="710"/>
    </row>
    <row r="32" spans="1:16" ht="214.9" customHeight="1" thickBot="1" x14ac:dyDescent="0.35">
      <c r="A32" s="132">
        <v>2020</v>
      </c>
      <c r="B32" s="709"/>
      <c r="C32" s="710"/>
      <c r="D32" s="710"/>
      <c r="E32" s="710"/>
      <c r="F32" s="710"/>
      <c r="G32" s="710"/>
      <c r="H32" s="710"/>
      <c r="I32" s="710"/>
      <c r="J32" s="710"/>
      <c r="K32" s="710"/>
      <c r="L32" s="710"/>
      <c r="M32" s="710"/>
      <c r="N32" s="710"/>
      <c r="O32" s="710"/>
      <c r="P32" s="710"/>
    </row>
    <row r="33" spans="1:16" ht="214.9" customHeight="1" thickBot="1" x14ac:dyDescent="0.35">
      <c r="A33" s="132">
        <v>2021</v>
      </c>
      <c r="B33" s="709"/>
      <c r="C33" s="710"/>
      <c r="D33" s="710"/>
      <c r="E33" s="710"/>
      <c r="F33" s="710"/>
      <c r="G33" s="710"/>
      <c r="H33" s="710"/>
      <c r="I33" s="710"/>
      <c r="J33" s="710"/>
      <c r="K33" s="710"/>
      <c r="L33" s="710"/>
      <c r="M33" s="710"/>
      <c r="N33" s="710"/>
      <c r="O33" s="710"/>
      <c r="P33" s="710"/>
    </row>
    <row r="34" spans="1:16" ht="214.9" customHeight="1" thickBot="1" x14ac:dyDescent="0.35">
      <c r="A34" s="132">
        <v>2022</v>
      </c>
      <c r="B34" s="709"/>
      <c r="C34" s="710"/>
      <c r="D34" s="710"/>
      <c r="E34" s="710"/>
      <c r="F34" s="710"/>
      <c r="G34" s="710"/>
      <c r="H34" s="710"/>
      <c r="I34" s="710"/>
      <c r="J34" s="710"/>
      <c r="K34" s="710"/>
      <c r="L34" s="710"/>
      <c r="M34" s="710"/>
      <c r="N34" s="710"/>
      <c r="O34" s="710"/>
      <c r="P34" s="710"/>
    </row>
    <row r="35" spans="1:16" ht="214.9" customHeight="1" thickBot="1" x14ac:dyDescent="0.35">
      <c r="A35" s="132">
        <v>2023</v>
      </c>
      <c r="B35" s="709"/>
      <c r="C35" s="710"/>
      <c r="D35" s="710"/>
      <c r="E35" s="710"/>
      <c r="F35" s="710"/>
      <c r="G35" s="710"/>
      <c r="H35" s="710"/>
      <c r="I35" s="710"/>
      <c r="J35" s="710"/>
      <c r="K35" s="710"/>
      <c r="L35" s="710"/>
      <c r="M35" s="710"/>
      <c r="N35" s="710"/>
      <c r="O35" s="710"/>
      <c r="P35" s="710"/>
    </row>
  </sheetData>
  <mergeCells count="35">
    <mergeCell ref="B34:P34"/>
    <mergeCell ref="B35:P35"/>
    <mergeCell ref="E13:F13"/>
    <mergeCell ref="G13:H13"/>
    <mergeCell ref="M13:N13"/>
    <mergeCell ref="O13:P13"/>
    <mergeCell ref="A19:P19"/>
    <mergeCell ref="A20:A21"/>
    <mergeCell ref="C20:D20"/>
    <mergeCell ref="E20:F20"/>
    <mergeCell ref="G20:H20"/>
    <mergeCell ref="I20:J20"/>
    <mergeCell ref="K20:L20"/>
    <mergeCell ref="B31:P31"/>
    <mergeCell ref="B32:P32"/>
    <mergeCell ref="B33:P33"/>
    <mergeCell ref="I13:J13"/>
    <mergeCell ref="A29:P29"/>
    <mergeCell ref="B30:P30"/>
    <mergeCell ref="A27:L27"/>
    <mergeCell ref="K13:L13"/>
    <mergeCell ref="O20:P20"/>
    <mergeCell ref="A13:A14"/>
    <mergeCell ref="M20:N20"/>
    <mergeCell ref="C13:D13"/>
    <mergeCell ref="I6:J6"/>
    <mergeCell ref="A5:P5"/>
    <mergeCell ref="A12:P12"/>
    <mergeCell ref="A6:A7"/>
    <mergeCell ref="C6:D6"/>
    <mergeCell ref="E6:F6"/>
    <mergeCell ref="G6:H6"/>
    <mergeCell ref="K6:L6"/>
    <mergeCell ref="O6:P6"/>
    <mergeCell ref="M6:N6"/>
  </mergeCells>
  <conditionalFormatting sqref="B31:P35">
    <cfRule type="containsBlanks" dxfId="1448" priority="268">
      <formula>LEN(TRIM(B31))=0</formula>
    </cfRule>
  </conditionalFormatting>
  <conditionalFormatting sqref="B15:C15">
    <cfRule type="containsText" dxfId="1447" priority="89" operator="containsText" text="ntitulé">
      <formula>NOT(ISERROR(SEARCH("ntitulé",B15)))</formula>
    </cfRule>
    <cfRule type="containsBlanks" dxfId="1446" priority="90">
      <formula>LEN(TRIM(B15))=0</formula>
    </cfRule>
  </conditionalFormatting>
  <conditionalFormatting sqref="B15:C15">
    <cfRule type="containsText" dxfId="1445" priority="88" operator="containsText" text="libre">
      <formula>NOT(ISERROR(SEARCH("libre",B15)))</formula>
    </cfRule>
  </conditionalFormatting>
  <conditionalFormatting sqref="E15">
    <cfRule type="containsText" dxfId="1444" priority="86" operator="containsText" text="ntitulé">
      <formula>NOT(ISERROR(SEARCH("ntitulé",E15)))</formula>
    </cfRule>
    <cfRule type="containsBlanks" dxfId="1443" priority="87">
      <formula>LEN(TRIM(E15))=0</formula>
    </cfRule>
  </conditionalFormatting>
  <conditionalFormatting sqref="E15">
    <cfRule type="containsText" dxfId="1442" priority="85" operator="containsText" text="libre">
      <formula>NOT(ISERROR(SEARCH("libre",E15)))</formula>
    </cfRule>
  </conditionalFormatting>
  <conditionalFormatting sqref="I8">
    <cfRule type="containsText" dxfId="1441" priority="125" operator="containsText" text="ntitulé">
      <formula>NOT(ISERROR(SEARCH("ntitulé",I8)))</formula>
    </cfRule>
    <cfRule type="containsBlanks" dxfId="1440" priority="126">
      <formula>LEN(TRIM(I8))=0</formula>
    </cfRule>
  </conditionalFormatting>
  <conditionalFormatting sqref="I8">
    <cfRule type="containsText" dxfId="1439" priority="124" operator="containsText" text="libre">
      <formula>NOT(ISERROR(SEARCH("libre",I8)))</formula>
    </cfRule>
  </conditionalFormatting>
  <conditionalFormatting sqref="K8">
    <cfRule type="containsText" dxfId="1438" priority="122" operator="containsText" text="ntitulé">
      <formula>NOT(ISERROR(SEARCH("ntitulé",K8)))</formula>
    </cfRule>
    <cfRule type="containsBlanks" dxfId="1437" priority="123">
      <formula>LEN(TRIM(K8))=0</formula>
    </cfRule>
  </conditionalFormatting>
  <conditionalFormatting sqref="K8">
    <cfRule type="containsText" dxfId="1436" priority="121" operator="containsText" text="libre">
      <formula>NOT(ISERROR(SEARCH("libre",K8)))</formula>
    </cfRule>
  </conditionalFormatting>
  <conditionalFormatting sqref="M8">
    <cfRule type="containsText" dxfId="1435" priority="119" operator="containsText" text="ntitulé">
      <formula>NOT(ISERROR(SEARCH("ntitulé",M8)))</formula>
    </cfRule>
    <cfRule type="containsBlanks" dxfId="1434" priority="120">
      <formula>LEN(TRIM(M8))=0</formula>
    </cfRule>
  </conditionalFormatting>
  <conditionalFormatting sqref="M8">
    <cfRule type="containsText" dxfId="1433" priority="118" operator="containsText" text="libre">
      <formula>NOT(ISERROR(SEARCH("libre",M8)))</formula>
    </cfRule>
  </conditionalFormatting>
  <conditionalFormatting sqref="O8">
    <cfRule type="containsText" dxfId="1432" priority="116" operator="containsText" text="ntitulé">
      <formula>NOT(ISERROR(SEARCH("ntitulé",O8)))</formula>
    </cfRule>
    <cfRule type="containsBlanks" dxfId="1431" priority="117">
      <formula>LEN(TRIM(O8))=0</formula>
    </cfRule>
  </conditionalFormatting>
  <conditionalFormatting sqref="O8">
    <cfRule type="containsText" dxfId="1430" priority="115" operator="containsText" text="libre">
      <formula>NOT(ISERROR(SEARCH("libre",O8)))</formula>
    </cfRule>
  </conditionalFormatting>
  <conditionalFormatting sqref="E9">
    <cfRule type="containsText" dxfId="1429" priority="113" operator="containsText" text="ntitulé">
      <formula>NOT(ISERROR(SEARCH("ntitulé",E9)))</formula>
    </cfRule>
    <cfRule type="containsBlanks" dxfId="1428" priority="114">
      <formula>LEN(TRIM(E9))=0</formula>
    </cfRule>
  </conditionalFormatting>
  <conditionalFormatting sqref="E9">
    <cfRule type="containsText" dxfId="1427" priority="112" operator="containsText" text="libre">
      <formula>NOT(ISERROR(SEARCH("libre",E9)))</formula>
    </cfRule>
  </conditionalFormatting>
  <conditionalFormatting sqref="G9">
    <cfRule type="containsText" dxfId="1426" priority="110" operator="containsText" text="ntitulé">
      <formula>NOT(ISERROR(SEARCH("ntitulé",G9)))</formula>
    </cfRule>
    <cfRule type="containsBlanks" dxfId="1425" priority="111">
      <formula>LEN(TRIM(G9))=0</formula>
    </cfRule>
  </conditionalFormatting>
  <conditionalFormatting sqref="G9">
    <cfRule type="containsText" dxfId="1424" priority="109" operator="containsText" text="libre">
      <formula>NOT(ISERROR(SEARCH("libre",G9)))</formula>
    </cfRule>
  </conditionalFormatting>
  <conditionalFormatting sqref="I9">
    <cfRule type="containsText" dxfId="1423" priority="107" operator="containsText" text="ntitulé">
      <formula>NOT(ISERROR(SEARCH("ntitulé",I9)))</formula>
    </cfRule>
    <cfRule type="containsBlanks" dxfId="1422" priority="108">
      <formula>LEN(TRIM(I9))=0</formula>
    </cfRule>
  </conditionalFormatting>
  <conditionalFormatting sqref="I9">
    <cfRule type="containsText" dxfId="1421" priority="106" operator="containsText" text="libre">
      <formula>NOT(ISERROR(SEARCH("libre",I9)))</formula>
    </cfRule>
  </conditionalFormatting>
  <conditionalFormatting sqref="K9">
    <cfRule type="containsText" dxfId="1420" priority="104" operator="containsText" text="ntitulé">
      <formula>NOT(ISERROR(SEARCH("ntitulé",K9)))</formula>
    </cfRule>
    <cfRule type="containsBlanks" dxfId="1419" priority="105">
      <formula>LEN(TRIM(K9))=0</formula>
    </cfRule>
  </conditionalFormatting>
  <conditionalFormatting sqref="K9">
    <cfRule type="containsText" dxfId="1418" priority="103" operator="containsText" text="libre">
      <formula>NOT(ISERROR(SEARCH("libre",K9)))</formula>
    </cfRule>
  </conditionalFormatting>
  <conditionalFormatting sqref="M9">
    <cfRule type="containsText" dxfId="1417" priority="101" operator="containsText" text="ntitulé">
      <formula>NOT(ISERROR(SEARCH("ntitulé",M9)))</formula>
    </cfRule>
    <cfRule type="containsBlanks" dxfId="1416" priority="102">
      <formula>LEN(TRIM(M9))=0</formula>
    </cfRule>
  </conditionalFormatting>
  <conditionalFormatting sqref="M9">
    <cfRule type="containsText" dxfId="1415" priority="100" operator="containsText" text="libre">
      <formula>NOT(ISERROR(SEARCH("libre",M9)))</formula>
    </cfRule>
  </conditionalFormatting>
  <conditionalFormatting sqref="O9">
    <cfRule type="containsText" dxfId="1414" priority="98" operator="containsText" text="ntitulé">
      <formula>NOT(ISERROR(SEARCH("ntitulé",O9)))</formula>
    </cfRule>
    <cfRule type="containsBlanks" dxfId="1413" priority="99">
      <formula>LEN(TRIM(O9))=0</formula>
    </cfRule>
  </conditionalFormatting>
  <conditionalFormatting sqref="O9">
    <cfRule type="containsText" dxfId="1412" priority="97" operator="containsText" text="libre">
      <formula>NOT(ISERROR(SEARCH("libre",O9)))</formula>
    </cfRule>
  </conditionalFormatting>
  <conditionalFormatting sqref="B9">
    <cfRule type="containsText" dxfId="1411" priority="95" operator="containsText" text="ntitulé">
      <formula>NOT(ISERROR(SEARCH("ntitulé",B9)))</formula>
    </cfRule>
    <cfRule type="containsBlanks" dxfId="1410" priority="96">
      <formula>LEN(TRIM(B9))=0</formula>
    </cfRule>
  </conditionalFormatting>
  <conditionalFormatting sqref="B9">
    <cfRule type="containsText" dxfId="1409" priority="94" operator="containsText" text="libre">
      <formula>NOT(ISERROR(SEARCH("libre",B9)))</formula>
    </cfRule>
  </conditionalFormatting>
  <conditionalFormatting sqref="C9">
    <cfRule type="containsText" dxfId="1408" priority="92" operator="containsText" text="ntitulé">
      <formula>NOT(ISERROR(SEARCH("ntitulé",C9)))</formula>
    </cfRule>
    <cfRule type="containsBlanks" dxfId="1407" priority="93">
      <formula>LEN(TRIM(C9))=0</formula>
    </cfRule>
  </conditionalFormatting>
  <conditionalFormatting sqref="C9">
    <cfRule type="containsText" dxfId="1406" priority="91" operator="containsText" text="libre">
      <formula>NOT(ISERROR(SEARCH("libre",C9)))</formula>
    </cfRule>
  </conditionalFormatting>
  <conditionalFormatting sqref="C16">
    <cfRule type="containsText" dxfId="1405" priority="47" operator="containsText" text="ntitulé">
      <formula>NOT(ISERROR(SEARCH("ntitulé",C16)))</formula>
    </cfRule>
    <cfRule type="containsBlanks" dxfId="1404" priority="48">
      <formula>LEN(TRIM(C16))=0</formula>
    </cfRule>
  </conditionalFormatting>
  <conditionalFormatting sqref="C16">
    <cfRule type="containsText" dxfId="1403" priority="46" operator="containsText" text="libre">
      <formula>NOT(ISERROR(SEARCH("libre",C16)))</formula>
    </cfRule>
  </conditionalFormatting>
  <conditionalFormatting sqref="G15">
    <cfRule type="containsText" dxfId="1402" priority="83" operator="containsText" text="ntitulé">
      <formula>NOT(ISERROR(SEARCH("ntitulé",G15)))</formula>
    </cfRule>
    <cfRule type="containsBlanks" dxfId="1401" priority="84">
      <formula>LEN(TRIM(G15))=0</formula>
    </cfRule>
  </conditionalFormatting>
  <conditionalFormatting sqref="G15">
    <cfRule type="containsText" dxfId="1400" priority="82" operator="containsText" text="libre">
      <formula>NOT(ISERROR(SEARCH("libre",G15)))</formula>
    </cfRule>
  </conditionalFormatting>
  <conditionalFormatting sqref="I15">
    <cfRule type="containsText" dxfId="1399" priority="80" operator="containsText" text="ntitulé">
      <formula>NOT(ISERROR(SEARCH("ntitulé",I15)))</formula>
    </cfRule>
    <cfRule type="containsBlanks" dxfId="1398" priority="81">
      <formula>LEN(TRIM(I15))=0</formula>
    </cfRule>
  </conditionalFormatting>
  <conditionalFormatting sqref="I15">
    <cfRule type="containsText" dxfId="1397" priority="79" operator="containsText" text="libre">
      <formula>NOT(ISERROR(SEARCH("libre",I15)))</formula>
    </cfRule>
  </conditionalFormatting>
  <conditionalFormatting sqref="K15">
    <cfRule type="containsText" dxfId="1396" priority="77" operator="containsText" text="ntitulé">
      <formula>NOT(ISERROR(SEARCH("ntitulé",K15)))</formula>
    </cfRule>
    <cfRule type="containsBlanks" dxfId="1395" priority="78">
      <formula>LEN(TRIM(K15))=0</formula>
    </cfRule>
  </conditionalFormatting>
  <conditionalFormatting sqref="K15">
    <cfRule type="containsText" dxfId="1394" priority="76" operator="containsText" text="libre">
      <formula>NOT(ISERROR(SEARCH("libre",K15)))</formula>
    </cfRule>
  </conditionalFormatting>
  <conditionalFormatting sqref="M15">
    <cfRule type="containsText" dxfId="1393" priority="74" operator="containsText" text="ntitulé">
      <formula>NOT(ISERROR(SEARCH("ntitulé",M15)))</formula>
    </cfRule>
    <cfRule type="containsBlanks" dxfId="1392" priority="75">
      <formula>LEN(TRIM(M15))=0</formula>
    </cfRule>
  </conditionalFormatting>
  <conditionalFormatting sqref="M15">
    <cfRule type="containsText" dxfId="1391" priority="73" operator="containsText" text="libre">
      <formula>NOT(ISERROR(SEARCH("libre",M15)))</formula>
    </cfRule>
  </conditionalFormatting>
  <conditionalFormatting sqref="O15">
    <cfRule type="containsText" dxfId="1390" priority="71" operator="containsText" text="ntitulé">
      <formula>NOT(ISERROR(SEARCH("ntitulé",O15)))</formula>
    </cfRule>
    <cfRule type="containsBlanks" dxfId="1389" priority="72">
      <formula>LEN(TRIM(O15))=0</formula>
    </cfRule>
  </conditionalFormatting>
  <conditionalFormatting sqref="O15">
    <cfRule type="containsText" dxfId="1388" priority="70" operator="containsText" text="libre">
      <formula>NOT(ISERROR(SEARCH("libre",O15)))</formula>
    </cfRule>
  </conditionalFormatting>
  <conditionalFormatting sqref="E16">
    <cfRule type="containsText" dxfId="1387" priority="68" operator="containsText" text="ntitulé">
      <formula>NOT(ISERROR(SEARCH("ntitulé",E16)))</formula>
    </cfRule>
    <cfRule type="containsBlanks" dxfId="1386" priority="69">
      <formula>LEN(TRIM(E16))=0</formula>
    </cfRule>
  </conditionalFormatting>
  <conditionalFormatting sqref="E16">
    <cfRule type="containsText" dxfId="1385" priority="67" operator="containsText" text="libre">
      <formula>NOT(ISERROR(SEARCH("libre",E16)))</formula>
    </cfRule>
  </conditionalFormatting>
  <conditionalFormatting sqref="G16">
    <cfRule type="containsText" dxfId="1384" priority="65" operator="containsText" text="ntitulé">
      <formula>NOT(ISERROR(SEARCH("ntitulé",G16)))</formula>
    </cfRule>
    <cfRule type="containsBlanks" dxfId="1383" priority="66">
      <formula>LEN(TRIM(G16))=0</formula>
    </cfRule>
  </conditionalFormatting>
  <conditionalFormatting sqref="G16">
    <cfRule type="containsText" dxfId="1382" priority="64" operator="containsText" text="libre">
      <formula>NOT(ISERROR(SEARCH("libre",G16)))</formula>
    </cfRule>
  </conditionalFormatting>
  <conditionalFormatting sqref="I16">
    <cfRule type="containsText" dxfId="1381" priority="62" operator="containsText" text="ntitulé">
      <formula>NOT(ISERROR(SEARCH("ntitulé",I16)))</formula>
    </cfRule>
    <cfRule type="containsBlanks" dxfId="1380" priority="63">
      <formula>LEN(TRIM(I16))=0</formula>
    </cfRule>
  </conditionalFormatting>
  <conditionalFormatting sqref="I16">
    <cfRule type="containsText" dxfId="1379" priority="61" operator="containsText" text="libre">
      <formula>NOT(ISERROR(SEARCH("libre",I16)))</formula>
    </cfRule>
  </conditionalFormatting>
  <conditionalFormatting sqref="K16">
    <cfRule type="containsText" dxfId="1378" priority="59" operator="containsText" text="ntitulé">
      <formula>NOT(ISERROR(SEARCH("ntitulé",K16)))</formula>
    </cfRule>
    <cfRule type="containsBlanks" dxfId="1377" priority="60">
      <formula>LEN(TRIM(K16))=0</formula>
    </cfRule>
  </conditionalFormatting>
  <conditionalFormatting sqref="K16">
    <cfRule type="containsText" dxfId="1376" priority="58" operator="containsText" text="libre">
      <formula>NOT(ISERROR(SEARCH("libre",K16)))</formula>
    </cfRule>
  </conditionalFormatting>
  <conditionalFormatting sqref="M16">
    <cfRule type="containsText" dxfId="1375" priority="56" operator="containsText" text="ntitulé">
      <formula>NOT(ISERROR(SEARCH("ntitulé",M16)))</formula>
    </cfRule>
    <cfRule type="containsBlanks" dxfId="1374" priority="57">
      <formula>LEN(TRIM(M16))=0</formula>
    </cfRule>
  </conditionalFormatting>
  <conditionalFormatting sqref="M16">
    <cfRule type="containsText" dxfId="1373" priority="55" operator="containsText" text="libre">
      <formula>NOT(ISERROR(SEARCH("libre",M16)))</formula>
    </cfRule>
  </conditionalFormatting>
  <conditionalFormatting sqref="O16">
    <cfRule type="containsText" dxfId="1372" priority="53" operator="containsText" text="ntitulé">
      <formula>NOT(ISERROR(SEARCH("ntitulé",O16)))</formula>
    </cfRule>
    <cfRule type="containsBlanks" dxfId="1371" priority="54">
      <formula>LEN(TRIM(O16))=0</formula>
    </cfRule>
  </conditionalFormatting>
  <conditionalFormatting sqref="O16">
    <cfRule type="containsText" dxfId="1370" priority="52" operator="containsText" text="libre">
      <formula>NOT(ISERROR(SEARCH("libre",O16)))</formula>
    </cfRule>
  </conditionalFormatting>
  <conditionalFormatting sqref="B16">
    <cfRule type="containsText" dxfId="1369" priority="50" operator="containsText" text="ntitulé">
      <formula>NOT(ISERROR(SEARCH("ntitulé",B16)))</formula>
    </cfRule>
    <cfRule type="containsBlanks" dxfId="1368" priority="51">
      <formula>LEN(TRIM(B16))=0</formula>
    </cfRule>
  </conditionalFormatting>
  <conditionalFormatting sqref="B16">
    <cfRule type="containsText" dxfId="1367" priority="49" operator="containsText" text="libre">
      <formula>NOT(ISERROR(SEARCH("libre",B16)))</formula>
    </cfRule>
  </conditionalFormatting>
  <conditionalFormatting sqref="B8:C8">
    <cfRule type="containsText" dxfId="1366" priority="134" operator="containsText" text="ntitulé">
      <formula>NOT(ISERROR(SEARCH("ntitulé",B8)))</formula>
    </cfRule>
    <cfRule type="containsBlanks" dxfId="1365" priority="135">
      <formula>LEN(TRIM(B8))=0</formula>
    </cfRule>
  </conditionalFormatting>
  <conditionalFormatting sqref="B8:C8">
    <cfRule type="containsText" dxfId="1364" priority="133" operator="containsText" text="libre">
      <formula>NOT(ISERROR(SEARCH("libre",B8)))</formula>
    </cfRule>
  </conditionalFormatting>
  <conditionalFormatting sqref="E8">
    <cfRule type="containsText" dxfId="1363" priority="131" operator="containsText" text="ntitulé">
      <formula>NOT(ISERROR(SEARCH("ntitulé",E8)))</formula>
    </cfRule>
    <cfRule type="containsBlanks" dxfId="1362" priority="132">
      <formula>LEN(TRIM(E8))=0</formula>
    </cfRule>
  </conditionalFormatting>
  <conditionalFormatting sqref="E8">
    <cfRule type="containsText" dxfId="1361" priority="130" operator="containsText" text="libre">
      <formula>NOT(ISERROR(SEARCH("libre",E8)))</formula>
    </cfRule>
  </conditionalFormatting>
  <conditionalFormatting sqref="G8">
    <cfRule type="containsText" dxfId="1360" priority="128" operator="containsText" text="ntitulé">
      <formula>NOT(ISERROR(SEARCH("ntitulé",G8)))</formula>
    </cfRule>
    <cfRule type="containsBlanks" dxfId="1359" priority="129">
      <formula>LEN(TRIM(G8))=0</formula>
    </cfRule>
  </conditionalFormatting>
  <conditionalFormatting sqref="G8">
    <cfRule type="containsText" dxfId="1358" priority="127" operator="containsText" text="libre">
      <formula>NOT(ISERROR(SEARCH("libre",G8)))</formula>
    </cfRule>
  </conditionalFormatting>
  <hyperlinks>
    <hyperlink ref="A1" location="TAB00!A1" display="Retour page de garde"/>
    <hyperlink ref="A2" location="'TAB5'!A1" display="Retour TAB5"/>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workbookViewId="0">
      <selection activeCell="A2" sqref="A2"/>
    </sheetView>
  </sheetViews>
  <sheetFormatPr baseColWidth="10" defaultColWidth="9.1640625" defaultRowHeight="13.5" x14ac:dyDescent="0.3"/>
  <cols>
    <col min="1" max="1" width="45.83203125" style="276" customWidth="1"/>
    <col min="2" max="3" width="16.6640625" style="276" customWidth="1"/>
    <col min="4" max="4" width="11.5" style="391" customWidth="1"/>
    <col min="5" max="5" width="16.6640625" style="391" customWidth="1"/>
    <col min="6" max="6" width="11.83203125" style="391" bestFit="1" customWidth="1"/>
    <col min="7" max="7" width="16.6640625" style="391" customWidth="1"/>
    <col min="8" max="8" width="11.5" style="391" customWidth="1"/>
    <col min="9" max="9" width="16.6640625" style="391" customWidth="1"/>
    <col min="10" max="10" width="11.5" style="391" customWidth="1"/>
    <col min="11" max="11" width="16.6640625" style="391" customWidth="1"/>
    <col min="12" max="12" width="11.5" style="339" customWidth="1"/>
    <col min="13" max="13" width="16.6640625" style="339" customWidth="1"/>
    <col min="14" max="14" width="11.5" style="339" customWidth="1"/>
    <col min="15" max="15" width="16.6640625" style="339" customWidth="1"/>
    <col min="16" max="16" width="11.5" style="339" customWidth="1"/>
    <col min="17" max="16384" width="9.1640625" style="339"/>
  </cols>
  <sheetData>
    <row r="1" spans="1:16" s="390" customFormat="1" ht="15" x14ac:dyDescent="0.3">
      <c r="A1" s="389" t="s">
        <v>140</v>
      </c>
    </row>
    <row r="2" spans="1:16" ht="15" x14ac:dyDescent="0.3">
      <c r="A2" s="124" t="s">
        <v>341</v>
      </c>
      <c r="C2" s="391"/>
      <c r="E2" s="339"/>
      <c r="F2" s="339"/>
      <c r="G2" s="339"/>
      <c r="H2" s="339"/>
      <c r="I2" s="339"/>
      <c r="J2" s="339"/>
      <c r="K2" s="339"/>
    </row>
    <row r="3" spans="1:16" ht="42" customHeight="1" x14ac:dyDescent="0.35">
      <c r="A3" s="724" t="str">
        <f>TAB00!B75&amp;" : "&amp;TAB00!C75</f>
        <v xml:space="preserve">TAB5.12 : Produits issus de la facturation de la fourniture de gaz à la clientèle propre du gestionnaire de réseau de distribution ainsi que le montant de la compensation versée par la CREG </v>
      </c>
      <c r="B3" s="724"/>
      <c r="C3" s="724"/>
      <c r="D3" s="724"/>
      <c r="E3" s="724"/>
      <c r="F3" s="724"/>
      <c r="G3" s="724"/>
      <c r="H3" s="724"/>
      <c r="I3" s="724"/>
      <c r="J3" s="724"/>
      <c r="K3" s="724"/>
      <c r="L3" s="724"/>
      <c r="M3" s="724"/>
      <c r="N3" s="724"/>
      <c r="O3" s="724"/>
      <c r="P3" s="724"/>
    </row>
    <row r="4" spans="1:16" x14ac:dyDescent="0.3">
      <c r="A4" s="392"/>
      <c r="B4" s="393"/>
      <c r="C4" s="392"/>
      <c r="D4" s="392"/>
      <c r="E4" s="394"/>
      <c r="F4" s="394"/>
      <c r="G4" s="394"/>
      <c r="H4" s="395"/>
      <c r="I4" s="395"/>
      <c r="J4" s="395"/>
      <c r="K4" s="395"/>
    </row>
    <row r="5" spans="1:16" x14ac:dyDescent="0.3">
      <c r="A5" s="392"/>
      <c r="B5" s="393"/>
      <c r="C5" s="392"/>
      <c r="D5" s="392"/>
      <c r="E5" s="394"/>
      <c r="F5" s="394"/>
      <c r="G5" s="394"/>
      <c r="H5" s="395"/>
      <c r="I5" s="395"/>
      <c r="J5" s="395"/>
      <c r="K5" s="395"/>
    </row>
    <row r="6" spans="1:16" x14ac:dyDescent="0.3">
      <c r="A6" s="722" t="s">
        <v>615</v>
      </c>
      <c r="B6" s="722"/>
      <c r="C6" s="722"/>
      <c r="D6" s="722"/>
      <c r="E6" s="722"/>
      <c r="F6" s="722"/>
      <c r="G6" s="722"/>
      <c r="H6" s="722"/>
      <c r="I6" s="722"/>
      <c r="J6" s="722"/>
      <c r="K6" s="722"/>
      <c r="L6" s="722"/>
      <c r="M6" s="722"/>
      <c r="N6" s="722"/>
      <c r="O6" s="722"/>
      <c r="P6" s="722"/>
    </row>
    <row r="7" spans="1:16" s="11" customFormat="1" ht="24" customHeight="1" x14ac:dyDescent="0.3">
      <c r="A7" s="631" t="s">
        <v>2</v>
      </c>
      <c r="B7" s="221" t="s">
        <v>94</v>
      </c>
      <c r="C7" s="631" t="s">
        <v>121</v>
      </c>
      <c r="D7" s="631"/>
      <c r="E7" s="631" t="s">
        <v>288</v>
      </c>
      <c r="F7" s="631"/>
      <c r="G7" s="631" t="s">
        <v>287</v>
      </c>
      <c r="H7" s="631"/>
      <c r="I7" s="631" t="s">
        <v>283</v>
      </c>
      <c r="J7" s="631"/>
      <c r="K7" s="631" t="s">
        <v>284</v>
      </c>
      <c r="L7" s="631"/>
      <c r="M7" s="631" t="s">
        <v>285</v>
      </c>
      <c r="N7" s="631"/>
      <c r="O7" s="631" t="s">
        <v>286</v>
      </c>
      <c r="P7" s="631"/>
    </row>
    <row r="8" spans="1:16" s="11" customFormat="1" ht="27" x14ac:dyDescent="0.3">
      <c r="A8" s="631"/>
      <c r="B8" s="221" t="s">
        <v>3</v>
      </c>
      <c r="C8" s="221" t="s">
        <v>3</v>
      </c>
      <c r="D8" s="325" t="s">
        <v>92</v>
      </c>
      <c r="E8" s="221" t="s">
        <v>3</v>
      </c>
      <c r="F8" s="325" t="s">
        <v>92</v>
      </c>
      <c r="G8" s="221" t="s">
        <v>3</v>
      </c>
      <c r="H8" s="325" t="s">
        <v>92</v>
      </c>
      <c r="I8" s="221" t="s">
        <v>3</v>
      </c>
      <c r="J8" s="325" t="s">
        <v>92</v>
      </c>
      <c r="K8" s="221" t="s">
        <v>3</v>
      </c>
      <c r="L8" s="325" t="s">
        <v>92</v>
      </c>
      <c r="M8" s="221" t="s">
        <v>3</v>
      </c>
      <c r="N8" s="325" t="s">
        <v>92</v>
      </c>
      <c r="O8" s="221" t="s">
        <v>3</v>
      </c>
      <c r="P8" s="325" t="s">
        <v>92</v>
      </c>
    </row>
    <row r="9" spans="1:16" x14ac:dyDescent="0.3">
      <c r="A9" s="307" t="s">
        <v>752</v>
      </c>
      <c r="B9" s="233"/>
      <c r="C9" s="233"/>
      <c r="D9" s="323">
        <f>IFERROR(IF(AND(ROUND(SUM(B9:B9),0)=0,ROUND(SUM(C9:C9),0)&gt;ROUND(SUM(B9:B9),0)),"INF",(ROUND(SUM(C9:C9),0)-ROUND(SUM(B9:B9),0))/ROUND(SUM(B9:B9),0)),0)</f>
        <v>0</v>
      </c>
      <c r="E9" s="233"/>
      <c r="F9" s="323">
        <f>IFERROR(IF(AND(ROUND(SUM(C9),0)=0,ROUND(SUM(E9:E9),0)&gt;ROUND(SUM(C9),0)),"INF",(ROUND(SUM(E9:E9),0)-ROUND(SUM(C9),0))/ROUND(SUM(C9),0)),0)</f>
        <v>0</v>
      </c>
      <c r="G9" s="233"/>
      <c r="H9" s="323">
        <f>IFERROR(IF(AND(ROUND(SUM(E9),0)=0,ROUND(SUM(G9:G9),0)&gt;ROUND(SUM(E9),0)),"INF",(ROUND(SUM(G9:G9),0)-ROUND(SUM(E9),0))/ROUND(SUM(E9),0)),0)</f>
        <v>0</v>
      </c>
      <c r="I9" s="233"/>
      <c r="J9" s="323">
        <f>IFERROR(IF(AND(ROUND(SUM(G9),0)=0,ROUND(SUM(I9:I9),0)&gt;ROUND(SUM(G9),0)),"INF",(ROUND(SUM(I9:I9),0)-ROUND(SUM(G9),0))/ROUND(SUM(G9),0)),0)</f>
        <v>0</v>
      </c>
      <c r="K9" s="233"/>
      <c r="L9" s="323">
        <f>IFERROR(IF(AND(ROUND(SUM(I9),0)=0,ROUND(SUM(K9:K9),0)&gt;ROUND(SUM(I9),0)),"INF",(ROUND(SUM(K9:K9),0)-ROUND(SUM(I9),0))/ROUND(SUM(I9),0)),0)</f>
        <v>0</v>
      </c>
      <c r="M9" s="233"/>
      <c r="N9" s="323">
        <f>IFERROR(IF(AND(ROUND(SUM(K9),0)=0,ROUND(SUM(M9:M9),0)&gt;ROUND(SUM(K9),0)),"INF",(ROUND(SUM(M9:M9),0)-ROUND(SUM(K9),0))/ROUND(SUM(K9),0)),0)</f>
        <v>0</v>
      </c>
      <c r="O9" s="233"/>
      <c r="P9" s="310">
        <f>IFERROR(IF(AND(ROUND(SUM(M9),0)=0,ROUND(SUM(O9:O9),0)&gt;ROUND(SUM(M9),0)),"INF",(ROUND(SUM(O9:O9),0)-ROUND(SUM(M9),0))/ROUND(SUM(M9),0)),0)</f>
        <v>0</v>
      </c>
    </row>
    <row r="10" spans="1:16" x14ac:dyDescent="0.3">
      <c r="A10" s="388" t="s">
        <v>613</v>
      </c>
      <c r="B10" s="238"/>
      <c r="C10" s="238"/>
      <c r="D10" s="305">
        <f>IFERROR(IF(AND(ROUND(SUM(B10:B10),0)=0,ROUND(SUM(C10:C10),0)&gt;ROUND(SUM(B10:B10),0)),"INF",(ROUND(SUM(C10:C10),0)-ROUND(SUM(B10:B10),0))/ROUND(SUM(B10:B10),0)),0)</f>
        <v>0</v>
      </c>
      <c r="E10" s="238"/>
      <c r="F10" s="305">
        <f>IFERROR(IF(AND(ROUND(SUM(C10),0)=0,ROUND(SUM(E10:E10),0)&gt;ROUND(SUM(C10),0)),"INF",(ROUND(SUM(E10:E10),0)-ROUND(SUM(C10),0))/ROUND(SUM(C10),0)),0)</f>
        <v>0</v>
      </c>
      <c r="G10" s="238"/>
      <c r="H10" s="305">
        <f>IFERROR(IF(AND(ROUND(SUM(E10),0)=0,ROUND(SUM(G10:G10),0)&gt;ROUND(SUM(E10),0)),"INF",(ROUND(SUM(G10:G10),0)-ROUND(SUM(E10),0))/ROUND(SUM(E10),0)),0)</f>
        <v>0</v>
      </c>
      <c r="I10" s="238"/>
      <c r="J10" s="305">
        <f>IFERROR(IF(AND(ROUND(SUM(G10),0)=0,ROUND(SUM(I10:I10),0)&gt;ROUND(SUM(G10),0)),"INF",(ROUND(SUM(I10:I10),0)-ROUND(SUM(G10),0))/ROUND(SUM(G10),0)),0)</f>
        <v>0</v>
      </c>
      <c r="K10" s="238"/>
      <c r="L10" s="305">
        <f>IFERROR(IF(AND(ROUND(SUM(I10),0)=0,ROUND(SUM(K10:K10),0)&gt;ROUND(SUM(I10),0)),"INF",(ROUND(SUM(K10:K10),0)-ROUND(SUM(I10),0))/ROUND(SUM(I10),0)),0)</f>
        <v>0</v>
      </c>
      <c r="M10" s="238"/>
      <c r="N10" s="305">
        <f>IFERROR(IF(AND(ROUND(SUM(K10),0)=0,ROUND(SUM(M10:M10),0)&gt;ROUND(SUM(K10),0)),"INF",(ROUND(SUM(M10:M10),0)-ROUND(SUM(K10),0))/ROUND(SUM(K10),0)),0)</f>
        <v>0</v>
      </c>
      <c r="O10" s="238"/>
      <c r="P10" s="306">
        <f>IFERROR(IF(AND(ROUND(SUM(M10),0)=0,ROUND(SUM(O10:O10),0)&gt;ROUND(SUM(M10),0)),"INF",(ROUND(SUM(O10:O10),0)-ROUND(SUM(M10),0))/ROUND(SUM(M10),0)),0)</f>
        <v>0</v>
      </c>
    </row>
    <row r="11" spans="1:16" x14ac:dyDescent="0.3">
      <c r="A11" s="365" t="s">
        <v>616</v>
      </c>
      <c r="B11" s="366">
        <f>IFERROR(B9/B10,0)</f>
        <v>0</v>
      </c>
      <c r="C11" s="366">
        <f>IFERROR(C9/C10,0)</f>
        <v>0</v>
      </c>
      <c r="D11" s="305">
        <f>IFERROR(IF(AND(ROUND(SUM(B11:B11),0)=0,ROUND(SUM(C11:C11),0)&gt;ROUND(SUM(B11:B11),0)),"INF",(ROUND(SUM(C11:C11),0)-ROUND(SUM(B11:B11),0))/ROUND(SUM(B11:B11),0)),0)</f>
        <v>0</v>
      </c>
      <c r="E11" s="366">
        <f>IFERROR(E9/E10,0)</f>
        <v>0</v>
      </c>
      <c r="F11" s="305">
        <f>IFERROR(IF(AND(ROUND(SUM(C11),0)=0,ROUND(SUM(E11:E11),0)&gt;ROUND(SUM(C11),0)),"INF",(ROUND(SUM(E11:E11),0)-ROUND(SUM(C11),0))/ROUND(SUM(C11),0)),0)</f>
        <v>0</v>
      </c>
      <c r="G11" s="366">
        <f>IFERROR(G9/G10,0)</f>
        <v>0</v>
      </c>
      <c r="H11" s="305">
        <f>IFERROR(IF(AND(ROUND(SUM(E11),0)=0,ROUND(SUM(G11:G11),0)&gt;ROUND(SUM(E11),0)),"INF",(ROUND(SUM(G11:G11),0)-ROUND(SUM(E11),0))/ROUND(SUM(E11),0)),0)</f>
        <v>0</v>
      </c>
      <c r="I11" s="366">
        <f>IFERROR(I9/I10,0)</f>
        <v>0</v>
      </c>
      <c r="J11" s="305">
        <f>IFERROR(IF(AND(ROUND(SUM(G11),0)=0,ROUND(SUM(I11:I11),0)&gt;ROUND(SUM(G11),0)),"INF",(ROUND(SUM(I11:I11),0)-ROUND(SUM(G11),0))/ROUND(SUM(G11),0)),0)</f>
        <v>0</v>
      </c>
      <c r="K11" s="366">
        <f>IFERROR(K9/K10,0)</f>
        <v>0</v>
      </c>
      <c r="L11" s="305">
        <f>IFERROR(IF(AND(ROUND(SUM(I11),0)=0,ROUND(SUM(K11:K11),0)&gt;ROUND(SUM(I11),0)),"INF",(ROUND(SUM(K11:K11),0)-ROUND(SUM(I11),0))/ROUND(SUM(I11),0)),0)</f>
        <v>0</v>
      </c>
      <c r="M11" s="366">
        <f>IFERROR(M9/M10,0)</f>
        <v>0</v>
      </c>
      <c r="N11" s="305">
        <f>IFERROR(IF(AND(ROUND(SUM(K11),0)=0,ROUND(SUM(M11:M11),0)&gt;ROUND(SUM(K11),0)),"INF",(ROUND(SUM(M11:M11),0)-ROUND(SUM(K11),0))/ROUND(SUM(K11),0)),0)</f>
        <v>0</v>
      </c>
      <c r="O11" s="366">
        <f>IFERROR(O9/O10,0)</f>
        <v>0</v>
      </c>
      <c r="P11" s="306">
        <f>IFERROR(IF(AND(ROUND(SUM(M11),0)=0,ROUND(SUM(O11:O11),0)&gt;ROUND(SUM(M11),0)),"INF",(ROUND(SUM(O11:O11),0)-ROUND(SUM(M11),0))/ROUND(SUM(M11),0)),0)</f>
        <v>0</v>
      </c>
    </row>
    <row r="12" spans="1:16" x14ac:dyDescent="0.3">
      <c r="A12" s="307" t="s">
        <v>753</v>
      </c>
      <c r="B12" s="238"/>
      <c r="C12" s="238"/>
      <c r="D12" s="305">
        <f>IFERROR(IF(AND(ROUND(SUM(B12:B12),0)=0,ROUND(SUM(C12:C12),0)&gt;ROUND(SUM(B12:B12),0)),"INF",(ROUND(SUM(C12:C12),0)-ROUND(SUM(B12:B12),0))/ROUND(SUM(B12:B12),0)),0)</f>
        <v>0</v>
      </c>
      <c r="E12" s="238"/>
      <c r="F12" s="305">
        <f>IFERROR(IF(AND(ROUND(SUM(C12),0)=0,ROUND(SUM(E12:E12),0)&gt;ROUND(SUM(C12),0)),"INF",(ROUND(SUM(E12:E12),0)-ROUND(SUM(C12),0))/ROUND(SUM(C12),0)),0)</f>
        <v>0</v>
      </c>
      <c r="G12" s="238"/>
      <c r="H12" s="305">
        <f>IFERROR(IF(AND(ROUND(SUM(E12),0)=0,ROUND(SUM(G12:G12),0)&gt;ROUND(SUM(E12),0)),"INF",(ROUND(SUM(G12:G12),0)-ROUND(SUM(E12),0))/ROUND(SUM(E12),0)),0)</f>
        <v>0</v>
      </c>
      <c r="I12" s="238"/>
      <c r="J12" s="305">
        <f>IFERROR(IF(AND(ROUND(SUM(G12),0)=0,ROUND(SUM(I12:I12),0)&gt;ROUND(SUM(G12),0)),"INF",(ROUND(SUM(I12:I12),0)-ROUND(SUM(G12),0))/ROUND(SUM(G12),0)),0)</f>
        <v>0</v>
      </c>
      <c r="K12" s="238"/>
      <c r="L12" s="305">
        <f>IFERROR(IF(AND(ROUND(SUM(I12),0)=0,ROUND(SUM(K12:K12),0)&gt;ROUND(SUM(I12),0)),"INF",(ROUND(SUM(K12:K12),0)-ROUND(SUM(I12),0))/ROUND(SUM(I12),0)),0)</f>
        <v>0</v>
      </c>
      <c r="M12" s="238"/>
      <c r="N12" s="305">
        <f>IFERROR(IF(AND(ROUND(SUM(K12),0)=0,ROUND(SUM(M12:M12),0)&gt;ROUND(SUM(K12),0)),"INF",(ROUND(SUM(M12:M12),0)-ROUND(SUM(K12),0))/ROUND(SUM(K12),0)),0)</f>
        <v>0</v>
      </c>
      <c r="O12" s="238"/>
      <c r="P12" s="306">
        <f>IFERROR(IF(AND(ROUND(SUM(M12),0)=0,ROUND(SUM(O12:O12),0)&gt;ROUND(SUM(M12),0)),"INF",(ROUND(SUM(O12:O12),0)-ROUND(SUM(M12),0))/ROUND(SUM(M12),0)),0)</f>
        <v>0</v>
      </c>
    </row>
    <row r="14" spans="1:16" x14ac:dyDescent="0.3">
      <c r="A14" s="722" t="s">
        <v>617</v>
      </c>
      <c r="B14" s="722"/>
      <c r="C14" s="722"/>
      <c r="D14" s="722"/>
      <c r="E14" s="722"/>
      <c r="F14" s="722"/>
      <c r="G14" s="722"/>
      <c r="H14" s="722"/>
      <c r="I14" s="722"/>
      <c r="J14" s="722"/>
      <c r="K14" s="722"/>
      <c r="L14" s="722"/>
      <c r="M14" s="722"/>
      <c r="N14" s="722"/>
      <c r="O14" s="722"/>
      <c r="P14" s="722"/>
    </row>
    <row r="15" spans="1:16" s="11" customFormat="1" ht="24" customHeight="1" x14ac:dyDescent="0.3">
      <c r="A15" s="631" t="s">
        <v>2</v>
      </c>
      <c r="B15" s="221" t="s">
        <v>94</v>
      </c>
      <c r="C15" s="631" t="s">
        <v>121</v>
      </c>
      <c r="D15" s="631"/>
      <c r="E15" s="631" t="s">
        <v>288</v>
      </c>
      <c r="F15" s="631"/>
      <c r="G15" s="631" t="s">
        <v>287</v>
      </c>
      <c r="H15" s="631"/>
      <c r="I15" s="631" t="s">
        <v>283</v>
      </c>
      <c r="J15" s="631"/>
      <c r="K15" s="631" t="s">
        <v>284</v>
      </c>
      <c r="L15" s="631"/>
      <c r="M15" s="631" t="s">
        <v>285</v>
      </c>
      <c r="N15" s="631"/>
      <c r="O15" s="631" t="s">
        <v>286</v>
      </c>
      <c r="P15" s="631"/>
    </row>
    <row r="16" spans="1:16" s="11" customFormat="1" ht="27" x14ac:dyDescent="0.3">
      <c r="A16" s="631"/>
      <c r="B16" s="221" t="s">
        <v>3</v>
      </c>
      <c r="C16" s="221" t="s">
        <v>3</v>
      </c>
      <c r="D16" s="325" t="s">
        <v>92</v>
      </c>
      <c r="E16" s="221" t="s">
        <v>3</v>
      </c>
      <c r="F16" s="325" t="s">
        <v>92</v>
      </c>
      <c r="G16" s="221" t="s">
        <v>3</v>
      </c>
      <c r="H16" s="325" t="s">
        <v>92</v>
      </c>
      <c r="I16" s="221" t="s">
        <v>3</v>
      </c>
      <c r="J16" s="325" t="s">
        <v>92</v>
      </c>
      <c r="K16" s="221" t="s">
        <v>3</v>
      </c>
      <c r="L16" s="325" t="s">
        <v>92</v>
      </c>
      <c r="M16" s="221" t="s">
        <v>3</v>
      </c>
      <c r="N16" s="325" t="s">
        <v>92</v>
      </c>
      <c r="O16" s="221" t="s">
        <v>3</v>
      </c>
      <c r="P16" s="325" t="s">
        <v>92</v>
      </c>
    </row>
    <row r="17" spans="1:18" x14ac:dyDescent="0.3">
      <c r="A17" s="307" t="s">
        <v>752</v>
      </c>
      <c r="B17" s="233"/>
      <c r="C17" s="233"/>
      <c r="D17" s="323">
        <f>IFERROR(IF(AND(ROUND(SUM(B17:B17),0)=0,ROUND(SUM(C17:C17),0)&gt;ROUND(SUM(B17:B17),0)),"INF",(ROUND(SUM(C17:C17),0)-ROUND(SUM(B17:B17),0))/ROUND(SUM(B17:B17),0)),0)</f>
        <v>0</v>
      </c>
      <c r="E17" s="233"/>
      <c r="F17" s="323">
        <f>IFERROR(IF(AND(ROUND(SUM(C17),0)=0,ROUND(SUM(E17:E17),0)&gt;ROUND(SUM(C17),0)),"INF",(ROUND(SUM(E17:E17),0)-ROUND(SUM(C17),0))/ROUND(SUM(C17),0)),0)</f>
        <v>0</v>
      </c>
      <c r="G17" s="233"/>
      <c r="H17" s="323">
        <f>IFERROR(IF(AND(ROUND(SUM(E17),0)=0,ROUND(SUM(G17:G17),0)&gt;ROUND(SUM(E17),0)),"INF",(ROUND(SUM(G17:G17),0)-ROUND(SUM(E17),0))/ROUND(SUM(E17),0)),0)</f>
        <v>0</v>
      </c>
      <c r="I17" s="233"/>
      <c r="J17" s="323">
        <f>IFERROR(IF(AND(ROUND(SUM(G17),0)=0,ROUND(SUM(I17:I17),0)&gt;ROUND(SUM(G17),0)),"INF",(ROUND(SUM(I17:I17),0)-ROUND(SUM(G17),0))/ROUND(SUM(G17),0)),0)</f>
        <v>0</v>
      </c>
      <c r="K17" s="233"/>
      <c r="L17" s="323">
        <f>IFERROR(IF(AND(ROUND(SUM(I17),0)=0,ROUND(SUM(K17:K17),0)&gt;ROUND(SUM(I17),0)),"INF",(ROUND(SUM(K17:K17),0)-ROUND(SUM(I17),0))/ROUND(SUM(I17),0)),0)</f>
        <v>0</v>
      </c>
      <c r="M17" s="233"/>
      <c r="N17" s="323">
        <f>IFERROR(IF(AND(ROUND(SUM(K17),0)=0,ROUND(SUM(M17:M17),0)&gt;ROUND(SUM(K17),0)),"INF",(ROUND(SUM(M17:M17),0)-ROUND(SUM(K17),0))/ROUND(SUM(K17),0)),0)</f>
        <v>0</v>
      </c>
      <c r="O17" s="233"/>
      <c r="P17" s="310">
        <f>IFERROR(IF(AND(ROUND(SUM(M17),0)=0,ROUND(SUM(O17:O17),0)&gt;ROUND(SUM(M17),0)),"INF",(ROUND(SUM(O17:O17),0)-ROUND(SUM(M17),0))/ROUND(SUM(M17),0)),0)</f>
        <v>0</v>
      </c>
    </row>
    <row r="18" spans="1:18" x14ac:dyDescent="0.3">
      <c r="A18" s="388" t="s">
        <v>613</v>
      </c>
      <c r="B18" s="238"/>
      <c r="C18" s="238"/>
      <c r="D18" s="305">
        <f>IFERROR(IF(AND(ROUND(SUM(B18:B18),0)=0,ROUND(SUM(C18:C18),0)&gt;ROUND(SUM(B18:B18),0)),"INF",(ROUND(SUM(C18:C18),0)-ROUND(SUM(B18:B18),0))/ROUND(SUM(B18:B18),0)),0)</f>
        <v>0</v>
      </c>
      <c r="E18" s="238"/>
      <c r="F18" s="305">
        <f>IFERROR(IF(AND(ROUND(SUM(C18),0)=0,ROUND(SUM(E18:E18),0)&gt;ROUND(SUM(C18),0)),"INF",(ROUND(SUM(E18:E18),0)-ROUND(SUM(C18),0))/ROUND(SUM(C18),0)),0)</f>
        <v>0</v>
      </c>
      <c r="G18" s="238"/>
      <c r="H18" s="305">
        <f>IFERROR(IF(AND(ROUND(SUM(E18),0)=0,ROUND(SUM(G18:G18),0)&gt;ROUND(SUM(E18),0)),"INF",(ROUND(SUM(G18:G18),0)-ROUND(SUM(E18),0))/ROUND(SUM(E18),0)),0)</f>
        <v>0</v>
      </c>
      <c r="I18" s="238"/>
      <c r="J18" s="305">
        <f>IFERROR(IF(AND(ROUND(SUM(G18),0)=0,ROUND(SUM(I18:I18),0)&gt;ROUND(SUM(G18),0)),"INF",(ROUND(SUM(I18:I18),0)-ROUND(SUM(G18),0))/ROUND(SUM(G18),0)),0)</f>
        <v>0</v>
      </c>
      <c r="K18" s="238"/>
      <c r="L18" s="305">
        <f>IFERROR(IF(AND(ROUND(SUM(I18),0)=0,ROUND(SUM(K18:K18),0)&gt;ROUND(SUM(I18),0)),"INF",(ROUND(SUM(K18:K18),0)-ROUND(SUM(I18),0))/ROUND(SUM(I18),0)),0)</f>
        <v>0</v>
      </c>
      <c r="M18" s="238"/>
      <c r="N18" s="305">
        <f>IFERROR(IF(AND(ROUND(SUM(K18),0)=0,ROUND(SUM(M18:M18),0)&gt;ROUND(SUM(K18),0)),"INF",(ROUND(SUM(M18:M18),0)-ROUND(SUM(K18),0))/ROUND(SUM(K18),0)),0)</f>
        <v>0</v>
      </c>
      <c r="O18" s="238"/>
      <c r="P18" s="306">
        <f>IFERROR(IF(AND(ROUND(SUM(M18),0)=0,ROUND(SUM(O18:O18),0)&gt;ROUND(SUM(M18),0)),"INF",(ROUND(SUM(O18:O18),0)-ROUND(SUM(M18),0))/ROUND(SUM(M18),0)),0)</f>
        <v>0</v>
      </c>
    </row>
    <row r="19" spans="1:18" x14ac:dyDescent="0.3">
      <c r="A19" s="365" t="s">
        <v>616</v>
      </c>
      <c r="B19" s="366">
        <f>IFERROR(B17/B18,0)</f>
        <v>0</v>
      </c>
      <c r="C19" s="366">
        <f>IFERROR(C17/C18,0)</f>
        <v>0</v>
      </c>
      <c r="D19" s="305">
        <f>IFERROR(IF(AND(ROUND(SUM(B19:B19),0)=0,ROUND(SUM(C19:C19),0)&gt;ROUND(SUM(B19:B19),0)),"INF",(ROUND(SUM(C19:C19),0)-ROUND(SUM(B19:B19),0))/ROUND(SUM(B19:B19),0)),0)</f>
        <v>0</v>
      </c>
      <c r="E19" s="366">
        <f>IFERROR(E17/E18,0)</f>
        <v>0</v>
      </c>
      <c r="F19" s="305">
        <f>IFERROR(IF(AND(ROUND(SUM(C19),0)=0,ROUND(SUM(E19:E19),0)&gt;ROUND(SUM(C19),0)),"INF",(ROUND(SUM(E19:E19),0)-ROUND(SUM(C19),0))/ROUND(SUM(C19),0)),0)</f>
        <v>0</v>
      </c>
      <c r="G19" s="366">
        <f>IFERROR(G17/G18,0)</f>
        <v>0</v>
      </c>
      <c r="H19" s="305">
        <f>IFERROR(IF(AND(ROUND(SUM(E19),0)=0,ROUND(SUM(G19:G19),0)&gt;ROUND(SUM(E19),0)),"INF",(ROUND(SUM(G19:G19),0)-ROUND(SUM(E19),0))/ROUND(SUM(E19),0)),0)</f>
        <v>0</v>
      </c>
      <c r="I19" s="366">
        <f>IFERROR(I17/I18,0)</f>
        <v>0</v>
      </c>
      <c r="J19" s="305">
        <f>IFERROR(IF(AND(ROUND(SUM(G19),0)=0,ROUND(SUM(I19:I19),0)&gt;ROUND(SUM(G19),0)),"INF",(ROUND(SUM(I19:I19),0)-ROUND(SUM(G19),0))/ROUND(SUM(G19),0)),0)</f>
        <v>0</v>
      </c>
      <c r="K19" s="366">
        <f>IFERROR(K17/K18,0)</f>
        <v>0</v>
      </c>
      <c r="L19" s="305">
        <f>IFERROR(IF(AND(ROUND(SUM(I19),0)=0,ROUND(SUM(K19:K19),0)&gt;ROUND(SUM(I19),0)),"INF",(ROUND(SUM(K19:K19),0)-ROUND(SUM(I19),0))/ROUND(SUM(I19),0)),0)</f>
        <v>0</v>
      </c>
      <c r="M19" s="366">
        <f>IFERROR(M17/M18,0)</f>
        <v>0</v>
      </c>
      <c r="N19" s="305">
        <f>IFERROR(IF(AND(ROUND(SUM(K19),0)=0,ROUND(SUM(M19:M19),0)&gt;ROUND(SUM(K19),0)),"INF",(ROUND(SUM(M19:M19),0)-ROUND(SUM(K19),0))/ROUND(SUM(K19),0)),0)</f>
        <v>0</v>
      </c>
      <c r="O19" s="366">
        <f>IFERROR(O17/O18,0)</f>
        <v>0</v>
      </c>
      <c r="P19" s="306">
        <f>IFERROR(IF(AND(ROUND(SUM(M19),0)=0,ROUND(SUM(O19:O19),0)&gt;ROUND(SUM(M19),0)),"INF",(ROUND(SUM(O19:O19),0)-ROUND(SUM(M19),0))/ROUND(SUM(M19),0)),0)</f>
        <v>0</v>
      </c>
    </row>
    <row r="20" spans="1:18" x14ac:dyDescent="0.3">
      <c r="A20" s="307" t="s">
        <v>753</v>
      </c>
      <c r="B20" s="238"/>
      <c r="C20" s="238"/>
      <c r="D20" s="305">
        <f>IFERROR(IF(AND(ROUND(SUM(B20:B20),0)=0,ROUND(SUM(C20:C20),0)&gt;ROUND(SUM(B20:B20),0)),"INF",(ROUND(SUM(C20:C20),0)-ROUND(SUM(B20:B20),0))/ROUND(SUM(B20:B20),0)),0)</f>
        <v>0</v>
      </c>
      <c r="E20" s="238"/>
      <c r="F20" s="305">
        <f>IFERROR(IF(AND(ROUND(SUM(C20),0)=0,ROUND(SUM(E20:E20),0)&gt;ROUND(SUM(C20),0)),"INF",(ROUND(SUM(E20:E20),0)-ROUND(SUM(C20),0))/ROUND(SUM(C20),0)),0)</f>
        <v>0</v>
      </c>
      <c r="G20" s="238"/>
      <c r="H20" s="305">
        <f>IFERROR(IF(AND(ROUND(SUM(E20),0)=0,ROUND(SUM(G20:G20),0)&gt;ROUND(SUM(E20),0)),"INF",(ROUND(SUM(G20:G20),0)-ROUND(SUM(E20),0))/ROUND(SUM(E20),0)),0)</f>
        <v>0</v>
      </c>
      <c r="I20" s="238"/>
      <c r="J20" s="305">
        <f>IFERROR(IF(AND(ROUND(SUM(G20),0)=0,ROUND(SUM(I20:I20),0)&gt;ROUND(SUM(G20),0)),"INF",(ROUND(SUM(I20:I20),0)-ROUND(SUM(G20),0))/ROUND(SUM(G20),0)),0)</f>
        <v>0</v>
      </c>
      <c r="K20" s="238"/>
      <c r="L20" s="305">
        <f>IFERROR(IF(AND(ROUND(SUM(I20),0)=0,ROUND(SUM(K20:K20),0)&gt;ROUND(SUM(I20),0)),"INF",(ROUND(SUM(K20:K20),0)-ROUND(SUM(I20),0))/ROUND(SUM(I20),0)),0)</f>
        <v>0</v>
      </c>
      <c r="M20" s="238"/>
      <c r="N20" s="305">
        <f>IFERROR(IF(AND(ROUND(SUM(K20),0)=0,ROUND(SUM(M20:M20),0)&gt;ROUND(SUM(K20),0)),"INF",(ROUND(SUM(M20:M20),0)-ROUND(SUM(K20),0))/ROUND(SUM(K20),0)),0)</f>
        <v>0</v>
      </c>
      <c r="O20" s="238"/>
      <c r="P20" s="306">
        <f>IFERROR(IF(AND(ROUND(SUM(M20),0)=0,ROUND(SUM(O20:O20),0)&gt;ROUND(SUM(M20),0)),"INF",(ROUND(SUM(O20:O20),0)-ROUND(SUM(M20),0))/ROUND(SUM(M20),0)),0)</f>
        <v>0</v>
      </c>
    </row>
    <row r="21" spans="1:18" x14ac:dyDescent="0.3">
      <c r="A21" s="397"/>
      <c r="B21" s="397"/>
      <c r="C21" s="397"/>
      <c r="D21" s="397"/>
      <c r="E21" s="397"/>
      <c r="F21" s="397"/>
      <c r="G21" s="397"/>
      <c r="H21" s="397"/>
      <c r="I21" s="396"/>
      <c r="J21" s="396"/>
      <c r="K21" s="396"/>
    </row>
    <row r="22" spans="1:18" x14ac:dyDescent="0.3">
      <c r="A22" s="722" t="s">
        <v>618</v>
      </c>
      <c r="B22" s="722"/>
      <c r="C22" s="722"/>
      <c r="D22" s="722"/>
      <c r="E22" s="722"/>
      <c r="F22" s="722"/>
      <c r="G22" s="722"/>
      <c r="H22" s="722"/>
      <c r="I22" s="722"/>
      <c r="J22" s="722"/>
      <c r="K22" s="722"/>
      <c r="L22" s="722"/>
      <c r="M22" s="722"/>
      <c r="N22" s="722"/>
      <c r="O22" s="722"/>
      <c r="P22" s="722"/>
    </row>
    <row r="23" spans="1:18" s="11" customFormat="1" ht="24" customHeight="1" x14ac:dyDescent="0.3">
      <c r="A23" s="631" t="s">
        <v>2</v>
      </c>
      <c r="B23" s="221" t="s">
        <v>94</v>
      </c>
      <c r="C23" s="631" t="s">
        <v>121</v>
      </c>
      <c r="D23" s="631"/>
      <c r="E23" s="631" t="s">
        <v>288</v>
      </c>
      <c r="F23" s="631"/>
      <c r="G23" s="631" t="s">
        <v>287</v>
      </c>
      <c r="H23" s="631"/>
      <c r="I23" s="631" t="s">
        <v>283</v>
      </c>
      <c r="J23" s="631"/>
      <c r="K23" s="631" t="s">
        <v>284</v>
      </c>
      <c r="L23" s="631"/>
      <c r="M23" s="631" t="s">
        <v>285</v>
      </c>
      <c r="N23" s="631"/>
      <c r="O23" s="631" t="s">
        <v>286</v>
      </c>
      <c r="P23" s="631"/>
    </row>
    <row r="24" spans="1:18" s="11" customFormat="1" ht="27" x14ac:dyDescent="0.3">
      <c r="A24" s="631"/>
      <c r="B24" s="221" t="s">
        <v>3</v>
      </c>
      <c r="C24" s="221" t="s">
        <v>3</v>
      </c>
      <c r="D24" s="325" t="s">
        <v>92</v>
      </c>
      <c r="E24" s="221" t="s">
        <v>3</v>
      </c>
      <c r="F24" s="325" t="s">
        <v>92</v>
      </c>
      <c r="G24" s="221" t="s">
        <v>3</v>
      </c>
      <c r="H24" s="325" t="s">
        <v>92</v>
      </c>
      <c r="I24" s="221" t="s">
        <v>3</v>
      </c>
      <c r="J24" s="325" t="s">
        <v>92</v>
      </c>
      <c r="K24" s="221" t="s">
        <v>3</v>
      </c>
      <c r="L24" s="325" t="s">
        <v>92</v>
      </c>
      <c r="M24" s="221" t="s">
        <v>3</v>
      </c>
      <c r="N24" s="325" t="s">
        <v>92</v>
      </c>
      <c r="O24" s="221" t="s">
        <v>3</v>
      </c>
      <c r="P24" s="325" t="s">
        <v>92</v>
      </c>
    </row>
    <row r="25" spans="1:18" x14ac:dyDescent="0.3">
      <c r="A25" s="307" t="s">
        <v>618</v>
      </c>
      <c r="B25" s="233"/>
      <c r="C25" s="233"/>
      <c r="D25" s="323">
        <f>IFERROR(IF(AND(ROUND(SUM(B25:B25),0)=0,ROUND(SUM(C25:C25),0)&gt;ROUND(SUM(B25:B25),0)),"INF",(ROUND(SUM(C25:C25),0)-ROUND(SUM(B25:B25),0))/ROUND(SUM(B25:B25),0)),0)</f>
        <v>0</v>
      </c>
      <c r="E25" s="233"/>
      <c r="F25" s="323">
        <f>IFERROR(IF(AND(ROUND(SUM(C25),0)=0,ROUND(SUM(E25:E25),0)&gt;ROUND(SUM(C25),0)),"INF",(ROUND(SUM(E25:E25),0)-ROUND(SUM(C25),0))/ROUND(SUM(C25),0)),0)</f>
        <v>0</v>
      </c>
      <c r="G25" s="233"/>
      <c r="H25" s="323">
        <f>IFERROR(IF(AND(ROUND(SUM(E25),0)=0,ROUND(SUM(G25:G25),0)&gt;ROUND(SUM(E25),0)),"INF",(ROUND(SUM(G25:G25),0)-ROUND(SUM(E25),0))/ROUND(SUM(E25),0)),0)</f>
        <v>0</v>
      </c>
      <c r="I25" s="233"/>
      <c r="J25" s="323">
        <f>IFERROR(IF(AND(ROUND(SUM(G25),0)=0,ROUND(SUM(I25:I25),0)&gt;ROUND(SUM(G25),0)),"INF",(ROUND(SUM(I25:I25),0)-ROUND(SUM(G25),0))/ROUND(SUM(G25),0)),0)</f>
        <v>0</v>
      </c>
      <c r="K25" s="233"/>
      <c r="L25" s="323">
        <f>IFERROR(IF(AND(ROUND(SUM(I25),0)=0,ROUND(SUM(K25:K25),0)&gt;ROUND(SUM(I25),0)),"INF",(ROUND(SUM(K25:K25),0)-ROUND(SUM(I25),0))/ROUND(SUM(I25),0)),0)</f>
        <v>0</v>
      </c>
      <c r="M25" s="233"/>
      <c r="N25" s="323">
        <f>IFERROR(IF(AND(ROUND(SUM(K25),0)=0,ROUND(SUM(M25:M25),0)&gt;ROUND(SUM(K25),0)),"INF",(ROUND(SUM(M25:M25),0)-ROUND(SUM(K25),0))/ROUND(SUM(K25),0)),0)</f>
        <v>0</v>
      </c>
      <c r="O25" s="233"/>
      <c r="P25" s="310">
        <f>IFERROR(IF(AND(ROUND(SUM(M25),0)=0,ROUND(SUM(O25:O25),0)&gt;ROUND(SUM(M25),0)),"INF",(ROUND(SUM(O25:O25),0)-ROUND(SUM(M25),0))/ROUND(SUM(M25),0)),0)</f>
        <v>0</v>
      </c>
    </row>
    <row r="27" spans="1:18" s="6" customFormat="1" x14ac:dyDescent="0.3">
      <c r="A27" s="153" t="s">
        <v>619</v>
      </c>
      <c r="B27" s="154">
        <f>SUM(B9,B12,B17,B20,B25)</f>
        <v>0</v>
      </c>
      <c r="C27" s="154">
        <f>SUM(C9,C12,C17,C20,C25)</f>
        <v>0</v>
      </c>
      <c r="D27" s="155">
        <f>IFERROR(IF(AND(ROUND(SUM(B27:B27),0)=0,ROUND(SUM(C27:C27),0)&gt;ROUND(SUM(B27:B27),0)),"INF",(ROUND(SUM(C27:C27),0)-ROUND(SUM(B27:B27),0))/ROUND(SUM(B27:B27),0)),0)</f>
        <v>0</v>
      </c>
      <c r="E27" s="154">
        <f>SUM(E9,E12,E17,E20,E25)</f>
        <v>0</v>
      </c>
      <c r="F27" s="155">
        <f>IFERROR(IF(AND(ROUND(SUM(C27),0)=0,ROUND(SUM(E27:E27),0)&gt;ROUND(SUM(C27),0)),"INF",(ROUND(SUM(E27:E27),0)-ROUND(SUM(C27),0))/ROUND(SUM(C27),0)),0)</f>
        <v>0</v>
      </c>
      <c r="G27" s="154">
        <f>SUM(G9,G12,G17,G20,G25)</f>
        <v>0</v>
      </c>
      <c r="H27" s="155">
        <f>IFERROR(IF(AND(ROUND(SUM(E27),0)=0,ROUND(SUM(G27:G27),0)&gt;ROUND(SUM(E27),0)),"INF",(ROUND(SUM(G27:G27),0)-ROUND(SUM(E27),0))/ROUND(SUM(E27),0)),0)</f>
        <v>0</v>
      </c>
      <c r="I27" s="154">
        <f>SUM(I9,I12,I17,I20,I25)</f>
        <v>0</v>
      </c>
      <c r="J27" s="155">
        <f>IFERROR(IF(AND(ROUND(SUM(G27),0)=0,ROUND(SUM(I27:I27),0)&gt;ROUND(SUM(G27),0)),"INF",(ROUND(SUM(I27:I27),0)-ROUND(SUM(G27),0))/ROUND(SUM(G27),0)),0)</f>
        <v>0</v>
      </c>
      <c r="K27" s="154">
        <f>SUM(K9,K12,K17,K20,K25)</f>
        <v>0</v>
      </c>
      <c r="L27" s="155">
        <f>IFERROR(IF(AND(ROUND(SUM(I27),0)=0,ROUND(SUM(K27:K27),0)&gt;ROUND(SUM(I27),0)),"INF",(ROUND(SUM(K27:K27),0)-ROUND(SUM(I27),0))/ROUND(SUM(I27),0)),0)</f>
        <v>0</v>
      </c>
      <c r="M27" s="154">
        <f>SUM(M9,M12,M17,M20,M25)</f>
        <v>0</v>
      </c>
      <c r="N27" s="155">
        <f>IFERROR(IF(AND(ROUND(SUM(K27),0)=0,ROUND(SUM(M27:M27),0)&gt;ROUND(SUM(K27),0)),"INF",(ROUND(SUM(M27:M27),0)-ROUND(SUM(K27),0))/ROUND(SUM(K27),0)),0)</f>
        <v>0</v>
      </c>
      <c r="O27" s="154">
        <f>SUM(O9,O12,O17,O20,O25)</f>
        <v>0</v>
      </c>
      <c r="P27" s="155">
        <f>IFERROR(IF(AND(ROUND(SUM(M27),0)=0,ROUND(SUM(O27:O27),0)&gt;ROUND(SUM(M27),0)),"INF",(ROUND(SUM(O27:O27),0)-ROUND(SUM(M27),0))/ROUND(SUM(M27),0)),0)</f>
        <v>0</v>
      </c>
      <c r="Q27" s="339"/>
      <c r="R27" s="339"/>
    </row>
    <row r="30" spans="1:18" x14ac:dyDescent="0.3">
      <c r="A30" s="702" t="str">
        <f>IF(ABS(B27-SUM('TAB3'!F21:H21))&gt;100,'TAB C'!B26,"")</f>
        <v/>
      </c>
      <c r="B30" s="702"/>
      <c r="C30" s="702"/>
      <c r="D30" s="702"/>
      <c r="E30" s="702"/>
      <c r="F30" s="702"/>
      <c r="G30" s="702"/>
      <c r="H30" s="702"/>
      <c r="I30" s="702"/>
      <c r="J30" s="702"/>
      <c r="K30" s="702"/>
      <c r="L30" s="702"/>
    </row>
    <row r="32" spans="1:18" s="6" customFormat="1" ht="14.25" thickBot="1" x14ac:dyDescent="0.35">
      <c r="A32" s="723" t="s">
        <v>649</v>
      </c>
      <c r="B32" s="723"/>
      <c r="C32" s="723"/>
      <c r="D32" s="723"/>
      <c r="E32" s="723"/>
      <c r="F32" s="723"/>
      <c r="G32" s="723"/>
      <c r="H32" s="723"/>
      <c r="I32" s="723"/>
      <c r="J32" s="723"/>
      <c r="K32" s="723"/>
      <c r="L32" s="723"/>
      <c r="M32" s="723"/>
      <c r="N32" s="723"/>
      <c r="O32" s="723"/>
      <c r="P32" s="723"/>
    </row>
    <row r="33" spans="1:16" s="6" customFormat="1" ht="12.6" customHeight="1" thickBot="1" x14ac:dyDescent="0.35">
      <c r="A33" s="130" t="s">
        <v>535</v>
      </c>
      <c r="B33" s="711" t="s">
        <v>511</v>
      </c>
      <c r="C33" s="712"/>
      <c r="D33" s="712"/>
      <c r="E33" s="712"/>
      <c r="F33" s="712"/>
      <c r="G33" s="712"/>
      <c r="H33" s="712"/>
      <c r="I33" s="712"/>
      <c r="J33" s="712"/>
      <c r="K33" s="712"/>
      <c r="L33" s="712"/>
      <c r="M33" s="712"/>
      <c r="N33" s="712"/>
      <c r="O33" s="712"/>
      <c r="P33" s="712"/>
    </row>
    <row r="34" spans="1:16" s="6" customFormat="1" ht="214.9" customHeight="1" thickBot="1" x14ac:dyDescent="0.35">
      <c r="A34" s="131">
        <v>2019</v>
      </c>
      <c r="B34" s="709"/>
      <c r="C34" s="710"/>
      <c r="D34" s="710"/>
      <c r="E34" s="710"/>
      <c r="F34" s="710"/>
      <c r="G34" s="710"/>
      <c r="H34" s="710"/>
      <c r="I34" s="710"/>
      <c r="J34" s="710"/>
      <c r="K34" s="710"/>
      <c r="L34" s="710"/>
      <c r="M34" s="710"/>
      <c r="N34" s="710"/>
      <c r="O34" s="710"/>
      <c r="P34" s="710"/>
    </row>
    <row r="35" spans="1:16" s="6" customFormat="1" ht="214.9" customHeight="1" thickBot="1" x14ac:dyDescent="0.35">
      <c r="A35" s="132">
        <v>2020</v>
      </c>
      <c r="B35" s="709"/>
      <c r="C35" s="710"/>
      <c r="D35" s="710"/>
      <c r="E35" s="710"/>
      <c r="F35" s="710"/>
      <c r="G35" s="710"/>
      <c r="H35" s="710"/>
      <c r="I35" s="710"/>
      <c r="J35" s="710"/>
      <c r="K35" s="710"/>
      <c r="L35" s="710"/>
      <c r="M35" s="710"/>
      <c r="N35" s="710"/>
      <c r="O35" s="710"/>
      <c r="P35" s="710"/>
    </row>
    <row r="36" spans="1:16" s="6" customFormat="1" ht="214.9" customHeight="1" thickBot="1" x14ac:dyDescent="0.35">
      <c r="A36" s="132">
        <v>2021</v>
      </c>
      <c r="B36" s="709"/>
      <c r="C36" s="710"/>
      <c r="D36" s="710"/>
      <c r="E36" s="710"/>
      <c r="F36" s="710"/>
      <c r="G36" s="710"/>
      <c r="H36" s="710"/>
      <c r="I36" s="710"/>
      <c r="J36" s="710"/>
      <c r="K36" s="710"/>
      <c r="L36" s="710"/>
      <c r="M36" s="710"/>
      <c r="N36" s="710"/>
      <c r="O36" s="710"/>
      <c r="P36" s="710"/>
    </row>
    <row r="37" spans="1:16" s="6" customFormat="1" ht="214.9" customHeight="1" thickBot="1" x14ac:dyDescent="0.35">
      <c r="A37" s="132">
        <v>2022</v>
      </c>
      <c r="B37" s="709"/>
      <c r="C37" s="710"/>
      <c r="D37" s="710"/>
      <c r="E37" s="710"/>
      <c r="F37" s="710"/>
      <c r="G37" s="710"/>
      <c r="H37" s="710"/>
      <c r="I37" s="710"/>
      <c r="J37" s="710"/>
      <c r="K37" s="710"/>
      <c r="L37" s="710"/>
      <c r="M37" s="710"/>
      <c r="N37" s="710"/>
      <c r="O37" s="710"/>
      <c r="P37" s="710"/>
    </row>
    <row r="38" spans="1:16" s="6" customFormat="1" ht="214.9" customHeight="1" thickBot="1" x14ac:dyDescent="0.35">
      <c r="A38" s="132">
        <v>2023</v>
      </c>
      <c r="B38" s="709"/>
      <c r="C38" s="710"/>
      <c r="D38" s="710"/>
      <c r="E38" s="710"/>
      <c r="F38" s="710"/>
      <c r="G38" s="710"/>
      <c r="H38" s="710"/>
      <c r="I38" s="710"/>
      <c r="J38" s="710"/>
      <c r="K38" s="710"/>
      <c r="L38" s="710"/>
      <c r="M38" s="710"/>
      <c r="N38" s="710"/>
      <c r="O38" s="710"/>
      <c r="P38" s="710"/>
    </row>
    <row r="39" spans="1:16" s="6" customFormat="1" x14ac:dyDescent="0.3">
      <c r="A39" s="10"/>
      <c r="C39" s="10"/>
      <c r="D39" s="10"/>
    </row>
    <row r="40" spans="1:16" s="6" customFormat="1" x14ac:dyDescent="0.3">
      <c r="A40" s="10"/>
      <c r="C40" s="10"/>
      <c r="D40" s="10"/>
    </row>
  </sheetData>
  <mergeCells count="36">
    <mergeCell ref="C15:D15"/>
    <mergeCell ref="G15:H15"/>
    <mergeCell ref="I15:J15"/>
    <mergeCell ref="A7:A8"/>
    <mergeCell ref="B37:P37"/>
    <mergeCell ref="C7:D7"/>
    <mergeCell ref="E7:F7"/>
    <mergeCell ref="G7:H7"/>
    <mergeCell ref="I7:J7"/>
    <mergeCell ref="K7:L7"/>
    <mergeCell ref="M7:N7"/>
    <mergeCell ref="O7:P7"/>
    <mergeCell ref="K15:L15"/>
    <mergeCell ref="A14:P14"/>
    <mergeCell ref="B38:P38"/>
    <mergeCell ref="A30:L30"/>
    <mergeCell ref="B36:P36"/>
    <mergeCell ref="K23:L23"/>
    <mergeCell ref="M23:N23"/>
    <mergeCell ref="O23:P23"/>
    <mergeCell ref="A3:P3"/>
    <mergeCell ref="A32:P32"/>
    <mergeCell ref="B33:P33"/>
    <mergeCell ref="B34:P34"/>
    <mergeCell ref="B35:P35"/>
    <mergeCell ref="M15:N15"/>
    <mergeCell ref="O15:P15"/>
    <mergeCell ref="A23:A24"/>
    <mergeCell ref="C23:D23"/>
    <mergeCell ref="E23:F23"/>
    <mergeCell ref="G23:H23"/>
    <mergeCell ref="I23:J23"/>
    <mergeCell ref="E15:F15"/>
    <mergeCell ref="A6:P6"/>
    <mergeCell ref="A22:P22"/>
    <mergeCell ref="A15:A16"/>
  </mergeCells>
  <conditionalFormatting sqref="M10">
    <cfRule type="containsText" dxfId="1357" priority="132" operator="containsText" text="ntitulé">
      <formula>NOT(ISERROR(SEARCH("ntitulé",M10)))</formula>
    </cfRule>
    <cfRule type="containsBlanks" dxfId="1356" priority="133">
      <formula>LEN(TRIM(M10))=0</formula>
    </cfRule>
  </conditionalFormatting>
  <conditionalFormatting sqref="M10">
    <cfRule type="containsText" dxfId="1355" priority="131" operator="containsText" text="libre">
      <formula>NOT(ISERROR(SEARCH("libre",M10)))</formula>
    </cfRule>
  </conditionalFormatting>
  <conditionalFormatting sqref="O10">
    <cfRule type="containsText" dxfId="1354" priority="129" operator="containsText" text="ntitulé">
      <formula>NOT(ISERROR(SEARCH("ntitulé",O10)))</formula>
    </cfRule>
    <cfRule type="containsBlanks" dxfId="1353" priority="130">
      <formula>LEN(TRIM(O10))=0</formula>
    </cfRule>
  </conditionalFormatting>
  <conditionalFormatting sqref="O10">
    <cfRule type="containsText" dxfId="1352" priority="128" operator="containsText" text="libre">
      <formula>NOT(ISERROR(SEARCH("libre",O10)))</formula>
    </cfRule>
  </conditionalFormatting>
  <conditionalFormatting sqref="B9:C9">
    <cfRule type="containsText" dxfId="1351" priority="168" operator="containsText" text="ntitulé">
      <formula>NOT(ISERROR(SEARCH("ntitulé",B9)))</formula>
    </cfRule>
    <cfRule type="containsBlanks" dxfId="1350" priority="169">
      <formula>LEN(TRIM(B9))=0</formula>
    </cfRule>
  </conditionalFormatting>
  <conditionalFormatting sqref="B9:C9">
    <cfRule type="containsText" dxfId="1349" priority="167" operator="containsText" text="libre">
      <formula>NOT(ISERROR(SEARCH("libre",B9)))</formula>
    </cfRule>
  </conditionalFormatting>
  <conditionalFormatting sqref="E9">
    <cfRule type="containsText" dxfId="1348" priority="165" operator="containsText" text="ntitulé">
      <formula>NOT(ISERROR(SEARCH("ntitulé",E9)))</formula>
    </cfRule>
    <cfRule type="containsBlanks" dxfId="1347" priority="166">
      <formula>LEN(TRIM(E9))=0</formula>
    </cfRule>
  </conditionalFormatting>
  <conditionalFormatting sqref="E9">
    <cfRule type="containsText" dxfId="1346" priority="164" operator="containsText" text="libre">
      <formula>NOT(ISERROR(SEARCH("libre",E9)))</formula>
    </cfRule>
  </conditionalFormatting>
  <conditionalFormatting sqref="G9">
    <cfRule type="containsText" dxfId="1345" priority="162" operator="containsText" text="ntitulé">
      <formula>NOT(ISERROR(SEARCH("ntitulé",G9)))</formula>
    </cfRule>
    <cfRule type="containsBlanks" dxfId="1344" priority="163">
      <formula>LEN(TRIM(G9))=0</formula>
    </cfRule>
  </conditionalFormatting>
  <conditionalFormatting sqref="G9">
    <cfRule type="containsText" dxfId="1343" priority="161" operator="containsText" text="libre">
      <formula>NOT(ISERROR(SEARCH("libre",G9)))</formula>
    </cfRule>
  </conditionalFormatting>
  <conditionalFormatting sqref="I9">
    <cfRule type="containsText" dxfId="1342" priority="159" operator="containsText" text="ntitulé">
      <formula>NOT(ISERROR(SEARCH("ntitulé",I9)))</formula>
    </cfRule>
    <cfRule type="containsBlanks" dxfId="1341" priority="160">
      <formula>LEN(TRIM(I9))=0</formula>
    </cfRule>
  </conditionalFormatting>
  <conditionalFormatting sqref="I9">
    <cfRule type="containsText" dxfId="1340" priority="158" operator="containsText" text="libre">
      <formula>NOT(ISERROR(SEARCH("libre",I9)))</formula>
    </cfRule>
  </conditionalFormatting>
  <conditionalFormatting sqref="K9">
    <cfRule type="containsText" dxfId="1339" priority="156" operator="containsText" text="ntitulé">
      <formula>NOT(ISERROR(SEARCH("ntitulé",K9)))</formula>
    </cfRule>
    <cfRule type="containsBlanks" dxfId="1338" priority="157">
      <formula>LEN(TRIM(K9))=0</formula>
    </cfRule>
  </conditionalFormatting>
  <conditionalFormatting sqref="K9">
    <cfRule type="containsText" dxfId="1337" priority="155" operator="containsText" text="libre">
      <formula>NOT(ISERROR(SEARCH("libre",K9)))</formula>
    </cfRule>
  </conditionalFormatting>
  <conditionalFormatting sqref="M9">
    <cfRule type="containsText" dxfId="1336" priority="153" operator="containsText" text="ntitulé">
      <formula>NOT(ISERROR(SEARCH("ntitulé",M9)))</formula>
    </cfRule>
    <cfRule type="containsBlanks" dxfId="1335" priority="154">
      <formula>LEN(TRIM(M9))=0</formula>
    </cfRule>
  </conditionalFormatting>
  <conditionalFormatting sqref="M9">
    <cfRule type="containsText" dxfId="1334" priority="152" operator="containsText" text="libre">
      <formula>NOT(ISERROR(SEARCH("libre",M9)))</formula>
    </cfRule>
  </conditionalFormatting>
  <conditionalFormatting sqref="O9">
    <cfRule type="containsText" dxfId="1333" priority="150" operator="containsText" text="ntitulé">
      <formula>NOT(ISERROR(SEARCH("ntitulé",O9)))</formula>
    </cfRule>
    <cfRule type="containsBlanks" dxfId="1332" priority="151">
      <formula>LEN(TRIM(O9))=0</formula>
    </cfRule>
  </conditionalFormatting>
  <conditionalFormatting sqref="O9">
    <cfRule type="containsText" dxfId="1331" priority="149" operator="containsText" text="libre">
      <formula>NOT(ISERROR(SEARCH("libre",O9)))</formula>
    </cfRule>
  </conditionalFormatting>
  <conditionalFormatting sqref="B10:C10">
    <cfRule type="containsText" dxfId="1330" priority="147" operator="containsText" text="ntitulé">
      <formula>NOT(ISERROR(SEARCH("ntitulé",B10)))</formula>
    </cfRule>
    <cfRule type="containsBlanks" dxfId="1329" priority="148">
      <formula>LEN(TRIM(B10))=0</formula>
    </cfRule>
  </conditionalFormatting>
  <conditionalFormatting sqref="B10:C10">
    <cfRule type="containsText" dxfId="1328" priority="146" operator="containsText" text="libre">
      <formula>NOT(ISERROR(SEARCH("libre",B10)))</formula>
    </cfRule>
  </conditionalFormatting>
  <conditionalFormatting sqref="E10">
    <cfRule type="containsText" dxfId="1327" priority="144" operator="containsText" text="ntitulé">
      <formula>NOT(ISERROR(SEARCH("ntitulé",E10)))</formula>
    </cfRule>
    <cfRule type="containsBlanks" dxfId="1326" priority="145">
      <formula>LEN(TRIM(E10))=0</formula>
    </cfRule>
  </conditionalFormatting>
  <conditionalFormatting sqref="E10">
    <cfRule type="containsText" dxfId="1325" priority="143" operator="containsText" text="libre">
      <formula>NOT(ISERROR(SEARCH("libre",E10)))</formula>
    </cfRule>
  </conditionalFormatting>
  <conditionalFormatting sqref="G10">
    <cfRule type="containsText" dxfId="1324" priority="141" operator="containsText" text="ntitulé">
      <formula>NOT(ISERROR(SEARCH("ntitulé",G10)))</formula>
    </cfRule>
    <cfRule type="containsBlanks" dxfId="1323" priority="142">
      <formula>LEN(TRIM(G10))=0</formula>
    </cfRule>
  </conditionalFormatting>
  <conditionalFormatting sqref="G10">
    <cfRule type="containsText" dxfId="1322" priority="140" operator="containsText" text="libre">
      <formula>NOT(ISERROR(SEARCH("libre",G10)))</formula>
    </cfRule>
  </conditionalFormatting>
  <conditionalFormatting sqref="I10">
    <cfRule type="containsText" dxfId="1321" priority="138" operator="containsText" text="ntitulé">
      <formula>NOT(ISERROR(SEARCH("ntitulé",I10)))</formula>
    </cfRule>
    <cfRule type="containsBlanks" dxfId="1320" priority="139">
      <formula>LEN(TRIM(I10))=0</formula>
    </cfRule>
  </conditionalFormatting>
  <conditionalFormatting sqref="I10">
    <cfRule type="containsText" dxfId="1319" priority="137" operator="containsText" text="libre">
      <formula>NOT(ISERROR(SEARCH("libre",I10)))</formula>
    </cfRule>
  </conditionalFormatting>
  <conditionalFormatting sqref="K10">
    <cfRule type="containsText" dxfId="1318" priority="135" operator="containsText" text="ntitulé">
      <formula>NOT(ISERROR(SEARCH("ntitulé",K10)))</formula>
    </cfRule>
    <cfRule type="containsBlanks" dxfId="1317" priority="136">
      <formula>LEN(TRIM(K10))=0</formula>
    </cfRule>
  </conditionalFormatting>
  <conditionalFormatting sqref="K10">
    <cfRule type="containsText" dxfId="1316" priority="134" operator="containsText" text="libre">
      <formula>NOT(ISERROR(SEARCH("libre",K10)))</formula>
    </cfRule>
  </conditionalFormatting>
  <conditionalFormatting sqref="M12">
    <cfRule type="containsText" dxfId="1315" priority="111" operator="containsText" text="ntitulé">
      <formula>NOT(ISERROR(SEARCH("ntitulé",M12)))</formula>
    </cfRule>
    <cfRule type="containsBlanks" dxfId="1314" priority="112">
      <formula>LEN(TRIM(M12))=0</formula>
    </cfRule>
  </conditionalFormatting>
  <conditionalFormatting sqref="M12">
    <cfRule type="containsText" dxfId="1313" priority="110" operator="containsText" text="libre">
      <formula>NOT(ISERROR(SEARCH("libre",M12)))</formula>
    </cfRule>
  </conditionalFormatting>
  <conditionalFormatting sqref="O12">
    <cfRule type="containsText" dxfId="1312" priority="108" operator="containsText" text="ntitulé">
      <formula>NOT(ISERROR(SEARCH("ntitulé",O12)))</formula>
    </cfRule>
    <cfRule type="containsBlanks" dxfId="1311" priority="109">
      <formula>LEN(TRIM(O12))=0</formula>
    </cfRule>
  </conditionalFormatting>
  <conditionalFormatting sqref="O12">
    <cfRule type="containsText" dxfId="1310" priority="107" operator="containsText" text="libre">
      <formula>NOT(ISERROR(SEARCH("libre",O12)))</formula>
    </cfRule>
  </conditionalFormatting>
  <conditionalFormatting sqref="B12:C12">
    <cfRule type="containsText" dxfId="1309" priority="126" operator="containsText" text="ntitulé">
      <formula>NOT(ISERROR(SEARCH("ntitulé",B12)))</formula>
    </cfRule>
    <cfRule type="containsBlanks" dxfId="1308" priority="127">
      <formula>LEN(TRIM(B12))=0</formula>
    </cfRule>
  </conditionalFormatting>
  <conditionalFormatting sqref="B12:C12">
    <cfRule type="containsText" dxfId="1307" priority="125" operator="containsText" text="libre">
      <formula>NOT(ISERROR(SEARCH("libre",B12)))</formula>
    </cfRule>
  </conditionalFormatting>
  <conditionalFormatting sqref="E12">
    <cfRule type="containsText" dxfId="1306" priority="123" operator="containsText" text="ntitulé">
      <formula>NOT(ISERROR(SEARCH("ntitulé",E12)))</formula>
    </cfRule>
    <cfRule type="containsBlanks" dxfId="1305" priority="124">
      <formula>LEN(TRIM(E12))=0</formula>
    </cfRule>
  </conditionalFormatting>
  <conditionalFormatting sqref="E12">
    <cfRule type="containsText" dxfId="1304" priority="122" operator="containsText" text="libre">
      <formula>NOT(ISERROR(SEARCH("libre",E12)))</formula>
    </cfRule>
  </conditionalFormatting>
  <conditionalFormatting sqref="G12">
    <cfRule type="containsText" dxfId="1303" priority="120" operator="containsText" text="ntitulé">
      <formula>NOT(ISERROR(SEARCH("ntitulé",G12)))</formula>
    </cfRule>
    <cfRule type="containsBlanks" dxfId="1302" priority="121">
      <formula>LEN(TRIM(G12))=0</formula>
    </cfRule>
  </conditionalFormatting>
  <conditionalFormatting sqref="G12">
    <cfRule type="containsText" dxfId="1301" priority="119" operator="containsText" text="libre">
      <formula>NOT(ISERROR(SEARCH("libre",G12)))</formula>
    </cfRule>
  </conditionalFormatting>
  <conditionalFormatting sqref="I12">
    <cfRule type="containsText" dxfId="1300" priority="117" operator="containsText" text="ntitulé">
      <formula>NOT(ISERROR(SEARCH("ntitulé",I12)))</formula>
    </cfRule>
    <cfRule type="containsBlanks" dxfId="1299" priority="118">
      <formula>LEN(TRIM(I12))=0</formula>
    </cfRule>
  </conditionalFormatting>
  <conditionalFormatting sqref="I12">
    <cfRule type="containsText" dxfId="1298" priority="116" operator="containsText" text="libre">
      <formula>NOT(ISERROR(SEARCH("libre",I12)))</formula>
    </cfRule>
  </conditionalFormatting>
  <conditionalFormatting sqref="K12">
    <cfRule type="containsText" dxfId="1297" priority="114" operator="containsText" text="ntitulé">
      <formula>NOT(ISERROR(SEARCH("ntitulé",K12)))</formula>
    </cfRule>
    <cfRule type="containsBlanks" dxfId="1296" priority="115">
      <formula>LEN(TRIM(K12))=0</formula>
    </cfRule>
  </conditionalFormatting>
  <conditionalFormatting sqref="K12">
    <cfRule type="containsText" dxfId="1295" priority="113" operator="containsText" text="libre">
      <formula>NOT(ISERROR(SEARCH("libre",K12)))</formula>
    </cfRule>
  </conditionalFormatting>
  <conditionalFormatting sqref="M18">
    <cfRule type="containsText" dxfId="1294" priority="69" operator="containsText" text="ntitulé">
      <formula>NOT(ISERROR(SEARCH("ntitulé",M18)))</formula>
    </cfRule>
    <cfRule type="containsBlanks" dxfId="1293" priority="70">
      <formula>LEN(TRIM(M18))=0</formula>
    </cfRule>
  </conditionalFormatting>
  <conditionalFormatting sqref="M18">
    <cfRule type="containsText" dxfId="1292" priority="68" operator="containsText" text="libre">
      <formula>NOT(ISERROR(SEARCH("libre",M18)))</formula>
    </cfRule>
  </conditionalFormatting>
  <conditionalFormatting sqref="O18">
    <cfRule type="containsText" dxfId="1291" priority="66" operator="containsText" text="ntitulé">
      <formula>NOT(ISERROR(SEARCH("ntitulé",O18)))</formula>
    </cfRule>
    <cfRule type="containsBlanks" dxfId="1290" priority="67">
      <formula>LEN(TRIM(O18))=0</formula>
    </cfRule>
  </conditionalFormatting>
  <conditionalFormatting sqref="O18">
    <cfRule type="containsText" dxfId="1289" priority="65" operator="containsText" text="libre">
      <formula>NOT(ISERROR(SEARCH("libre",O18)))</formula>
    </cfRule>
  </conditionalFormatting>
  <conditionalFormatting sqref="B17:C17">
    <cfRule type="containsText" dxfId="1288" priority="105" operator="containsText" text="ntitulé">
      <formula>NOT(ISERROR(SEARCH("ntitulé",B17)))</formula>
    </cfRule>
    <cfRule type="containsBlanks" dxfId="1287" priority="106">
      <formula>LEN(TRIM(B17))=0</formula>
    </cfRule>
  </conditionalFormatting>
  <conditionalFormatting sqref="B17:C17">
    <cfRule type="containsText" dxfId="1286" priority="104" operator="containsText" text="libre">
      <formula>NOT(ISERROR(SEARCH("libre",B17)))</formula>
    </cfRule>
  </conditionalFormatting>
  <conditionalFormatting sqref="E17">
    <cfRule type="containsText" dxfId="1285" priority="102" operator="containsText" text="ntitulé">
      <formula>NOT(ISERROR(SEARCH("ntitulé",E17)))</formula>
    </cfRule>
    <cfRule type="containsBlanks" dxfId="1284" priority="103">
      <formula>LEN(TRIM(E17))=0</formula>
    </cfRule>
  </conditionalFormatting>
  <conditionalFormatting sqref="E17">
    <cfRule type="containsText" dxfId="1283" priority="101" operator="containsText" text="libre">
      <formula>NOT(ISERROR(SEARCH("libre",E17)))</formula>
    </cfRule>
  </conditionalFormatting>
  <conditionalFormatting sqref="G17">
    <cfRule type="containsText" dxfId="1282" priority="99" operator="containsText" text="ntitulé">
      <formula>NOT(ISERROR(SEARCH("ntitulé",G17)))</formula>
    </cfRule>
    <cfRule type="containsBlanks" dxfId="1281" priority="100">
      <formula>LEN(TRIM(G17))=0</formula>
    </cfRule>
  </conditionalFormatting>
  <conditionalFormatting sqref="G17">
    <cfRule type="containsText" dxfId="1280" priority="98" operator="containsText" text="libre">
      <formula>NOT(ISERROR(SEARCH("libre",G17)))</formula>
    </cfRule>
  </conditionalFormatting>
  <conditionalFormatting sqref="I17">
    <cfRule type="containsText" dxfId="1279" priority="96" operator="containsText" text="ntitulé">
      <formula>NOT(ISERROR(SEARCH("ntitulé",I17)))</formula>
    </cfRule>
    <cfRule type="containsBlanks" dxfId="1278" priority="97">
      <formula>LEN(TRIM(I17))=0</formula>
    </cfRule>
  </conditionalFormatting>
  <conditionalFormatting sqref="I17">
    <cfRule type="containsText" dxfId="1277" priority="95" operator="containsText" text="libre">
      <formula>NOT(ISERROR(SEARCH("libre",I17)))</formula>
    </cfRule>
  </conditionalFormatting>
  <conditionalFormatting sqref="K17">
    <cfRule type="containsText" dxfId="1276" priority="93" operator="containsText" text="ntitulé">
      <formula>NOT(ISERROR(SEARCH("ntitulé",K17)))</formula>
    </cfRule>
    <cfRule type="containsBlanks" dxfId="1275" priority="94">
      <formula>LEN(TRIM(K17))=0</formula>
    </cfRule>
  </conditionalFormatting>
  <conditionalFormatting sqref="K17">
    <cfRule type="containsText" dxfId="1274" priority="92" operator="containsText" text="libre">
      <formula>NOT(ISERROR(SEARCH("libre",K17)))</formula>
    </cfRule>
  </conditionalFormatting>
  <conditionalFormatting sqref="M17">
    <cfRule type="containsText" dxfId="1273" priority="90" operator="containsText" text="ntitulé">
      <formula>NOT(ISERROR(SEARCH("ntitulé",M17)))</formula>
    </cfRule>
    <cfRule type="containsBlanks" dxfId="1272" priority="91">
      <formula>LEN(TRIM(M17))=0</formula>
    </cfRule>
  </conditionalFormatting>
  <conditionalFormatting sqref="M17">
    <cfRule type="containsText" dxfId="1271" priority="89" operator="containsText" text="libre">
      <formula>NOT(ISERROR(SEARCH("libre",M17)))</formula>
    </cfRule>
  </conditionalFormatting>
  <conditionalFormatting sqref="O17">
    <cfRule type="containsText" dxfId="1270" priority="87" operator="containsText" text="ntitulé">
      <formula>NOT(ISERROR(SEARCH("ntitulé",O17)))</formula>
    </cfRule>
    <cfRule type="containsBlanks" dxfId="1269" priority="88">
      <formula>LEN(TRIM(O17))=0</formula>
    </cfRule>
  </conditionalFormatting>
  <conditionalFormatting sqref="O17">
    <cfRule type="containsText" dxfId="1268" priority="86" operator="containsText" text="libre">
      <formula>NOT(ISERROR(SEARCH("libre",O17)))</formula>
    </cfRule>
  </conditionalFormatting>
  <conditionalFormatting sqref="B18:C18">
    <cfRule type="containsText" dxfId="1267" priority="84" operator="containsText" text="ntitulé">
      <formula>NOT(ISERROR(SEARCH("ntitulé",B18)))</formula>
    </cfRule>
    <cfRule type="containsBlanks" dxfId="1266" priority="85">
      <formula>LEN(TRIM(B18))=0</formula>
    </cfRule>
  </conditionalFormatting>
  <conditionalFormatting sqref="B18:C18">
    <cfRule type="containsText" dxfId="1265" priority="83" operator="containsText" text="libre">
      <formula>NOT(ISERROR(SEARCH("libre",B18)))</formula>
    </cfRule>
  </conditionalFormatting>
  <conditionalFormatting sqref="E18">
    <cfRule type="containsText" dxfId="1264" priority="81" operator="containsText" text="ntitulé">
      <formula>NOT(ISERROR(SEARCH("ntitulé",E18)))</formula>
    </cfRule>
    <cfRule type="containsBlanks" dxfId="1263" priority="82">
      <formula>LEN(TRIM(E18))=0</formula>
    </cfRule>
  </conditionalFormatting>
  <conditionalFormatting sqref="E18">
    <cfRule type="containsText" dxfId="1262" priority="80" operator="containsText" text="libre">
      <formula>NOT(ISERROR(SEARCH("libre",E18)))</formula>
    </cfRule>
  </conditionalFormatting>
  <conditionalFormatting sqref="G18">
    <cfRule type="containsText" dxfId="1261" priority="78" operator="containsText" text="ntitulé">
      <formula>NOT(ISERROR(SEARCH("ntitulé",G18)))</formula>
    </cfRule>
    <cfRule type="containsBlanks" dxfId="1260" priority="79">
      <formula>LEN(TRIM(G18))=0</formula>
    </cfRule>
  </conditionalFormatting>
  <conditionalFormatting sqref="G18">
    <cfRule type="containsText" dxfId="1259" priority="77" operator="containsText" text="libre">
      <formula>NOT(ISERROR(SEARCH("libre",G18)))</formula>
    </cfRule>
  </conditionalFormatting>
  <conditionalFormatting sqref="I18">
    <cfRule type="containsText" dxfId="1258" priority="75" operator="containsText" text="ntitulé">
      <formula>NOT(ISERROR(SEARCH("ntitulé",I18)))</formula>
    </cfRule>
    <cfRule type="containsBlanks" dxfId="1257" priority="76">
      <formula>LEN(TRIM(I18))=0</formula>
    </cfRule>
  </conditionalFormatting>
  <conditionalFormatting sqref="I18">
    <cfRule type="containsText" dxfId="1256" priority="74" operator="containsText" text="libre">
      <formula>NOT(ISERROR(SEARCH("libre",I18)))</formula>
    </cfRule>
  </conditionalFormatting>
  <conditionalFormatting sqref="K18">
    <cfRule type="containsText" dxfId="1255" priority="72" operator="containsText" text="ntitulé">
      <formula>NOT(ISERROR(SEARCH("ntitulé",K18)))</formula>
    </cfRule>
    <cfRule type="containsBlanks" dxfId="1254" priority="73">
      <formula>LEN(TRIM(K18))=0</formula>
    </cfRule>
  </conditionalFormatting>
  <conditionalFormatting sqref="K18">
    <cfRule type="containsText" dxfId="1253" priority="71" operator="containsText" text="libre">
      <formula>NOT(ISERROR(SEARCH("libre",K18)))</formula>
    </cfRule>
  </conditionalFormatting>
  <conditionalFormatting sqref="M20">
    <cfRule type="containsText" dxfId="1252" priority="48" operator="containsText" text="ntitulé">
      <formula>NOT(ISERROR(SEARCH("ntitulé",M20)))</formula>
    </cfRule>
    <cfRule type="containsBlanks" dxfId="1251" priority="49">
      <formula>LEN(TRIM(M20))=0</formula>
    </cfRule>
  </conditionalFormatting>
  <conditionalFormatting sqref="M20">
    <cfRule type="containsText" dxfId="1250" priority="47" operator="containsText" text="libre">
      <formula>NOT(ISERROR(SEARCH("libre",M20)))</formula>
    </cfRule>
  </conditionalFormatting>
  <conditionalFormatting sqref="O20">
    <cfRule type="containsText" dxfId="1249" priority="45" operator="containsText" text="ntitulé">
      <formula>NOT(ISERROR(SEARCH("ntitulé",O20)))</formula>
    </cfRule>
    <cfRule type="containsBlanks" dxfId="1248" priority="46">
      <formula>LEN(TRIM(O20))=0</formula>
    </cfRule>
  </conditionalFormatting>
  <conditionalFormatting sqref="O20">
    <cfRule type="containsText" dxfId="1247" priority="44" operator="containsText" text="libre">
      <formula>NOT(ISERROR(SEARCH("libre",O20)))</formula>
    </cfRule>
  </conditionalFormatting>
  <conditionalFormatting sqref="B20:C20">
    <cfRule type="containsText" dxfId="1246" priority="63" operator="containsText" text="ntitulé">
      <formula>NOT(ISERROR(SEARCH("ntitulé",B20)))</formula>
    </cfRule>
    <cfRule type="containsBlanks" dxfId="1245" priority="64">
      <formula>LEN(TRIM(B20))=0</formula>
    </cfRule>
  </conditionalFormatting>
  <conditionalFormatting sqref="B20:C20">
    <cfRule type="containsText" dxfId="1244" priority="62" operator="containsText" text="libre">
      <formula>NOT(ISERROR(SEARCH("libre",B20)))</formula>
    </cfRule>
  </conditionalFormatting>
  <conditionalFormatting sqref="E20">
    <cfRule type="containsText" dxfId="1243" priority="60" operator="containsText" text="ntitulé">
      <formula>NOT(ISERROR(SEARCH("ntitulé",E20)))</formula>
    </cfRule>
    <cfRule type="containsBlanks" dxfId="1242" priority="61">
      <formula>LEN(TRIM(E20))=0</formula>
    </cfRule>
  </conditionalFormatting>
  <conditionalFormatting sqref="E20">
    <cfRule type="containsText" dxfId="1241" priority="59" operator="containsText" text="libre">
      <formula>NOT(ISERROR(SEARCH("libre",E20)))</formula>
    </cfRule>
  </conditionalFormatting>
  <conditionalFormatting sqref="G20">
    <cfRule type="containsText" dxfId="1240" priority="57" operator="containsText" text="ntitulé">
      <formula>NOT(ISERROR(SEARCH("ntitulé",G20)))</formula>
    </cfRule>
    <cfRule type="containsBlanks" dxfId="1239" priority="58">
      <formula>LEN(TRIM(G20))=0</formula>
    </cfRule>
  </conditionalFormatting>
  <conditionalFormatting sqref="G20">
    <cfRule type="containsText" dxfId="1238" priority="56" operator="containsText" text="libre">
      <formula>NOT(ISERROR(SEARCH("libre",G20)))</formula>
    </cfRule>
  </conditionalFormatting>
  <conditionalFormatting sqref="I20">
    <cfRule type="containsText" dxfId="1237" priority="54" operator="containsText" text="ntitulé">
      <formula>NOT(ISERROR(SEARCH("ntitulé",I20)))</formula>
    </cfRule>
    <cfRule type="containsBlanks" dxfId="1236" priority="55">
      <formula>LEN(TRIM(I20))=0</formula>
    </cfRule>
  </conditionalFormatting>
  <conditionalFormatting sqref="I20">
    <cfRule type="containsText" dxfId="1235" priority="53" operator="containsText" text="libre">
      <formula>NOT(ISERROR(SEARCH("libre",I20)))</formula>
    </cfRule>
  </conditionalFormatting>
  <conditionalFormatting sqref="K20">
    <cfRule type="containsText" dxfId="1234" priority="51" operator="containsText" text="ntitulé">
      <formula>NOT(ISERROR(SEARCH("ntitulé",K20)))</formula>
    </cfRule>
    <cfRule type="containsBlanks" dxfId="1233" priority="52">
      <formula>LEN(TRIM(K20))=0</formula>
    </cfRule>
  </conditionalFormatting>
  <conditionalFormatting sqref="K20">
    <cfRule type="containsText" dxfId="1232" priority="50" operator="containsText" text="libre">
      <formula>NOT(ISERROR(SEARCH("libre",K20)))</formula>
    </cfRule>
  </conditionalFormatting>
  <conditionalFormatting sqref="B25:C25">
    <cfRule type="containsText" dxfId="1231" priority="42" operator="containsText" text="ntitulé">
      <formula>NOT(ISERROR(SEARCH("ntitulé",B25)))</formula>
    </cfRule>
    <cfRule type="containsBlanks" dxfId="1230" priority="43">
      <formula>LEN(TRIM(B25))=0</formula>
    </cfRule>
  </conditionalFormatting>
  <conditionalFormatting sqref="B25:C25">
    <cfRule type="containsText" dxfId="1229" priority="41" operator="containsText" text="libre">
      <formula>NOT(ISERROR(SEARCH("libre",B25)))</formula>
    </cfRule>
  </conditionalFormatting>
  <conditionalFormatting sqref="E25">
    <cfRule type="containsText" dxfId="1228" priority="39" operator="containsText" text="ntitulé">
      <formula>NOT(ISERROR(SEARCH("ntitulé",E25)))</formula>
    </cfRule>
    <cfRule type="containsBlanks" dxfId="1227" priority="40">
      <formula>LEN(TRIM(E25))=0</formula>
    </cfRule>
  </conditionalFormatting>
  <conditionalFormatting sqref="E25">
    <cfRule type="containsText" dxfId="1226" priority="38" operator="containsText" text="libre">
      <formula>NOT(ISERROR(SEARCH("libre",E25)))</formula>
    </cfRule>
  </conditionalFormatting>
  <conditionalFormatting sqref="G25">
    <cfRule type="containsText" dxfId="1225" priority="36" operator="containsText" text="ntitulé">
      <formula>NOT(ISERROR(SEARCH("ntitulé",G25)))</formula>
    </cfRule>
    <cfRule type="containsBlanks" dxfId="1224" priority="37">
      <formula>LEN(TRIM(G25))=0</formula>
    </cfRule>
  </conditionalFormatting>
  <conditionalFormatting sqref="G25">
    <cfRule type="containsText" dxfId="1223" priority="35" operator="containsText" text="libre">
      <formula>NOT(ISERROR(SEARCH("libre",G25)))</formula>
    </cfRule>
  </conditionalFormatting>
  <conditionalFormatting sqref="I25">
    <cfRule type="containsText" dxfId="1222" priority="33" operator="containsText" text="ntitulé">
      <formula>NOT(ISERROR(SEARCH("ntitulé",I25)))</formula>
    </cfRule>
    <cfRule type="containsBlanks" dxfId="1221" priority="34">
      <formula>LEN(TRIM(I25))=0</formula>
    </cfRule>
  </conditionalFormatting>
  <conditionalFormatting sqref="I25">
    <cfRule type="containsText" dxfId="1220" priority="32" operator="containsText" text="libre">
      <formula>NOT(ISERROR(SEARCH("libre",I25)))</formula>
    </cfRule>
  </conditionalFormatting>
  <conditionalFormatting sqref="K25">
    <cfRule type="containsText" dxfId="1219" priority="30" operator="containsText" text="ntitulé">
      <formula>NOT(ISERROR(SEARCH("ntitulé",K25)))</formula>
    </cfRule>
    <cfRule type="containsBlanks" dxfId="1218" priority="31">
      <formula>LEN(TRIM(K25))=0</formula>
    </cfRule>
  </conditionalFormatting>
  <conditionalFormatting sqref="K25">
    <cfRule type="containsText" dxfId="1217" priority="29" operator="containsText" text="libre">
      <formula>NOT(ISERROR(SEARCH("libre",K25)))</formula>
    </cfRule>
  </conditionalFormatting>
  <conditionalFormatting sqref="M25">
    <cfRule type="containsText" dxfId="1216" priority="27" operator="containsText" text="ntitulé">
      <formula>NOT(ISERROR(SEARCH("ntitulé",M25)))</formula>
    </cfRule>
    <cfRule type="containsBlanks" dxfId="1215" priority="28">
      <formula>LEN(TRIM(M25))=0</formula>
    </cfRule>
  </conditionalFormatting>
  <conditionalFormatting sqref="M25">
    <cfRule type="containsText" dxfId="1214" priority="26" operator="containsText" text="libre">
      <formula>NOT(ISERROR(SEARCH("libre",M25)))</formula>
    </cfRule>
  </conditionalFormatting>
  <conditionalFormatting sqref="O25">
    <cfRule type="containsText" dxfId="1213" priority="24" operator="containsText" text="ntitulé">
      <formula>NOT(ISERROR(SEARCH("ntitulé",O25)))</formula>
    </cfRule>
    <cfRule type="containsBlanks" dxfId="1212" priority="25">
      <formula>LEN(TRIM(O25))=0</formula>
    </cfRule>
  </conditionalFormatting>
  <conditionalFormatting sqref="O25">
    <cfRule type="containsText" dxfId="1211" priority="23" operator="containsText" text="libre">
      <formula>NOT(ISERROR(SEARCH("libre",O25)))</formula>
    </cfRule>
  </conditionalFormatting>
  <conditionalFormatting sqref="B34:P38">
    <cfRule type="containsBlanks" dxfId="1210" priority="1">
      <formula>LEN(TRIM(B34))=0</formula>
    </cfRule>
  </conditionalFormatting>
  <hyperlinks>
    <hyperlink ref="A1" location="TAB00!A1" display="Retour page de garde"/>
    <hyperlink ref="A2" location="'TAB5'!A1" display="Retour TAB5"/>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71" id="{BB05ECD8-552D-4A28-863D-1AC83414529D}">
            <xm:f>'\\cwp-p-cont01\CtxFolderRedirection\Users\nikolai.triffet\AppData\Local\Microsoft\Windows\Temporary Internet Files\Content.Outlook\KBM14V84\[17c08 - MDR ex-post.xlsx]TAB00'!#REF!&lt;2021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70" id="{1EDBE5C2-7FA5-49BC-94F1-007388BBF644}">
            <xm:f>'\\cwp-p-cont01\CtxFolderRedirection\Users\nikolai.triffet\AppData\Local\Microsoft\Windows\Temporary Internet Files\Content.Outlook\KBM14V84\[17c08 - MDR ex-post.xlsx]TAB00'!#REF!&lt;2022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selection activeCell="I13" activeCellId="3" sqref="C13 E13 G13 I13"/>
    </sheetView>
  </sheetViews>
  <sheetFormatPr baseColWidth="10" defaultColWidth="9.1640625" defaultRowHeight="13.5" x14ac:dyDescent="0.3"/>
  <cols>
    <col min="1" max="1" width="45.83203125" style="276" customWidth="1"/>
    <col min="2" max="3" width="16.6640625" style="276" customWidth="1"/>
    <col min="4" max="4" width="11.5" style="391" customWidth="1"/>
    <col min="5" max="5" width="16.6640625" style="391" customWidth="1"/>
    <col min="6" max="6" width="11.83203125" style="391" bestFit="1" customWidth="1"/>
    <col min="7" max="7" width="16.6640625" style="391" customWidth="1"/>
    <col min="8" max="8" width="11.5" style="391" customWidth="1"/>
    <col min="9" max="9" width="16.6640625" style="391" customWidth="1"/>
    <col min="10" max="10" width="11.5" style="391" customWidth="1"/>
    <col min="11" max="16384" width="9.1640625" style="339"/>
  </cols>
  <sheetData>
    <row r="1" spans="1:16" s="390" customFormat="1" ht="15" x14ac:dyDescent="0.3">
      <c r="A1" s="389" t="s">
        <v>140</v>
      </c>
    </row>
    <row r="2" spans="1:16" ht="15" x14ac:dyDescent="0.3">
      <c r="A2" s="124" t="s">
        <v>341</v>
      </c>
      <c r="C2" s="391"/>
      <c r="E2" s="339"/>
      <c r="F2" s="339"/>
      <c r="G2" s="339"/>
      <c r="H2" s="339"/>
      <c r="I2" s="339"/>
      <c r="J2" s="339"/>
    </row>
    <row r="3" spans="1:16" ht="42" customHeight="1" x14ac:dyDescent="0.35">
      <c r="A3" s="725" t="str">
        <f>TAB00!B78&amp;" : "&amp;TAB00!C78</f>
        <v xml:space="preserve">TAB5.15 : Indemnités versées aux fournisseurs de gaz, résultant du retard de placement des compteurs à budget </v>
      </c>
      <c r="B3" s="725"/>
      <c r="C3" s="725"/>
      <c r="D3" s="725"/>
      <c r="E3" s="725"/>
      <c r="F3" s="725"/>
      <c r="G3" s="725"/>
      <c r="H3" s="725"/>
      <c r="I3" s="725"/>
      <c r="J3" s="725"/>
      <c r="K3" s="725"/>
      <c r="L3" s="725"/>
      <c r="M3" s="725"/>
      <c r="N3" s="725"/>
      <c r="O3" s="725"/>
      <c r="P3" s="725"/>
    </row>
    <row r="4" spans="1:16" x14ac:dyDescent="0.3">
      <c r="A4" s="392"/>
      <c r="B4" s="393"/>
      <c r="C4" s="392"/>
      <c r="D4" s="392"/>
      <c r="E4" s="394"/>
      <c r="F4" s="394"/>
      <c r="G4" s="394"/>
      <c r="H4" s="395"/>
      <c r="I4" s="395"/>
      <c r="J4" s="395"/>
    </row>
    <row r="5" spans="1:16" x14ac:dyDescent="0.3">
      <c r="A5" s="392"/>
      <c r="B5" s="393"/>
      <c r="C5" s="392"/>
      <c r="D5" s="392"/>
      <c r="E5" s="394"/>
      <c r="F5" s="394"/>
      <c r="G5" s="394"/>
      <c r="H5" s="395"/>
      <c r="I5" s="395"/>
      <c r="J5" s="395"/>
    </row>
    <row r="6" spans="1:16" s="11" customFormat="1" ht="24" customHeight="1" x14ac:dyDescent="0.3">
      <c r="A6" s="631" t="s">
        <v>2</v>
      </c>
      <c r="B6" s="325" t="s">
        <v>287</v>
      </c>
      <c r="C6" s="631" t="s">
        <v>283</v>
      </c>
      <c r="D6" s="631"/>
      <c r="E6" s="631" t="s">
        <v>284</v>
      </c>
      <c r="F6" s="631"/>
      <c r="G6" s="631" t="s">
        <v>285</v>
      </c>
      <c r="H6" s="631"/>
      <c r="I6" s="631" t="s">
        <v>286</v>
      </c>
      <c r="J6" s="631"/>
    </row>
    <row r="7" spans="1:16" s="11" customFormat="1" ht="27" x14ac:dyDescent="0.3">
      <c r="A7" s="631"/>
      <c r="B7" s="221" t="s">
        <v>3</v>
      </c>
      <c r="C7" s="221" t="s">
        <v>3</v>
      </c>
      <c r="D7" s="325" t="s">
        <v>92</v>
      </c>
      <c r="E7" s="221" t="s">
        <v>3</v>
      </c>
      <c r="F7" s="325" t="s">
        <v>92</v>
      </c>
      <c r="G7" s="221" t="s">
        <v>3</v>
      </c>
      <c r="H7" s="325" t="s">
        <v>92</v>
      </c>
      <c r="I7" s="221" t="s">
        <v>3</v>
      </c>
      <c r="J7" s="325" t="s">
        <v>92</v>
      </c>
    </row>
    <row r="8" spans="1:16" x14ac:dyDescent="0.3">
      <c r="A8" s="295" t="s">
        <v>755</v>
      </c>
      <c r="B8" s="501">
        <f>TAB00!F35</f>
        <v>0</v>
      </c>
      <c r="C8" s="501">
        <f>TAB00!G35</f>
        <v>0</v>
      </c>
      <c r="D8" s="323">
        <f>IFERROR(IF(AND(ROUND(SUM(B8:B8),0)=0,ROUND(SUM(C8:C8),0)&gt;ROUND(SUM(B8:B8),0)),"INF",(ROUND(SUM(C8:C8),0)-ROUND(SUM(B8:B8),0))/ROUND(SUM(B8:B8),0)),0)</f>
        <v>0</v>
      </c>
      <c r="E8" s="501">
        <f>TAB00!H35</f>
        <v>0</v>
      </c>
      <c r="F8" s="323">
        <f>IFERROR(IF(AND(ROUND(SUM(C8),0)=0,ROUND(SUM(E8:E8),0)&gt;ROUND(SUM(C8),0)),"INF",(ROUND(SUM(E8:E8),0)-ROUND(SUM(C8),0))/ROUND(SUM(C8),0)),0)</f>
        <v>0</v>
      </c>
      <c r="G8" s="501">
        <f>TAB00!I35</f>
        <v>0</v>
      </c>
      <c r="H8" s="323">
        <f>IFERROR(IF(AND(ROUND(SUM(E8),0)=0,ROUND(SUM(G8:G8),0)&gt;ROUND(SUM(E8),0)),"INF",(ROUND(SUM(G8:G8),0)-ROUND(SUM(E8),0))/ROUND(SUM(E8),0)),0)</f>
        <v>0</v>
      </c>
      <c r="I8" s="501">
        <f>TAB00!J35</f>
        <v>0</v>
      </c>
      <c r="J8" s="323">
        <f>IFERROR(IF(AND(ROUND(SUM(G8),0)=0,ROUND(SUM(I8:I8),0)&gt;ROUND(SUM(G8),0)),"INF",(ROUND(SUM(I8:I8),0)-ROUND(SUM(G8),0))/ROUND(SUM(G8),0)),0)</f>
        <v>0</v>
      </c>
    </row>
    <row r="9" spans="1:16" x14ac:dyDescent="0.3">
      <c r="A9" s="295" t="s">
        <v>756</v>
      </c>
      <c r="B9" s="238"/>
      <c r="C9" s="238"/>
      <c r="D9" s="305">
        <f>IFERROR(IF(AND(ROUND(SUM(B9:B9),0)=0,ROUND(SUM(C9:C9),0)&gt;ROUND(SUM(B9:B9),0)),"INF",(ROUND(SUM(C9:C9),0)-ROUND(SUM(B9:B9),0))/ROUND(SUM(B9:B9),0)),0)</f>
        <v>0</v>
      </c>
      <c r="E9" s="238"/>
      <c r="F9" s="305">
        <f>IFERROR(IF(AND(ROUND(SUM(C9),0)=0,ROUND(SUM(E9:E9),0)&gt;ROUND(SUM(C9),0)),"INF",(ROUND(SUM(E9:E9),0)-ROUND(SUM(C9),0))/ROUND(SUM(C9),0)),0)</f>
        <v>0</v>
      </c>
      <c r="G9" s="238"/>
      <c r="H9" s="305">
        <f>IFERROR(IF(AND(ROUND(SUM(E9),0)=0,ROUND(SUM(G9:G9),0)&gt;ROUND(SUM(E9),0)),"INF",(ROUND(SUM(G9:G9),0)-ROUND(SUM(E9),0))/ROUND(SUM(E9),0)),0)</f>
        <v>0</v>
      </c>
      <c r="I9" s="238"/>
      <c r="J9" s="305">
        <f>IFERROR(IF(AND(ROUND(SUM(G9),0)=0,ROUND(SUM(I9:I9),0)&gt;ROUND(SUM(G9),0)),"INF",(ROUND(SUM(I9:I9),0)-ROUND(SUM(G9),0))/ROUND(SUM(G9),0)),0)</f>
        <v>0</v>
      </c>
    </row>
    <row r="10" spans="1:16" x14ac:dyDescent="0.3">
      <c r="A10" s="295" t="s">
        <v>645</v>
      </c>
      <c r="B10" s="238"/>
      <c r="C10" s="238"/>
      <c r="D10" s="305">
        <f>IFERROR(IF(AND(ROUND(SUM(B10:B10),0)=0,ROUND(SUM(C10:C10),0)&gt;ROUND(SUM(B10:B10),0)),"INF",(ROUND(SUM(C10:C10),0)-ROUND(SUM(B10:B10),0))/ROUND(SUM(B10:B10),0)),0)</f>
        <v>0</v>
      </c>
      <c r="E10" s="238"/>
      <c r="F10" s="305">
        <f>IFERROR(IF(AND(ROUND(SUM(C10),0)=0,ROUND(SUM(E10:E10),0)&gt;ROUND(SUM(C10),0)),"INF",(ROUND(SUM(E10:E10),0)-ROUND(SUM(C10),0))/ROUND(SUM(C10),0)),0)</f>
        <v>0</v>
      </c>
      <c r="G10" s="238"/>
      <c r="H10" s="305">
        <f>IFERROR(IF(AND(ROUND(SUM(E10),0)=0,ROUND(SUM(G10:G10),0)&gt;ROUND(SUM(E10),0)),"INF",(ROUND(SUM(G10:G10),0)-ROUND(SUM(E10),0))/ROUND(SUM(E10),0)),0)</f>
        <v>0</v>
      </c>
      <c r="I10" s="238"/>
      <c r="J10" s="305">
        <f>IFERROR(IF(AND(ROUND(SUM(G10),0)=0,ROUND(SUM(I10:I10),0)&gt;ROUND(SUM(G10),0)),"INF",(ROUND(SUM(I10:I10),0)-ROUND(SUM(G10),0))/ROUND(SUM(G10),0)),0)</f>
        <v>0</v>
      </c>
    </row>
    <row r="11" spans="1:16" s="400" customFormat="1" x14ac:dyDescent="0.3">
      <c r="A11" s="398" t="s">
        <v>757</v>
      </c>
      <c r="B11" s="399">
        <f>TAB00!F36</f>
        <v>0</v>
      </c>
      <c r="C11" s="399">
        <f>TAB00!G36</f>
        <v>0</v>
      </c>
      <c r="D11" s="305">
        <f t="shared" ref="D11:D12" si="0">IFERROR(IF(AND(ROUND(SUM(B11:B11),0)=0,ROUND(SUM(C11:C11),0)&gt;ROUND(SUM(B11:B11),0)),"INF",(ROUND(SUM(C11:C11),0)-ROUND(SUM(B11:B11),0))/ROUND(SUM(B11:B11),0)),0)</f>
        <v>0</v>
      </c>
      <c r="E11" s="399">
        <f>TAB00!H36</f>
        <v>0</v>
      </c>
      <c r="F11" s="305">
        <f t="shared" ref="F11:F12" si="1">IFERROR(IF(AND(ROUND(SUM(C11),0)=0,ROUND(SUM(E11:E11),0)&gt;ROUND(SUM(C11),0)),"INF",(ROUND(SUM(E11:E11),0)-ROUND(SUM(C11),0))/ROUND(SUM(C11),0)),0)</f>
        <v>0</v>
      </c>
      <c r="G11" s="399">
        <f>TAB00!I36</f>
        <v>0</v>
      </c>
      <c r="H11" s="305">
        <f t="shared" ref="H11:H12" si="2">IFERROR(IF(AND(ROUND(SUM(E11),0)=0,ROUND(SUM(G11:G11),0)&gt;ROUND(SUM(E11),0)),"INF",(ROUND(SUM(G11:G11),0)-ROUND(SUM(E11),0))/ROUND(SUM(E11),0)),0)</f>
        <v>0</v>
      </c>
      <c r="I11" s="399">
        <f>TAB00!J36</f>
        <v>0</v>
      </c>
      <c r="J11" s="305">
        <f t="shared" ref="J11:J12" si="3">IFERROR(IF(AND(ROUND(SUM(G11),0)=0,ROUND(SUM(I11:I11),0)&gt;ROUND(SUM(G11),0)),"INF",(ROUND(SUM(I11:I11),0)-ROUND(SUM(G11),0))/ROUND(SUM(G11),0)),0)</f>
        <v>0</v>
      </c>
    </row>
    <row r="12" spans="1:16" s="400" customFormat="1" x14ac:dyDescent="0.3">
      <c r="A12" s="398" t="s">
        <v>839</v>
      </c>
      <c r="B12" s="399">
        <f>TAB00!F37</f>
        <v>0</v>
      </c>
      <c r="C12" s="399">
        <f>TAB00!G37</f>
        <v>0</v>
      </c>
      <c r="D12" s="305">
        <f t="shared" si="0"/>
        <v>0</v>
      </c>
      <c r="E12" s="399">
        <f>TAB00!H37</f>
        <v>0</v>
      </c>
      <c r="F12" s="305">
        <f t="shared" si="1"/>
        <v>0</v>
      </c>
      <c r="G12" s="399">
        <f>TAB00!I37</f>
        <v>0</v>
      </c>
      <c r="H12" s="305">
        <f t="shared" si="2"/>
        <v>0</v>
      </c>
      <c r="I12" s="399">
        <f>TAB00!J37</f>
        <v>0</v>
      </c>
      <c r="J12" s="305">
        <f t="shared" si="3"/>
        <v>0</v>
      </c>
    </row>
    <row r="13" spans="1:16" x14ac:dyDescent="0.3">
      <c r="A13" s="401" t="s">
        <v>758</v>
      </c>
      <c r="B13" s="108">
        <f>IF(IF(B9&lt;B11,B8*(B9-B12)*B10,B8*(B11-B12)*B10)&lt;=0,0,IF(B9&lt;B11,B8*(B9-B12)*B10,B8*(B11-B12)*B10))</f>
        <v>0</v>
      </c>
      <c r="C13" s="108">
        <f>IF(IF(C9&lt;C11,C8*(C9-C12)*C10,C8*(C11-C12)*C10)&lt;=0,0,IF(C9&lt;C11,C8*(C9-C12)*C10,C8*(C11-C12)*C10))</f>
        <v>0</v>
      </c>
      <c r="D13" s="348">
        <f>IFERROR(IF(AND(ROUND(SUM(B13:B13),0)=0,ROUND(SUM(C13:C13),0)&gt;ROUND(SUM(B13:B13),0)),"INF",(ROUND(SUM(C13:C13),0)-ROUND(SUM(B13:B13),0))/ROUND(SUM(B13:B13),0)),0)</f>
        <v>0</v>
      </c>
      <c r="E13" s="108">
        <f>IF(IF(E9&lt;E11,E8*(E9-E12)*E10,E8*(E11-E12)*E10)&lt;=0,0,IF(E9&lt;E11,E8*(E9-E12)*E10,E8*(E11-E12)*E10))</f>
        <v>0</v>
      </c>
      <c r="F13" s="348">
        <f>IFERROR(IF(AND(ROUND(SUM(C13),0)=0,ROUND(SUM(E13:E13),0)&gt;ROUND(SUM(C13),0)),"INF",(ROUND(SUM(E13:E13),0)-ROUND(SUM(C13),0))/ROUND(SUM(C13),0)),0)</f>
        <v>0</v>
      </c>
      <c r="G13" s="108">
        <f>IF(IF(G9&lt;G11,G8*(G9-G12)*G10,G8*(G11-G12)*G10)&lt;=0,0,IF(G9&lt;G11,G8*(G9-G12)*G10,G8*(G11-G12)*G10))</f>
        <v>0</v>
      </c>
      <c r="H13" s="348">
        <f>IFERROR(IF(AND(ROUND(SUM(E13),0)=0,ROUND(SUM(G13:G13),0)&gt;ROUND(SUM(E13),0)),"INF",(ROUND(SUM(G13:G13),0)-ROUND(SUM(E13),0))/ROUND(SUM(E13),0)),0)</f>
        <v>0</v>
      </c>
      <c r="I13" s="108">
        <f>IF(IF(I9&lt;I11,I8*(I9-I12)*I10,I8*(I11-I12)*I10)&lt;=0,0,IF(I9&lt;I11,I8*(I9-I12)*I10,I8*(I11-I12)*I10))</f>
        <v>0</v>
      </c>
      <c r="J13" s="348">
        <f>IFERROR(IF(AND(ROUND(SUM(G13),0)=0,ROUND(SUM(I13:I13),0)&gt;ROUND(SUM(G13),0)),"INF",(ROUND(SUM(I13:I13),0)-ROUND(SUM(G13),0))/ROUND(SUM(G13),0)),0)</f>
        <v>0</v>
      </c>
    </row>
    <row r="15" spans="1:16" s="6" customFormat="1" ht="14.25" thickBot="1" x14ac:dyDescent="0.35">
      <c r="A15" s="723" t="s">
        <v>649</v>
      </c>
      <c r="B15" s="723"/>
      <c r="C15" s="723"/>
      <c r="D15" s="723"/>
      <c r="E15" s="723"/>
      <c r="F15" s="723"/>
      <c r="G15" s="723"/>
      <c r="H15" s="723"/>
      <c r="I15" s="723"/>
      <c r="J15" s="723"/>
      <c r="K15" s="723"/>
      <c r="L15" s="723"/>
      <c r="M15" s="723"/>
      <c r="N15" s="723"/>
      <c r="O15" s="723"/>
      <c r="P15" s="723"/>
    </row>
    <row r="16" spans="1:16" s="6" customFormat="1" ht="12.6" customHeight="1" thickBot="1" x14ac:dyDescent="0.35">
      <c r="A16" s="130" t="s">
        <v>535</v>
      </c>
      <c r="B16" s="711" t="s">
        <v>511</v>
      </c>
      <c r="C16" s="712"/>
      <c r="D16" s="712"/>
      <c r="E16" s="712"/>
      <c r="F16" s="712"/>
      <c r="G16" s="712"/>
      <c r="H16" s="712"/>
      <c r="I16" s="712"/>
      <c r="J16" s="712"/>
      <c r="K16" s="712"/>
      <c r="L16" s="712"/>
      <c r="M16" s="712"/>
      <c r="N16" s="712"/>
      <c r="O16" s="712"/>
      <c r="P16" s="712"/>
    </row>
    <row r="17" spans="1:16" s="6" customFormat="1" ht="214.9" customHeight="1" thickBot="1" x14ac:dyDescent="0.35">
      <c r="A17" s="131">
        <v>2019</v>
      </c>
      <c r="B17" s="709"/>
      <c r="C17" s="710"/>
      <c r="D17" s="710"/>
      <c r="E17" s="710"/>
      <c r="F17" s="710"/>
      <c r="G17" s="710"/>
      <c r="H17" s="710"/>
      <c r="I17" s="710"/>
      <c r="J17" s="710"/>
      <c r="K17" s="710"/>
      <c r="L17" s="710"/>
      <c r="M17" s="710"/>
      <c r="N17" s="710"/>
      <c r="O17" s="710"/>
      <c r="P17" s="710"/>
    </row>
    <row r="18" spans="1:16" s="6" customFormat="1" ht="214.9" customHeight="1" thickBot="1" x14ac:dyDescent="0.35">
      <c r="A18" s="132">
        <v>2020</v>
      </c>
      <c r="B18" s="709"/>
      <c r="C18" s="710"/>
      <c r="D18" s="710"/>
      <c r="E18" s="710"/>
      <c r="F18" s="710"/>
      <c r="G18" s="710"/>
      <c r="H18" s="710"/>
      <c r="I18" s="710"/>
      <c r="J18" s="710"/>
      <c r="K18" s="710"/>
      <c r="L18" s="710"/>
      <c r="M18" s="710"/>
      <c r="N18" s="710"/>
      <c r="O18" s="710"/>
      <c r="P18" s="710"/>
    </row>
    <row r="19" spans="1:16" s="6" customFormat="1" ht="214.9" customHeight="1" thickBot="1" x14ac:dyDescent="0.35">
      <c r="A19" s="132">
        <v>2021</v>
      </c>
      <c r="B19" s="709"/>
      <c r="C19" s="710"/>
      <c r="D19" s="710"/>
      <c r="E19" s="710"/>
      <c r="F19" s="710"/>
      <c r="G19" s="710"/>
      <c r="H19" s="710"/>
      <c r="I19" s="710"/>
      <c r="J19" s="710"/>
      <c r="K19" s="710"/>
      <c r="L19" s="710"/>
      <c r="M19" s="710"/>
      <c r="N19" s="710"/>
      <c r="O19" s="710"/>
      <c r="P19" s="710"/>
    </row>
    <row r="20" spans="1:16" s="6" customFormat="1" ht="214.9" customHeight="1" thickBot="1" x14ac:dyDescent="0.35">
      <c r="A20" s="132">
        <v>2022</v>
      </c>
      <c r="B20" s="709"/>
      <c r="C20" s="710"/>
      <c r="D20" s="710"/>
      <c r="E20" s="710"/>
      <c r="F20" s="710"/>
      <c r="G20" s="710"/>
      <c r="H20" s="710"/>
      <c r="I20" s="710"/>
      <c r="J20" s="710"/>
      <c r="K20" s="710"/>
      <c r="L20" s="710"/>
      <c r="M20" s="710"/>
      <c r="N20" s="710"/>
      <c r="O20" s="710"/>
      <c r="P20" s="710"/>
    </row>
    <row r="21" spans="1:16" s="6" customFormat="1" ht="214.9" customHeight="1" thickBot="1" x14ac:dyDescent="0.35">
      <c r="A21" s="132">
        <v>2023</v>
      </c>
      <c r="B21" s="709"/>
      <c r="C21" s="710"/>
      <c r="D21" s="710"/>
      <c r="E21" s="710"/>
      <c r="F21" s="710"/>
      <c r="G21" s="710"/>
      <c r="H21" s="710"/>
      <c r="I21" s="710"/>
      <c r="J21" s="710"/>
      <c r="K21" s="710"/>
      <c r="L21" s="710"/>
      <c r="M21" s="710"/>
      <c r="N21" s="710"/>
      <c r="O21" s="710"/>
      <c r="P21" s="710"/>
    </row>
    <row r="22" spans="1:16" s="6" customFormat="1" x14ac:dyDescent="0.3">
      <c r="A22" s="10"/>
      <c r="C22" s="10"/>
      <c r="D22" s="10"/>
    </row>
    <row r="23" spans="1:16" s="6" customFormat="1" x14ac:dyDescent="0.3">
      <c r="A23" s="10"/>
      <c r="C23" s="10"/>
      <c r="D23" s="10"/>
    </row>
  </sheetData>
  <mergeCells count="13">
    <mergeCell ref="B19:P19"/>
    <mergeCell ref="B20:P20"/>
    <mergeCell ref="B21:P21"/>
    <mergeCell ref="A3:P3"/>
    <mergeCell ref="G6:H6"/>
    <mergeCell ref="I6:J6"/>
    <mergeCell ref="A15:P15"/>
    <mergeCell ref="B16:P16"/>
    <mergeCell ref="B17:P17"/>
    <mergeCell ref="B18:P18"/>
    <mergeCell ref="A6:A7"/>
    <mergeCell ref="C6:D6"/>
    <mergeCell ref="E6:F6"/>
  </mergeCells>
  <conditionalFormatting sqref="C10">
    <cfRule type="containsText" dxfId="1207" priority="42" operator="containsText" text="ntitulé">
      <formula>NOT(ISERROR(SEARCH("ntitulé",C10)))</formula>
    </cfRule>
    <cfRule type="containsBlanks" dxfId="1206" priority="43">
      <formula>LEN(TRIM(C10))=0</formula>
    </cfRule>
  </conditionalFormatting>
  <conditionalFormatting sqref="C10">
    <cfRule type="containsText" dxfId="1205" priority="41" operator="containsText" text="libre">
      <formula>NOT(ISERROR(SEARCH("libre",C10)))</formula>
    </cfRule>
  </conditionalFormatting>
  <conditionalFormatting sqref="E10">
    <cfRule type="containsText" dxfId="1204" priority="39" operator="containsText" text="ntitulé">
      <formula>NOT(ISERROR(SEARCH("ntitulé",E10)))</formula>
    </cfRule>
    <cfRule type="containsBlanks" dxfId="1203" priority="40">
      <formula>LEN(TRIM(E10))=0</formula>
    </cfRule>
  </conditionalFormatting>
  <conditionalFormatting sqref="E10">
    <cfRule type="containsText" dxfId="1202" priority="38" operator="containsText" text="libre">
      <formula>NOT(ISERROR(SEARCH("libre",E10)))</formula>
    </cfRule>
  </conditionalFormatting>
  <conditionalFormatting sqref="G10">
    <cfRule type="containsText" dxfId="1201" priority="36" operator="containsText" text="ntitulé">
      <formula>NOT(ISERROR(SEARCH("ntitulé",G10)))</formula>
    </cfRule>
    <cfRule type="containsBlanks" dxfId="1200" priority="37">
      <formula>LEN(TRIM(G10))=0</formula>
    </cfRule>
  </conditionalFormatting>
  <conditionalFormatting sqref="G10">
    <cfRule type="containsText" dxfId="1199" priority="35" operator="containsText" text="libre">
      <formula>NOT(ISERROR(SEARCH("libre",G10)))</formula>
    </cfRule>
  </conditionalFormatting>
  <conditionalFormatting sqref="I10">
    <cfRule type="containsText" dxfId="1198" priority="33" operator="containsText" text="ntitulé">
      <formula>NOT(ISERROR(SEARCH("ntitulé",I10)))</formula>
    </cfRule>
    <cfRule type="containsBlanks" dxfId="1197" priority="34">
      <formula>LEN(TRIM(I10))=0</formula>
    </cfRule>
  </conditionalFormatting>
  <conditionalFormatting sqref="I10">
    <cfRule type="containsText" dxfId="1196" priority="32" operator="containsText" text="libre">
      <formula>NOT(ISERROR(SEARCH("libre",I10)))</formula>
    </cfRule>
  </conditionalFormatting>
  <conditionalFormatting sqref="C9">
    <cfRule type="containsText" dxfId="1195" priority="30" operator="containsText" text="ntitulé">
      <formula>NOT(ISERROR(SEARCH("ntitulé",C9)))</formula>
    </cfRule>
    <cfRule type="containsBlanks" dxfId="1194" priority="31">
      <formula>LEN(TRIM(C9))=0</formula>
    </cfRule>
  </conditionalFormatting>
  <conditionalFormatting sqref="C9">
    <cfRule type="containsText" dxfId="1193" priority="29" operator="containsText" text="libre">
      <formula>NOT(ISERROR(SEARCH("libre",C9)))</formula>
    </cfRule>
  </conditionalFormatting>
  <conditionalFormatting sqref="E9">
    <cfRule type="containsText" dxfId="1192" priority="27" operator="containsText" text="ntitulé">
      <formula>NOT(ISERROR(SEARCH("ntitulé",E9)))</formula>
    </cfRule>
    <cfRule type="containsBlanks" dxfId="1191" priority="28">
      <formula>LEN(TRIM(E9))=0</formula>
    </cfRule>
  </conditionalFormatting>
  <conditionalFormatting sqref="E9">
    <cfRule type="containsText" dxfId="1190" priority="26" operator="containsText" text="libre">
      <formula>NOT(ISERROR(SEARCH("libre",E9)))</formula>
    </cfRule>
  </conditionalFormatting>
  <conditionalFormatting sqref="G9">
    <cfRule type="containsText" dxfId="1189" priority="24" operator="containsText" text="ntitulé">
      <formula>NOT(ISERROR(SEARCH("ntitulé",G9)))</formula>
    </cfRule>
    <cfRule type="containsBlanks" dxfId="1188" priority="25">
      <formula>LEN(TRIM(G9))=0</formula>
    </cfRule>
  </conditionalFormatting>
  <conditionalFormatting sqref="G9">
    <cfRule type="containsText" dxfId="1187" priority="23" operator="containsText" text="libre">
      <formula>NOT(ISERROR(SEARCH("libre",G9)))</formula>
    </cfRule>
  </conditionalFormatting>
  <conditionalFormatting sqref="I9">
    <cfRule type="containsText" dxfId="1186" priority="21" operator="containsText" text="ntitulé">
      <formula>NOT(ISERROR(SEARCH("ntitulé",I9)))</formula>
    </cfRule>
    <cfRule type="containsBlanks" dxfId="1185" priority="22">
      <formula>LEN(TRIM(I9))=0</formula>
    </cfRule>
  </conditionalFormatting>
  <conditionalFormatting sqref="I9">
    <cfRule type="containsText" dxfId="1184" priority="20" operator="containsText" text="libre">
      <formula>NOT(ISERROR(SEARCH("libre",I9)))</formula>
    </cfRule>
  </conditionalFormatting>
  <conditionalFormatting sqref="B10">
    <cfRule type="containsText" dxfId="1183" priority="6" operator="containsText" text="ntitulé">
      <formula>NOT(ISERROR(SEARCH("ntitulé",B10)))</formula>
    </cfRule>
    <cfRule type="containsBlanks" dxfId="1182" priority="7">
      <formula>LEN(TRIM(B10))=0</formula>
    </cfRule>
  </conditionalFormatting>
  <conditionalFormatting sqref="B10">
    <cfRule type="containsText" dxfId="1181" priority="5" operator="containsText" text="libre">
      <formula>NOT(ISERROR(SEARCH("libre",B10)))</formula>
    </cfRule>
  </conditionalFormatting>
  <conditionalFormatting sqref="B9">
    <cfRule type="containsText" dxfId="1180" priority="3" operator="containsText" text="ntitulé">
      <formula>NOT(ISERROR(SEARCH("ntitulé",B9)))</formula>
    </cfRule>
    <cfRule type="containsBlanks" dxfId="1179" priority="4">
      <formula>LEN(TRIM(B9))=0</formula>
    </cfRule>
  </conditionalFormatting>
  <conditionalFormatting sqref="B9">
    <cfRule type="containsText" dxfId="1178" priority="2" operator="containsText" text="libre">
      <formula>NOT(ISERROR(SEARCH("libre",B9)))</formula>
    </cfRule>
  </conditionalFormatting>
  <conditionalFormatting sqref="B17:P21">
    <cfRule type="containsBlanks" dxfId="1177" priority="1">
      <formula>LEN(TRIM(B17))=0</formula>
    </cfRule>
  </conditionalFormatting>
  <hyperlinks>
    <hyperlink ref="A1" location="TAB00!A1" display="Retour page de garde"/>
    <hyperlink ref="A2" location="'TAB5'!A1" display="Retour TAB5"/>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25" id="{E92C13D3-E1AF-486F-9A92-5BE567E589B3}">
            <xm:f>'\\cwp-p-cont01\CtxFolderRedirection\Users\nikolai.triffet\AppData\Local\Microsoft\Windows\Temporary Internet Files\Content.Outlook\KBM14V84\[17c08 - MDR ex-post.xlsx]TAB00'!#REF!&lt;2021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224" id="{43DA856D-FF28-4C35-94E7-67F210195270}">
            <xm:f>'\\cwp-p-cont01\CtxFolderRedirection\Users\nikolai.triffet\AppData\Local\Microsoft\Windows\Temporary Internet Files\Content.Outlook\KBM14V84\[17c08 - MDR ex-post.xlsx]TAB00'!#REF!&lt;2022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workbookViewId="0">
      <selection activeCell="A11" sqref="A11"/>
    </sheetView>
  </sheetViews>
  <sheetFormatPr baseColWidth="10" defaultColWidth="9.1640625" defaultRowHeight="13.5" x14ac:dyDescent="0.3"/>
  <cols>
    <col min="1" max="1" width="45.83203125" style="276" customWidth="1"/>
    <col min="2" max="3" width="16.6640625" style="276" customWidth="1"/>
    <col min="4" max="4" width="11.5" style="391" customWidth="1"/>
    <col min="5" max="5" width="16.6640625" style="391" customWidth="1"/>
    <col min="6" max="6" width="11.83203125" style="391" bestFit="1" customWidth="1"/>
    <col min="7" max="7" width="16.6640625" style="391" customWidth="1"/>
    <col min="8" max="8" width="11.5" style="391" customWidth="1"/>
    <col min="9" max="9" width="16.6640625" style="391" customWidth="1"/>
    <col min="10" max="10" width="11.5" style="391" customWidth="1"/>
    <col min="11" max="16384" width="9.1640625" style="339"/>
  </cols>
  <sheetData>
    <row r="1" spans="1:16" s="390" customFormat="1" ht="15" x14ac:dyDescent="0.3">
      <c r="A1" s="389" t="s">
        <v>140</v>
      </c>
    </row>
    <row r="2" spans="1:16" ht="15" x14ac:dyDescent="0.3">
      <c r="A2" s="124" t="s">
        <v>341</v>
      </c>
      <c r="C2" s="391"/>
      <c r="E2" s="339"/>
      <c r="F2" s="339"/>
      <c r="G2" s="339"/>
      <c r="H2" s="339"/>
      <c r="I2" s="339"/>
      <c r="J2" s="339"/>
    </row>
    <row r="3" spans="1:16" ht="21" x14ac:dyDescent="0.35">
      <c r="A3" s="726" t="str">
        <f>TAB00!B79&amp;" : "&amp;TAB00!C79</f>
        <v>TAB5.16 : Charges et produits liés à l’achat de gaz SER</v>
      </c>
      <c r="B3" s="726"/>
      <c r="C3" s="726"/>
      <c r="D3" s="726"/>
      <c r="E3" s="726"/>
      <c r="F3" s="726"/>
      <c r="G3" s="726"/>
      <c r="H3" s="726"/>
      <c r="I3" s="726"/>
      <c r="J3" s="726"/>
      <c r="K3" s="428"/>
      <c r="L3" s="428"/>
      <c r="M3" s="428"/>
      <c r="N3" s="428"/>
      <c r="O3" s="428"/>
      <c r="P3" s="428"/>
    </row>
    <row r="4" spans="1:16" x14ac:dyDescent="0.3">
      <c r="A4" s="392"/>
      <c r="B4" s="393"/>
      <c r="C4" s="392"/>
      <c r="D4" s="392"/>
      <c r="E4" s="394"/>
      <c r="F4" s="394"/>
      <c r="G4" s="394"/>
      <c r="H4" s="395"/>
      <c r="I4" s="395"/>
      <c r="J4" s="395"/>
    </row>
    <row r="5" spans="1:16" x14ac:dyDescent="0.3">
      <c r="A5" s="392"/>
      <c r="B5" s="393"/>
      <c r="C5" s="392"/>
      <c r="D5" s="392"/>
      <c r="E5" s="394"/>
      <c r="F5" s="394"/>
      <c r="G5" s="394"/>
      <c r="H5" s="395"/>
      <c r="I5" s="395"/>
      <c r="J5" s="395"/>
    </row>
    <row r="6" spans="1:16" ht="12" customHeight="1" x14ac:dyDescent="0.3">
      <c r="A6" s="631" t="s">
        <v>2</v>
      </c>
      <c r="B6" s="325" t="s">
        <v>287</v>
      </c>
      <c r="C6" s="631" t="s">
        <v>283</v>
      </c>
      <c r="D6" s="631"/>
      <c r="E6" s="631" t="s">
        <v>284</v>
      </c>
      <c r="F6" s="631"/>
      <c r="G6" s="631" t="s">
        <v>285</v>
      </c>
      <c r="H6" s="631"/>
      <c r="I6" s="631" t="s">
        <v>286</v>
      </c>
      <c r="J6" s="631"/>
    </row>
    <row r="7" spans="1:16" ht="27" x14ac:dyDescent="0.3">
      <c r="A7" s="631"/>
      <c r="B7" s="221" t="s">
        <v>3</v>
      </c>
      <c r="C7" s="221" t="s">
        <v>3</v>
      </c>
      <c r="D7" s="325" t="s">
        <v>92</v>
      </c>
      <c r="E7" s="221" t="s">
        <v>3</v>
      </c>
      <c r="F7" s="325" t="s">
        <v>92</v>
      </c>
      <c r="G7" s="221" t="s">
        <v>3</v>
      </c>
      <c r="H7" s="325" t="s">
        <v>92</v>
      </c>
      <c r="I7" s="221" t="s">
        <v>3</v>
      </c>
      <c r="J7" s="325" t="s">
        <v>92</v>
      </c>
    </row>
    <row r="8" spans="1:16" x14ac:dyDescent="0.3">
      <c r="A8" s="307" t="s">
        <v>621</v>
      </c>
      <c r="B8" s="233"/>
      <c r="C8" s="233"/>
      <c r="D8" s="323">
        <f t="shared" ref="D8" si="0">IFERROR(IF(AND(ROUND(SUM(B8:B8),0)=0,ROUND(SUM(C8:C8),0)&gt;ROUND(SUM(B8:B8),0)),"INF",(ROUND(SUM(C8:C8),0)-ROUND(SUM(B8:B8),0))/ROUND(SUM(B8:B8),0)),0)</f>
        <v>0</v>
      </c>
      <c r="E8" s="233"/>
      <c r="F8" s="323">
        <f t="shared" ref="F8" si="1">IFERROR(IF(AND(ROUND(SUM(C8),0)=0,ROUND(SUM(E8:E8),0)&gt;ROUND(SUM(C8),0)),"INF",(ROUND(SUM(E8:E8),0)-ROUND(SUM(C8),0))/ROUND(SUM(C8),0)),0)</f>
        <v>0</v>
      </c>
      <c r="G8" s="233"/>
      <c r="H8" s="323">
        <f t="shared" ref="H8" si="2">IFERROR(IF(AND(ROUND(SUM(E8),0)=0,ROUND(SUM(G8:G8),0)&gt;ROUND(SUM(E8),0)),"INF",(ROUND(SUM(G8:G8),0)-ROUND(SUM(E8),0))/ROUND(SUM(E8),0)),0)</f>
        <v>0</v>
      </c>
      <c r="I8" s="233"/>
      <c r="J8" s="323">
        <f t="shared" ref="J8" si="3">IFERROR(IF(AND(ROUND(SUM(G8),0)=0,ROUND(SUM(I8:I8),0)&gt;ROUND(SUM(G8),0)),"INF",(ROUND(SUM(I8:I8),0)-ROUND(SUM(G8),0))/ROUND(SUM(G8),0)),0)</f>
        <v>0</v>
      </c>
    </row>
    <row r="9" spans="1:16" ht="27" x14ac:dyDescent="0.3">
      <c r="A9" s="307" t="s">
        <v>647</v>
      </c>
      <c r="B9" s="238"/>
      <c r="C9" s="238"/>
      <c r="D9" s="305">
        <f>IFERROR(IF(AND(ROUND(SUM(B9:B9),0)=0,ROUND(SUM(C9:C9),0)&gt;ROUND(SUM(B9:B9),0)),"INF",(ROUND(SUM(C9:C9),0)-ROUND(SUM(B9:B9),0))/ROUND(SUM(B9:B9),0)),0)</f>
        <v>0</v>
      </c>
      <c r="E9" s="238"/>
      <c r="F9" s="305">
        <f>IFERROR(IF(AND(ROUND(SUM(C9),0)=0,ROUND(SUM(E9:E9),0)&gt;ROUND(SUM(C9),0)),"INF",(ROUND(SUM(E9:E9),0)-ROUND(SUM(C9),0))/ROUND(SUM(C9),0)),0)</f>
        <v>0</v>
      </c>
      <c r="G9" s="238"/>
      <c r="H9" s="305">
        <f>IFERROR(IF(AND(ROUND(SUM(E9),0)=0,ROUND(SUM(G9:G9),0)&gt;ROUND(SUM(E9),0)),"INF",(ROUND(SUM(G9:G9),0)-ROUND(SUM(E9),0))/ROUND(SUM(E9),0)),0)</f>
        <v>0</v>
      </c>
      <c r="I9" s="238"/>
      <c r="J9" s="305">
        <f>IFERROR(IF(AND(ROUND(SUM(G9),0)=0,ROUND(SUM(I9:I9),0)&gt;ROUND(SUM(G9),0)),"INF",(ROUND(SUM(I9:I9),0)-ROUND(SUM(G9),0))/ROUND(SUM(G9),0)),0)</f>
        <v>0</v>
      </c>
    </row>
    <row r="10" spans="1:16" ht="27" x14ac:dyDescent="0.3">
      <c r="A10" s="286" t="s">
        <v>648</v>
      </c>
      <c r="B10" s="238"/>
      <c r="C10" s="238"/>
      <c r="D10" s="305">
        <f>IFERROR(IF(AND(ROUND(SUM(B10:B10),0)=0,ROUND(SUM(C10:C10),0)&gt;ROUND(SUM(B10:B10),0)),"INF",(ROUND(SUM(C10:C10),0)-ROUND(SUM(B10:B10),0))/ROUND(SUM(B10:B10),0)),0)</f>
        <v>0</v>
      </c>
      <c r="E10" s="238"/>
      <c r="F10" s="305">
        <f>IFERROR(IF(AND(ROUND(SUM(C10),0)=0,ROUND(SUM(E10:E10),0)&gt;ROUND(SUM(C10),0)),"INF",(ROUND(SUM(E10:E10),0)-ROUND(SUM(C10),0))/ROUND(SUM(C10),0)),0)</f>
        <v>0</v>
      </c>
      <c r="G10" s="238"/>
      <c r="H10" s="305">
        <f>IFERROR(IF(AND(ROUND(SUM(E10),0)=0,ROUND(SUM(G10:G10),0)&gt;ROUND(SUM(E10),0)),"INF",(ROUND(SUM(G10:G10),0)-ROUND(SUM(E10),0))/ROUND(SUM(E10),0)),0)</f>
        <v>0</v>
      </c>
      <c r="I10" s="238"/>
      <c r="J10" s="305">
        <f>IFERROR(IF(AND(ROUND(SUM(G10),0)=0,ROUND(SUM(I10:I10),0)&gt;ROUND(SUM(G10),0)),"INF",(ROUND(SUM(I10:I10),0)-ROUND(SUM(G10),0))/ROUND(SUM(G10),0)),0)</f>
        <v>0</v>
      </c>
    </row>
    <row r="11" spans="1:16" x14ac:dyDescent="0.3">
      <c r="A11" s="401" t="s">
        <v>759</v>
      </c>
      <c r="B11" s="108">
        <f>SUM(B8:B10)</f>
        <v>0</v>
      </c>
      <c r="C11" s="108">
        <f>SUM(C8:C10)</f>
        <v>0</v>
      </c>
      <c r="D11" s="348">
        <f>IFERROR(IF(AND(ROUND(SUM(B11:B11),0)=0,ROUND(SUM(C11:C11),0)&gt;ROUND(SUM(B11:B11),0)),"INF",(ROUND(SUM(C11:C11),0)-ROUND(SUM(B11:B11),0))/ROUND(SUM(B11:B11),0)),0)</f>
        <v>0</v>
      </c>
      <c r="E11" s="108">
        <f>SUM(E8:E10)</f>
        <v>0</v>
      </c>
      <c r="F11" s="348">
        <f>IFERROR(IF(AND(ROUND(SUM(C11),0)=0,ROUND(SUM(E11:E11),0)&gt;ROUND(SUM(C11),0)),"INF",(ROUND(SUM(E11:E11),0)-ROUND(SUM(C11),0))/ROUND(SUM(C11),0)),0)</f>
        <v>0</v>
      </c>
      <c r="G11" s="108">
        <f>SUM(G8:G10)</f>
        <v>0</v>
      </c>
      <c r="H11" s="348">
        <f>IFERROR(IF(AND(ROUND(SUM(E11),0)=0,ROUND(SUM(G11:G11),0)&gt;ROUND(SUM(E11),0)),"INF",(ROUND(SUM(G11:G11),0)-ROUND(SUM(E11),0))/ROUND(SUM(E11),0)),0)</f>
        <v>0</v>
      </c>
      <c r="I11" s="108">
        <f>SUM(I8:I10)</f>
        <v>0</v>
      </c>
      <c r="J11" s="348">
        <f>IFERROR(IF(AND(ROUND(SUM(G11),0)=0,ROUND(SUM(I11:I11),0)&gt;ROUND(SUM(G11),0)),"INF",(ROUND(SUM(I11:I11),0)-ROUND(SUM(G11),0))/ROUND(SUM(G11),0)),0)</f>
        <v>0</v>
      </c>
    </row>
    <row r="13" spans="1:16" s="6" customFormat="1" ht="14.25" thickBot="1" x14ac:dyDescent="0.35">
      <c r="A13" s="723" t="s">
        <v>649</v>
      </c>
      <c r="B13" s="723"/>
      <c r="C13" s="723"/>
      <c r="D13" s="723"/>
      <c r="E13" s="723"/>
      <c r="F13" s="723"/>
      <c r="G13" s="723"/>
      <c r="H13" s="723"/>
      <c r="I13" s="723"/>
      <c r="J13" s="723"/>
      <c r="K13" s="723"/>
      <c r="L13" s="723"/>
      <c r="M13" s="723"/>
      <c r="N13" s="723"/>
      <c r="O13" s="723"/>
      <c r="P13" s="723"/>
    </row>
    <row r="14" spans="1:16" s="6" customFormat="1" ht="12.6" customHeight="1" thickBot="1" x14ac:dyDescent="0.35">
      <c r="A14" s="130" t="s">
        <v>535</v>
      </c>
      <c r="B14" s="711" t="s">
        <v>511</v>
      </c>
      <c r="C14" s="712"/>
      <c r="D14" s="712"/>
      <c r="E14" s="712"/>
      <c r="F14" s="712"/>
      <c r="G14" s="712"/>
      <c r="H14" s="712"/>
      <c r="I14" s="712"/>
      <c r="J14" s="712"/>
      <c r="K14" s="712"/>
      <c r="L14" s="712"/>
      <c r="M14" s="712"/>
      <c r="N14" s="712"/>
      <c r="O14" s="712"/>
      <c r="P14" s="712"/>
    </row>
    <row r="15" spans="1:16" s="6" customFormat="1" ht="214.9" customHeight="1" thickBot="1" x14ac:dyDescent="0.35">
      <c r="A15" s="131">
        <v>2019</v>
      </c>
      <c r="B15" s="709"/>
      <c r="C15" s="710"/>
      <c r="D15" s="710"/>
      <c r="E15" s="710"/>
      <c r="F15" s="710"/>
      <c r="G15" s="710"/>
      <c r="H15" s="710"/>
      <c r="I15" s="710"/>
      <c r="J15" s="710"/>
      <c r="K15" s="710"/>
      <c r="L15" s="710"/>
      <c r="M15" s="710"/>
      <c r="N15" s="710"/>
      <c r="O15" s="710"/>
      <c r="P15" s="710"/>
    </row>
    <row r="16" spans="1:16" s="6" customFormat="1" ht="214.9" customHeight="1" thickBot="1" x14ac:dyDescent="0.35">
      <c r="A16" s="132">
        <v>2020</v>
      </c>
      <c r="B16" s="709"/>
      <c r="C16" s="710"/>
      <c r="D16" s="710"/>
      <c r="E16" s="710"/>
      <c r="F16" s="710"/>
      <c r="G16" s="710"/>
      <c r="H16" s="710"/>
      <c r="I16" s="710"/>
      <c r="J16" s="710"/>
      <c r="K16" s="710"/>
      <c r="L16" s="710"/>
      <c r="M16" s="710"/>
      <c r="N16" s="710"/>
      <c r="O16" s="710"/>
      <c r="P16" s="710"/>
    </row>
    <row r="17" spans="1:16" s="6" customFormat="1" ht="214.9" customHeight="1" thickBot="1" x14ac:dyDescent="0.35">
      <c r="A17" s="132">
        <v>2021</v>
      </c>
      <c r="B17" s="709"/>
      <c r="C17" s="710"/>
      <c r="D17" s="710"/>
      <c r="E17" s="710"/>
      <c r="F17" s="710"/>
      <c r="G17" s="710"/>
      <c r="H17" s="710"/>
      <c r="I17" s="710"/>
      <c r="J17" s="710"/>
      <c r="K17" s="710"/>
      <c r="L17" s="710"/>
      <c r="M17" s="710"/>
      <c r="N17" s="710"/>
      <c r="O17" s="710"/>
      <c r="P17" s="710"/>
    </row>
    <row r="18" spans="1:16" s="6" customFormat="1" ht="214.9" customHeight="1" thickBot="1" x14ac:dyDescent="0.35">
      <c r="A18" s="132">
        <v>2022</v>
      </c>
      <c r="B18" s="709"/>
      <c r="C18" s="710"/>
      <c r="D18" s="710"/>
      <c r="E18" s="710"/>
      <c r="F18" s="710"/>
      <c r="G18" s="710"/>
      <c r="H18" s="710"/>
      <c r="I18" s="710"/>
      <c r="J18" s="710"/>
      <c r="K18" s="710"/>
      <c r="L18" s="710"/>
      <c r="M18" s="710"/>
      <c r="N18" s="710"/>
      <c r="O18" s="710"/>
      <c r="P18" s="710"/>
    </row>
    <row r="19" spans="1:16" s="6" customFormat="1" ht="214.9" customHeight="1" thickBot="1" x14ac:dyDescent="0.35">
      <c r="A19" s="132">
        <v>2023</v>
      </c>
      <c r="B19" s="709"/>
      <c r="C19" s="710"/>
      <c r="D19" s="710"/>
      <c r="E19" s="710"/>
      <c r="F19" s="710"/>
      <c r="G19" s="710"/>
      <c r="H19" s="710"/>
      <c r="I19" s="710"/>
      <c r="J19" s="710"/>
      <c r="K19" s="710"/>
      <c r="L19" s="710"/>
      <c r="M19" s="710"/>
      <c r="N19" s="710"/>
      <c r="O19" s="710"/>
      <c r="P19" s="710"/>
    </row>
    <row r="20" spans="1:16" s="6" customFormat="1" x14ac:dyDescent="0.3">
      <c r="A20" s="10"/>
      <c r="C20" s="10"/>
      <c r="D20" s="10"/>
    </row>
    <row r="21" spans="1:16" s="6" customFormat="1" x14ac:dyDescent="0.3">
      <c r="A21" s="10"/>
      <c r="C21" s="10"/>
      <c r="D21" s="10"/>
    </row>
  </sheetData>
  <mergeCells count="13">
    <mergeCell ref="A3:J3"/>
    <mergeCell ref="A6:A7"/>
    <mergeCell ref="C6:D6"/>
    <mergeCell ref="E6:F6"/>
    <mergeCell ref="G6:H6"/>
    <mergeCell ref="I6:J6"/>
    <mergeCell ref="B17:P17"/>
    <mergeCell ref="B18:P18"/>
    <mergeCell ref="B19:P19"/>
    <mergeCell ref="A13:P13"/>
    <mergeCell ref="B14:P14"/>
    <mergeCell ref="B15:P15"/>
    <mergeCell ref="B16:P16"/>
  </mergeCells>
  <conditionalFormatting sqref="G8 I8 B8:C8 E8">
    <cfRule type="containsText" dxfId="1174" priority="43" operator="containsText" text="ntitulé">
      <formula>NOT(ISERROR(SEARCH("ntitulé",B8)))</formula>
    </cfRule>
    <cfRule type="containsBlanks" dxfId="1173" priority="44">
      <formula>LEN(TRIM(B8))=0</formula>
    </cfRule>
  </conditionalFormatting>
  <conditionalFormatting sqref="G8 I8 B8:C8 E8">
    <cfRule type="containsText" dxfId="1172" priority="42" operator="containsText" text="libre">
      <formula>NOT(ISERROR(SEARCH("libre",B8)))</formula>
    </cfRule>
  </conditionalFormatting>
  <conditionalFormatting sqref="E9">
    <cfRule type="containsText" dxfId="1171" priority="34" operator="containsText" text="ntitulé">
      <formula>NOT(ISERROR(SEARCH("ntitulé",E9)))</formula>
    </cfRule>
    <cfRule type="containsBlanks" dxfId="1170" priority="35">
      <formula>LEN(TRIM(E9))=0</formula>
    </cfRule>
  </conditionalFormatting>
  <conditionalFormatting sqref="E9">
    <cfRule type="containsText" dxfId="1169" priority="33" operator="containsText" text="libre">
      <formula>NOT(ISERROR(SEARCH("libre",E9)))</formula>
    </cfRule>
  </conditionalFormatting>
  <conditionalFormatting sqref="G9">
    <cfRule type="containsText" dxfId="1168" priority="31" operator="containsText" text="ntitulé">
      <formula>NOT(ISERROR(SEARCH("ntitulé",G9)))</formula>
    </cfRule>
    <cfRule type="containsBlanks" dxfId="1167" priority="32">
      <formula>LEN(TRIM(G9))=0</formula>
    </cfRule>
  </conditionalFormatting>
  <conditionalFormatting sqref="G9">
    <cfRule type="containsText" dxfId="1166" priority="30" operator="containsText" text="libre">
      <formula>NOT(ISERROR(SEARCH("libre",G9)))</formula>
    </cfRule>
  </conditionalFormatting>
  <conditionalFormatting sqref="I9">
    <cfRule type="containsText" dxfId="1165" priority="28" operator="containsText" text="ntitulé">
      <formula>NOT(ISERROR(SEARCH("ntitulé",I9)))</formula>
    </cfRule>
    <cfRule type="containsBlanks" dxfId="1164" priority="29">
      <formula>LEN(TRIM(I9))=0</formula>
    </cfRule>
  </conditionalFormatting>
  <conditionalFormatting sqref="I9">
    <cfRule type="containsText" dxfId="1163" priority="27" operator="containsText" text="libre">
      <formula>NOT(ISERROR(SEARCH("libre",I9)))</formula>
    </cfRule>
  </conditionalFormatting>
  <conditionalFormatting sqref="B10:C10">
    <cfRule type="containsText" dxfId="1162" priority="25" operator="containsText" text="ntitulé">
      <formula>NOT(ISERROR(SEARCH("ntitulé",B10)))</formula>
    </cfRule>
    <cfRule type="containsBlanks" dxfId="1161" priority="26">
      <formula>LEN(TRIM(B10))=0</formula>
    </cfRule>
  </conditionalFormatting>
  <conditionalFormatting sqref="B10:C10">
    <cfRule type="containsText" dxfId="1160" priority="24" operator="containsText" text="libre">
      <formula>NOT(ISERROR(SEARCH("libre",B10)))</formula>
    </cfRule>
  </conditionalFormatting>
  <conditionalFormatting sqref="B9:C9">
    <cfRule type="containsText" dxfId="1159" priority="37" operator="containsText" text="ntitulé">
      <formula>NOT(ISERROR(SEARCH("ntitulé",B9)))</formula>
    </cfRule>
    <cfRule type="containsBlanks" dxfId="1158" priority="38">
      <formula>LEN(TRIM(B9))=0</formula>
    </cfRule>
  </conditionalFormatting>
  <conditionalFormatting sqref="B9:C9">
    <cfRule type="containsText" dxfId="1157" priority="36" operator="containsText" text="libre">
      <formula>NOT(ISERROR(SEARCH("libre",B9)))</formula>
    </cfRule>
  </conditionalFormatting>
  <conditionalFormatting sqref="E10">
    <cfRule type="containsText" dxfId="1156" priority="22" operator="containsText" text="ntitulé">
      <formula>NOT(ISERROR(SEARCH("ntitulé",E10)))</formula>
    </cfRule>
    <cfRule type="containsBlanks" dxfId="1155" priority="23">
      <formula>LEN(TRIM(E10))=0</formula>
    </cfRule>
  </conditionalFormatting>
  <conditionalFormatting sqref="E10">
    <cfRule type="containsText" dxfId="1154" priority="21" operator="containsText" text="libre">
      <formula>NOT(ISERROR(SEARCH("libre",E10)))</formula>
    </cfRule>
  </conditionalFormatting>
  <conditionalFormatting sqref="G10">
    <cfRule type="containsText" dxfId="1153" priority="19" operator="containsText" text="ntitulé">
      <formula>NOT(ISERROR(SEARCH("ntitulé",G10)))</formula>
    </cfRule>
    <cfRule type="containsBlanks" dxfId="1152" priority="20">
      <formula>LEN(TRIM(G10))=0</formula>
    </cfRule>
  </conditionalFormatting>
  <conditionalFormatting sqref="G10">
    <cfRule type="containsText" dxfId="1151" priority="18" operator="containsText" text="libre">
      <formula>NOT(ISERROR(SEARCH("libre",G10)))</formula>
    </cfRule>
  </conditionalFormatting>
  <conditionalFormatting sqref="I10">
    <cfRule type="containsText" dxfId="1150" priority="16" operator="containsText" text="ntitulé">
      <formula>NOT(ISERROR(SEARCH("ntitulé",I10)))</formula>
    </cfRule>
    <cfRule type="containsBlanks" dxfId="1149" priority="17">
      <formula>LEN(TRIM(I10))=0</formula>
    </cfRule>
  </conditionalFormatting>
  <conditionalFormatting sqref="I10">
    <cfRule type="containsText" dxfId="1148" priority="15" operator="containsText" text="libre">
      <formula>NOT(ISERROR(SEARCH("libre",I10)))</formula>
    </cfRule>
  </conditionalFormatting>
  <conditionalFormatting sqref="E8">
    <cfRule type="containsText" dxfId="1147" priority="10" operator="containsText" text="ntitulé">
      <formula>NOT(ISERROR(SEARCH("ntitulé",E8)))</formula>
    </cfRule>
    <cfRule type="containsBlanks" dxfId="1146" priority="11">
      <formula>LEN(TRIM(E8))=0</formula>
    </cfRule>
  </conditionalFormatting>
  <conditionalFormatting sqref="E8">
    <cfRule type="containsText" dxfId="1145" priority="9" operator="containsText" text="libre">
      <formula>NOT(ISERROR(SEARCH("libre",E8)))</formula>
    </cfRule>
  </conditionalFormatting>
  <conditionalFormatting sqref="G8">
    <cfRule type="containsText" dxfId="1144" priority="7" operator="containsText" text="ntitulé">
      <formula>NOT(ISERROR(SEARCH("ntitulé",G8)))</formula>
    </cfRule>
    <cfRule type="containsBlanks" dxfId="1143" priority="8">
      <formula>LEN(TRIM(G8))=0</formula>
    </cfRule>
  </conditionalFormatting>
  <conditionalFormatting sqref="G8">
    <cfRule type="containsText" dxfId="1142" priority="6" operator="containsText" text="libre">
      <formula>NOT(ISERROR(SEARCH("libre",G8)))</formula>
    </cfRule>
  </conditionalFormatting>
  <conditionalFormatting sqref="I8">
    <cfRule type="containsText" dxfId="1141" priority="4" operator="containsText" text="ntitulé">
      <formula>NOT(ISERROR(SEARCH("ntitulé",I8)))</formula>
    </cfRule>
    <cfRule type="containsBlanks" dxfId="1140" priority="5">
      <formula>LEN(TRIM(I8))=0</formula>
    </cfRule>
  </conditionalFormatting>
  <conditionalFormatting sqref="I8">
    <cfRule type="containsText" dxfId="1139" priority="3" operator="containsText" text="libre">
      <formula>NOT(ISERROR(SEARCH("libre",I8)))</formula>
    </cfRule>
  </conditionalFormatting>
  <conditionalFormatting sqref="B8:C8">
    <cfRule type="containsText" dxfId="1138" priority="13" operator="containsText" text="ntitulé">
      <formula>NOT(ISERROR(SEARCH("ntitulé",B8)))</formula>
    </cfRule>
    <cfRule type="containsBlanks" dxfId="1137" priority="14">
      <formula>LEN(TRIM(B8))=0</formula>
    </cfRule>
  </conditionalFormatting>
  <conditionalFormatting sqref="B8:C8">
    <cfRule type="containsText" dxfId="1136" priority="12" operator="containsText" text="libre">
      <formula>NOT(ISERROR(SEARCH("libre",B8)))</formula>
    </cfRule>
  </conditionalFormatting>
  <conditionalFormatting sqref="B15:P19">
    <cfRule type="containsBlanks" dxfId="1135" priority="1">
      <formula>LEN(TRIM(B15))=0</formula>
    </cfRule>
  </conditionalFormatting>
  <hyperlinks>
    <hyperlink ref="A1" location="TAB00!A1" display="Retour page de garde"/>
    <hyperlink ref="A2" location="'TAB5'!A1" display="Retour TAB5"/>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62" id="{48568960-00C6-4965-A9F6-9F6F46D61F31}">
            <xm:f>'\\cwp-p-cont01\CtxFolderRedirection\Users\nikolai.triffet\AppData\Local\Microsoft\Windows\Temporary Internet Files\Content.Outlook\KBM14V84\[17c08 - MDR ex-post.xlsx]TAB00'!#REF!&lt;2021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261" id="{53B3870C-1513-46D7-ACAC-605D1C7F8F27}">
            <xm:f>'\\cwp-p-cont01\CtxFolderRedirection\Users\nikolai.triffet\AppData\Local\Microsoft\Windows\Temporary Internet Files\Content.Outlook\KBM14V84\[17c08 - MDR ex-post.xlsx]TAB00'!#REF!&lt;2022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topLeftCell="C58" zoomScaleNormal="100" workbookViewId="0">
      <selection activeCell="R70" sqref="R70"/>
    </sheetView>
  </sheetViews>
  <sheetFormatPr baseColWidth="10" defaultColWidth="9.1640625" defaultRowHeight="13.5" x14ac:dyDescent="0.3"/>
  <cols>
    <col min="1" max="1" width="3" style="6" bestFit="1" customWidth="1"/>
    <col min="2" max="2" width="52.6640625" style="6" customWidth="1"/>
    <col min="3" max="4" width="16.6640625" style="6" customWidth="1"/>
    <col min="5" max="5" width="9.5" style="6" customWidth="1"/>
    <col min="6" max="6" width="16.6640625" style="6" customWidth="1"/>
    <col min="7" max="7" width="9.5" style="6" customWidth="1"/>
    <col min="8" max="8" width="16.6640625" style="6" customWidth="1"/>
    <col min="9" max="9" width="9.5" style="6" customWidth="1"/>
    <col min="10" max="10" width="16.6640625" style="6" customWidth="1"/>
    <col min="11" max="11" width="9.5" style="6" customWidth="1"/>
    <col min="12" max="12" width="16.6640625" style="6" customWidth="1"/>
    <col min="13" max="13" width="9.5" style="6" customWidth="1"/>
    <col min="14" max="14" width="16.6640625" style="6" customWidth="1"/>
    <col min="15" max="15" width="9.5" style="6" customWidth="1"/>
    <col min="16" max="16" width="16.6640625" style="6" customWidth="1"/>
    <col min="17" max="17" width="9.5" style="6" customWidth="1"/>
    <col min="18" max="18" width="16.6640625" style="6" customWidth="1"/>
    <col min="19" max="19" width="9.5" style="6" customWidth="1"/>
    <col min="20" max="16384" width="9.1640625" style="6"/>
  </cols>
  <sheetData>
    <row r="1" spans="1:22" s="101" customFormat="1" ht="15" x14ac:dyDescent="0.3">
      <c r="A1" s="17" t="s">
        <v>140</v>
      </c>
      <c r="B1" s="100"/>
      <c r="D1" s="100"/>
      <c r="E1" s="100"/>
      <c r="H1" s="100"/>
      <c r="I1" s="100"/>
      <c r="L1" s="100"/>
      <c r="M1" s="100"/>
      <c r="P1" s="100"/>
      <c r="Q1" s="100"/>
      <c r="T1" s="100"/>
      <c r="V1" s="100"/>
    </row>
    <row r="2" spans="1:22" s="101" customFormat="1" x14ac:dyDescent="0.3">
      <c r="A2" s="100"/>
      <c r="B2" s="100"/>
      <c r="D2" s="100"/>
      <c r="E2" s="100"/>
      <c r="H2" s="100"/>
      <c r="I2" s="100"/>
      <c r="L2" s="100"/>
      <c r="M2" s="100"/>
      <c r="P2" s="100"/>
      <c r="Q2" s="100"/>
      <c r="T2" s="100"/>
      <c r="V2" s="100"/>
    </row>
    <row r="3" spans="1:22" ht="22.15" customHeight="1" x14ac:dyDescent="0.35">
      <c r="A3" s="264" t="str">
        <f>TAB00!B80&amp;" : "&amp;TAB00!C80</f>
        <v>TAB6 : Marge équitable</v>
      </c>
      <c r="B3" s="264"/>
      <c r="C3" s="264"/>
      <c r="D3" s="264"/>
      <c r="E3" s="264"/>
      <c r="F3" s="264"/>
      <c r="G3" s="264"/>
      <c r="H3" s="264"/>
      <c r="I3" s="264"/>
      <c r="J3" s="264"/>
      <c r="K3" s="264"/>
      <c r="L3" s="264"/>
      <c r="M3" s="264"/>
      <c r="N3" s="264"/>
      <c r="O3" s="264"/>
      <c r="P3" s="264"/>
      <c r="Q3" s="264"/>
      <c r="R3" s="264"/>
      <c r="S3" s="68"/>
    </row>
    <row r="5" spans="1:22" s="103" customFormat="1" x14ac:dyDescent="0.3">
      <c r="A5" s="102"/>
    </row>
    <row r="7" spans="1:22" ht="27" x14ac:dyDescent="0.3">
      <c r="C7" s="104" t="s">
        <v>287</v>
      </c>
      <c r="D7" s="104" t="s">
        <v>283</v>
      </c>
      <c r="E7" s="104" t="s">
        <v>92</v>
      </c>
      <c r="F7" s="104" t="s">
        <v>284</v>
      </c>
      <c r="G7" s="104" t="s">
        <v>92</v>
      </c>
      <c r="H7" s="104" t="s">
        <v>285</v>
      </c>
      <c r="I7" s="104" t="s">
        <v>92</v>
      </c>
      <c r="J7" s="104" t="s">
        <v>286</v>
      </c>
      <c r="K7" s="104" t="s">
        <v>92</v>
      </c>
    </row>
    <row r="8" spans="1:22" x14ac:dyDescent="0.3">
      <c r="B8" s="105" t="s">
        <v>77</v>
      </c>
      <c r="C8" s="40">
        <f>SUM(J16,J34,J43,J61)/2*TAB00!F34</f>
        <v>0</v>
      </c>
      <c r="D8" s="40">
        <f>SUM(L16,L34,L43,L61)/2*TAB00!G34</f>
        <v>0</v>
      </c>
      <c r="E8" s="57">
        <f>IFERROR(IF(AND(ROUND(SUM(C8),0)=0,ROUND(SUM(D8:D8),0)&gt;ROUND(SUM(C8),0)),"INF",(ROUND(SUM(D8:D8),0)-ROUND(SUM(C8),0))/ROUND(SUM(C8),0)),0)</f>
        <v>0</v>
      </c>
      <c r="F8" s="40">
        <f>SUM(N16,N34,N43,N61)/2*TAB00!H34</f>
        <v>0</v>
      </c>
      <c r="G8" s="57">
        <f>IFERROR(IF(AND(ROUND(SUM(D8),0)=0,ROUND(SUM(F8:F8),0)&gt;ROUND(SUM(D8),0)),"INF",(ROUND(SUM(F8:F8),0)-ROUND(SUM(D8),0))/ROUND(SUM(D8),0)),0)</f>
        <v>0</v>
      </c>
      <c r="H8" s="40">
        <f>SUM(P16,P34,P43,P61)/2*TAB00!I34</f>
        <v>0</v>
      </c>
      <c r="I8" s="57">
        <f>IFERROR(IF(AND(ROUND(SUM(F8),0)=0,ROUND(SUM(H8:H8),0)&gt;ROUND(SUM(F8),0)),"INF",(ROUND(SUM(H8:H8),0)-ROUND(SUM(F8),0))/ROUND(SUM(F8),0)),0)</f>
        <v>0</v>
      </c>
      <c r="J8" s="40">
        <f>SUM(R16,R34,R43,R61)/2*TAB00!J34</f>
        <v>0</v>
      </c>
      <c r="K8" s="57">
        <f>IFERROR(IF(AND(ROUND(SUM(H8),0)=0,ROUND(SUM(J8:J8),0)&gt;ROUND(SUM(H8),0)),"INF",(ROUND(SUM(J8:J8),0)-ROUND(SUM(H8),0))/ROUND(SUM(H8),0)),0)</f>
        <v>0</v>
      </c>
      <c r="L8" s="106"/>
    </row>
    <row r="9" spans="1:22" x14ac:dyDescent="0.3">
      <c r="B9" s="107" t="s">
        <v>506</v>
      </c>
      <c r="C9" s="238"/>
      <c r="D9" s="238"/>
      <c r="E9" s="57">
        <f>IFERROR(IF(AND(ROUND(SUM(C9),0)=0,ROUND(SUM(D9:D9),0)&gt;ROUND(SUM(C9),0)),"INF",(ROUND(SUM(D9:D9),0)-ROUND(SUM(C9),0))/ROUND(SUM(C9),0)),0)</f>
        <v>0</v>
      </c>
      <c r="F9" s="238"/>
      <c r="G9" s="57">
        <f>IFERROR(IF(AND(ROUND(SUM(D9),0)=0,ROUND(SUM(F9:F9),0)&gt;ROUND(SUM(D9),0)),"INF",(ROUND(SUM(F9:F9),0)-ROUND(SUM(D9),0))/ROUND(SUM(D9),0)),0)</f>
        <v>0</v>
      </c>
      <c r="H9" s="238"/>
      <c r="I9" s="57">
        <f>IFERROR(IF(AND(ROUND(SUM(F9),0)=0,ROUND(SUM(H9:H9),0)&gt;ROUND(SUM(F9),0)),"INF",(ROUND(SUM(H9:H9),0)-ROUND(SUM(F9),0))/ROUND(SUM(F9),0)),0)</f>
        <v>0</v>
      </c>
      <c r="J9" s="238"/>
      <c r="K9" s="57">
        <f>IFERROR(IF(AND(ROUND(SUM(H9),0)=0,ROUND(SUM(J9:J9),0)&gt;ROUND(SUM(H9),0)),"INF",(ROUND(SUM(J9:J9),0)-ROUND(SUM(H9),0))/ROUND(SUM(H9),0)),0)</f>
        <v>0</v>
      </c>
      <c r="L9" s="106"/>
    </row>
    <row r="10" spans="1:22" x14ac:dyDescent="0.3">
      <c r="B10" s="107" t="s">
        <v>507</v>
      </c>
      <c r="C10" s="238"/>
      <c r="D10" s="238"/>
      <c r="E10" s="57">
        <f>IFERROR(IF(AND(ROUND(SUM(C10),0)=0,ROUND(SUM(D10:D10),0)&gt;ROUND(SUM(C10),0)),"INF",(ROUND(SUM(D10:D10),0)-ROUND(SUM(C10),0))/ROUND(SUM(C10),0)),0)</f>
        <v>0</v>
      </c>
      <c r="F10" s="238"/>
      <c r="G10" s="57">
        <f>IFERROR(IF(AND(ROUND(SUM(D10),0)=0,ROUND(SUM(F10:F10),0)&gt;ROUND(SUM(D10),0)),"INF",(ROUND(SUM(F10:F10),0)-ROUND(SUM(D10),0))/ROUND(SUM(D10),0)),0)</f>
        <v>0</v>
      </c>
      <c r="H10" s="238"/>
      <c r="I10" s="57">
        <f>IFERROR(IF(AND(ROUND(SUM(F10),0)=0,ROUND(SUM(H10:H10),0)&gt;ROUND(SUM(F10),0)),"INF",(ROUND(SUM(H10:H10),0)-ROUND(SUM(F10),0))/ROUND(SUM(F10),0)),0)</f>
        <v>0</v>
      </c>
      <c r="J10" s="238"/>
      <c r="K10" s="57">
        <f>IFERROR(IF(AND(ROUND(SUM(H10),0)=0,ROUND(SUM(J10:J10),0)&gt;ROUND(SUM(H10),0)),"INF",(ROUND(SUM(J10:J10),0)-ROUND(SUM(H10),0))/ROUND(SUM(H10),0)),0)</f>
        <v>0</v>
      </c>
      <c r="L10" s="106"/>
    </row>
    <row r="11" spans="1:22" ht="27" x14ac:dyDescent="0.3">
      <c r="B11" s="25" t="s">
        <v>656</v>
      </c>
      <c r="C11" s="108">
        <f>C8-SUM(C9:C10)</f>
        <v>0</v>
      </c>
      <c r="D11" s="108">
        <f>D8-SUM(D9:D10)</f>
        <v>0</v>
      </c>
      <c r="E11" s="109"/>
      <c r="F11" s="108">
        <f>F8-SUM(F9:F10)</f>
        <v>0</v>
      </c>
      <c r="G11" s="109"/>
      <c r="H11" s="108">
        <f>H8-SUM(H9:H10)</f>
        <v>0</v>
      </c>
      <c r="I11" s="109"/>
      <c r="J11" s="108">
        <f>J8-SUM(J9:J10)</f>
        <v>0</v>
      </c>
      <c r="K11" s="109"/>
      <c r="L11" s="106"/>
    </row>
    <row r="13" spans="1:22" x14ac:dyDescent="0.3">
      <c r="A13" s="727" t="s">
        <v>80</v>
      </c>
      <c r="B13" s="727"/>
      <c r="C13" s="727"/>
      <c r="D13" s="727"/>
      <c r="E13" s="727"/>
      <c r="F13" s="727"/>
      <c r="G13" s="727"/>
      <c r="H13" s="727"/>
      <c r="I13" s="727"/>
      <c r="J13" s="727"/>
      <c r="K13" s="727"/>
      <c r="L13" s="727"/>
      <c r="M13" s="727"/>
      <c r="N13" s="727"/>
      <c r="O13" s="727"/>
      <c r="P13" s="727"/>
      <c r="Q13" s="727"/>
      <c r="R13" s="727"/>
      <c r="S13" s="110"/>
    </row>
    <row r="15" spans="1:22" ht="23.45" customHeight="1" x14ac:dyDescent="0.3">
      <c r="A15" s="106"/>
      <c r="B15" s="106"/>
      <c r="C15" s="325" t="s">
        <v>91</v>
      </c>
      <c r="D15" s="325" t="s">
        <v>121</v>
      </c>
      <c r="E15" s="325" t="str">
        <f>E7</f>
        <v>Evolution (%)</v>
      </c>
      <c r="F15" s="325" t="s">
        <v>288</v>
      </c>
      <c r="G15" s="325" t="str">
        <f>E15</f>
        <v>Evolution (%)</v>
      </c>
      <c r="H15" s="325" t="s">
        <v>306</v>
      </c>
      <c r="I15" s="325" t="str">
        <f>G15</f>
        <v>Evolution (%)</v>
      </c>
      <c r="J15" s="325" t="s">
        <v>287</v>
      </c>
      <c r="K15" s="325" t="str">
        <f>I15</f>
        <v>Evolution (%)</v>
      </c>
      <c r="L15" s="325" t="s">
        <v>283</v>
      </c>
      <c r="M15" s="325" t="str">
        <f>E7</f>
        <v>Evolution (%)</v>
      </c>
      <c r="N15" s="325" t="s">
        <v>284</v>
      </c>
      <c r="O15" s="325" t="str">
        <f>G7</f>
        <v>Evolution (%)</v>
      </c>
      <c r="P15" s="325" t="s">
        <v>285</v>
      </c>
      <c r="Q15" s="325" t="str">
        <f>I7</f>
        <v>Evolution (%)</v>
      </c>
      <c r="R15" s="325" t="s">
        <v>286</v>
      </c>
      <c r="S15" s="325" t="str">
        <f>K7</f>
        <v>Evolution (%)</v>
      </c>
    </row>
    <row r="16" spans="1:22" x14ac:dyDescent="0.3">
      <c r="B16" s="115" t="s">
        <v>630</v>
      </c>
      <c r="C16" s="113">
        <f>SUM(C17:C19)</f>
        <v>0</v>
      </c>
      <c r="D16" s="113">
        <f>C34</f>
        <v>0</v>
      </c>
      <c r="E16" s="57">
        <f t="shared" ref="E16:E37" si="0">IFERROR(IF(AND(ROUND(SUM(C16:C16),0)=0,ROUND(SUM(D16:D16),0)&gt;ROUND(SUM(C16:C16),0)),"INF",(ROUND(SUM(D16:D16),0)-ROUND(SUM(C16:C16),0))/ROUND(SUM(C16:C16),0)),0)</f>
        <v>0</v>
      </c>
      <c r="F16" s="113">
        <f>D34</f>
        <v>0</v>
      </c>
      <c r="G16" s="57">
        <f t="shared" ref="G16:G37" si="1">IFERROR(IF(AND(ROUND(SUM(D16),0)=0,ROUND(SUM(F16:F16),0)&gt;ROUND(SUM(D16),0)),"INF",(ROUND(SUM(F16:F16),0)-ROUND(SUM(D16),0))/ROUND(SUM(D16),0)),0)</f>
        <v>0</v>
      </c>
      <c r="H16" s="113">
        <f>F34</f>
        <v>0</v>
      </c>
      <c r="I16" s="57">
        <f t="shared" ref="I16:I37" si="2">IFERROR(IF(AND(ROUND(SUM(F16),0)=0,ROUND(SUM(H16:H16),0)&gt;ROUND(SUM(F16),0)),"INF",(ROUND(SUM(H16:H16),0)-ROUND(SUM(F16),0))/ROUND(SUM(F16),0)),0)</f>
        <v>0</v>
      </c>
      <c r="J16" s="113">
        <f>H34</f>
        <v>0</v>
      </c>
      <c r="K16" s="57">
        <f t="shared" ref="K16:K37" si="3">IFERROR(IF(AND(ROUND(SUM(H16),0)=0,ROUND(SUM(J16:J16),0)&gt;ROUND(SUM(H16),0)),"INF",(ROUND(SUM(J16:J16),0)-ROUND(SUM(H16),0))/ROUND(SUM(H16),0)),0)</f>
        <v>0</v>
      </c>
      <c r="L16" s="113">
        <f>J34</f>
        <v>0</v>
      </c>
      <c r="M16" s="57">
        <f t="shared" ref="M16:M37" si="4">IFERROR(IF(AND(ROUND(SUM(J16),0)=0,ROUND(SUM(L16:L16),0)&gt;ROUND(SUM(J16),0)),"INF",(ROUND(SUM(L16:L16),0)-ROUND(SUM(J16),0))/ROUND(SUM(J16),0)),0)</f>
        <v>0</v>
      </c>
      <c r="N16" s="113">
        <f>L34</f>
        <v>0</v>
      </c>
      <c r="O16" s="57">
        <f t="shared" ref="O16:O37" si="5">IFERROR(IF(AND(ROUND(SUM(L16),0)=0,ROUND(SUM(N16:N16),0)&gt;ROUND(SUM(L16),0)),"INF",(ROUND(SUM(N16:N16),0)-ROUND(SUM(L16),0))/ROUND(SUM(L16),0)),0)</f>
        <v>0</v>
      </c>
      <c r="P16" s="113">
        <f>N34</f>
        <v>0</v>
      </c>
      <c r="Q16" s="57">
        <f t="shared" ref="Q16:Q37" si="6">IFERROR(IF(AND(ROUND(SUM(N16),0)=0,ROUND(SUM(P16:P16),0)&gt;ROUND(SUM(N16),0)),"INF",(ROUND(SUM(P16:P16),0)-ROUND(SUM(N16),0))/ROUND(SUM(N16),0)),0)</f>
        <v>0</v>
      </c>
      <c r="R16" s="113">
        <f>P34</f>
        <v>0</v>
      </c>
      <c r="S16" s="57">
        <f t="shared" ref="S16:S37" si="7">IFERROR(IF(AND(ROUND(SUM(P16),0)=0,ROUND(SUM(R16:R16),0)&gt;ROUND(SUM(P16),0)),"INF",(ROUND(SUM(R16:R16),0)-ROUND(SUM(P16),0))/ROUND(SUM(P16),0)),0)</f>
        <v>0</v>
      </c>
    </row>
    <row r="17" spans="1:19" x14ac:dyDescent="0.3">
      <c r="A17" s="158">
        <v>1</v>
      </c>
      <c r="B17" s="114" t="s">
        <v>624</v>
      </c>
      <c r="C17" s="31">
        <f>INDEX(TAB6.1!$C$8:$S$171,VLOOKUP(RIGHT('TAB6'!C$15,4)&amp;"reseau",TAB6.1!$U:$V,2,FALSE),'TAB6'!$A17)</f>
        <v>0</v>
      </c>
      <c r="D17" s="31">
        <f>C35</f>
        <v>0</v>
      </c>
      <c r="E17" s="57">
        <f t="shared" si="0"/>
        <v>0</v>
      </c>
      <c r="F17" s="31">
        <f>D35</f>
        <v>0</v>
      </c>
      <c r="G17" s="57">
        <f t="shared" si="1"/>
        <v>0</v>
      </c>
      <c r="H17" s="31">
        <f>F35</f>
        <v>0</v>
      </c>
      <c r="I17" s="57">
        <f t="shared" si="2"/>
        <v>0</v>
      </c>
      <c r="J17" s="31">
        <f>H35</f>
        <v>0</v>
      </c>
      <c r="K17" s="57">
        <f t="shared" si="3"/>
        <v>0</v>
      </c>
      <c r="L17" s="31">
        <f>J35</f>
        <v>0</v>
      </c>
      <c r="M17" s="57">
        <f t="shared" si="4"/>
        <v>0</v>
      </c>
      <c r="N17" s="31">
        <f>L35</f>
        <v>0</v>
      </c>
      <c r="O17" s="57">
        <f t="shared" si="5"/>
        <v>0</v>
      </c>
      <c r="P17" s="31">
        <f>N35</f>
        <v>0</v>
      </c>
      <c r="Q17" s="57">
        <f t="shared" si="6"/>
        <v>0</v>
      </c>
      <c r="R17" s="31">
        <f>P35</f>
        <v>0</v>
      </c>
      <c r="S17" s="57">
        <f t="shared" si="7"/>
        <v>0</v>
      </c>
    </row>
    <row r="18" spans="1:19" x14ac:dyDescent="0.3">
      <c r="A18" s="158">
        <v>2</v>
      </c>
      <c r="B18" s="114" t="s">
        <v>135</v>
      </c>
      <c r="C18" s="31">
        <f>INDEX(TAB6.1!$C$8:$S$171,VLOOKUP(RIGHT('TAB6'!C$15,4)&amp;"reseau",TAB6.1!$U:$V,2,FALSE),'TAB6'!$A18)</f>
        <v>0</v>
      </c>
      <c r="D18" s="31">
        <f>C36</f>
        <v>0</v>
      </c>
      <c r="E18" s="57">
        <f t="shared" si="0"/>
        <v>0</v>
      </c>
      <c r="F18" s="31">
        <f>D36</f>
        <v>0</v>
      </c>
      <c r="G18" s="57">
        <f t="shared" si="1"/>
        <v>0</v>
      </c>
      <c r="H18" s="31">
        <f>F36</f>
        <v>0</v>
      </c>
      <c r="I18" s="57">
        <f t="shared" si="2"/>
        <v>0</v>
      </c>
      <c r="J18" s="31">
        <f>H36</f>
        <v>0</v>
      </c>
      <c r="K18" s="57">
        <f t="shared" si="3"/>
        <v>0</v>
      </c>
      <c r="L18" s="31">
        <f>J36</f>
        <v>0</v>
      </c>
      <c r="M18" s="57">
        <f t="shared" si="4"/>
        <v>0</v>
      </c>
      <c r="N18" s="31">
        <f>L36</f>
        <v>0</v>
      </c>
      <c r="O18" s="57">
        <f t="shared" si="5"/>
        <v>0</v>
      </c>
      <c r="P18" s="31">
        <f>N36</f>
        <v>0</v>
      </c>
      <c r="Q18" s="57">
        <f t="shared" si="6"/>
        <v>0</v>
      </c>
      <c r="R18" s="31">
        <f>P36</f>
        <v>0</v>
      </c>
      <c r="S18" s="57">
        <f t="shared" si="7"/>
        <v>0</v>
      </c>
    </row>
    <row r="19" spans="1:19" x14ac:dyDescent="0.3">
      <c r="A19" s="158">
        <v>3</v>
      </c>
      <c r="B19" s="114" t="s">
        <v>629</v>
      </c>
      <c r="C19" s="31">
        <f>INDEX(TAB6.1!$C$8:$S$171,VLOOKUP(RIGHT('TAB6'!C$15,4)&amp;"reseau",TAB6.1!$U:$V,2,FALSE),'TAB6'!$A19)</f>
        <v>0</v>
      </c>
      <c r="D19" s="31">
        <f>C37</f>
        <v>0</v>
      </c>
      <c r="E19" s="57">
        <f t="shared" si="0"/>
        <v>0</v>
      </c>
      <c r="F19" s="31">
        <f>D37</f>
        <v>0</v>
      </c>
      <c r="G19" s="57">
        <f t="shared" si="1"/>
        <v>0</v>
      </c>
      <c r="H19" s="31">
        <f>F37</f>
        <v>0</v>
      </c>
      <c r="I19" s="57">
        <f t="shared" si="2"/>
        <v>0</v>
      </c>
      <c r="J19" s="31">
        <f>H37</f>
        <v>0</v>
      </c>
      <c r="K19" s="57">
        <f t="shared" si="3"/>
        <v>0</v>
      </c>
      <c r="L19" s="31">
        <f>J37</f>
        <v>0</v>
      </c>
      <c r="M19" s="57">
        <f t="shared" si="4"/>
        <v>0</v>
      </c>
      <c r="N19" s="31">
        <f>L37</f>
        <v>0</v>
      </c>
      <c r="O19" s="57">
        <f t="shared" si="5"/>
        <v>0</v>
      </c>
      <c r="P19" s="31">
        <f>N37</f>
        <v>0</v>
      </c>
      <c r="Q19" s="57">
        <f t="shared" si="6"/>
        <v>0</v>
      </c>
      <c r="R19" s="31">
        <f>P37</f>
        <v>0</v>
      </c>
      <c r="S19" s="57">
        <f t="shared" si="7"/>
        <v>0</v>
      </c>
    </row>
    <row r="20" spans="1:19" x14ac:dyDescent="0.3">
      <c r="A20" s="158"/>
      <c r="B20" s="112" t="s">
        <v>625</v>
      </c>
      <c r="C20" s="31">
        <f>SUM(C21:C24)</f>
        <v>0</v>
      </c>
      <c r="D20" s="31">
        <f>SUM(D21:D24)</f>
        <v>0</v>
      </c>
      <c r="E20" s="57">
        <f t="shared" si="0"/>
        <v>0</v>
      </c>
      <c r="F20" s="31">
        <f>SUM(F21:F24)</f>
        <v>0</v>
      </c>
      <c r="G20" s="57">
        <f t="shared" si="1"/>
        <v>0</v>
      </c>
      <c r="H20" s="31">
        <f>SUM(H21:H24)</f>
        <v>0</v>
      </c>
      <c r="I20" s="57">
        <f t="shared" si="2"/>
        <v>0</v>
      </c>
      <c r="J20" s="31">
        <f>SUM(J21:J24)</f>
        <v>0</v>
      </c>
      <c r="K20" s="57">
        <f t="shared" si="3"/>
        <v>0</v>
      </c>
      <c r="L20" s="31">
        <f>SUM(L21:L24)</f>
        <v>0</v>
      </c>
      <c r="M20" s="57">
        <f t="shared" si="4"/>
        <v>0</v>
      </c>
      <c r="N20" s="31">
        <f>SUM(N21:N24)</f>
        <v>0</v>
      </c>
      <c r="O20" s="57">
        <f t="shared" si="5"/>
        <v>0</v>
      </c>
      <c r="P20" s="31">
        <f>SUM(P21:P24)</f>
        <v>0</v>
      </c>
      <c r="Q20" s="57">
        <f t="shared" si="6"/>
        <v>0</v>
      </c>
      <c r="R20" s="31">
        <f>SUM(R21:R24)</f>
        <v>0</v>
      </c>
      <c r="S20" s="57">
        <f t="shared" si="7"/>
        <v>0</v>
      </c>
    </row>
    <row r="21" spans="1:19" x14ac:dyDescent="0.3">
      <c r="A21" s="158">
        <v>4</v>
      </c>
      <c r="B21" s="403" t="s">
        <v>308</v>
      </c>
      <c r="C21" s="31">
        <f>INDEX(TAB6.1!$C$8:$S$171,VLOOKUP(RIGHT('TAB6'!C$15,4)&amp;"reseau",TAB6.1!$U:$V,2,FALSE),'TAB6'!$A21)</f>
        <v>0</v>
      </c>
      <c r="D21" s="31">
        <f>INDEX(TAB6.1!$C$8:$S$171,VLOOKUP(RIGHT('TAB6'!D$15,4)&amp;"reseau",TAB6.1!$U:$V,2,FALSE),'TAB6'!$A21)</f>
        <v>0</v>
      </c>
      <c r="E21" s="57">
        <f t="shared" si="0"/>
        <v>0</v>
      </c>
      <c r="F21" s="31">
        <f>INDEX(TAB6.1!$C$8:$S$171,VLOOKUP(RIGHT('TAB6'!F$15,4)&amp;"reseau",TAB6.1!$U:$V,2,FALSE),'TAB6'!$A21)</f>
        <v>0</v>
      </c>
      <c r="G21" s="57">
        <f t="shared" si="1"/>
        <v>0</v>
      </c>
      <c r="H21" s="31">
        <f>INDEX(TAB6.1!$C$8:$S$171,VLOOKUP(RIGHT('TAB6'!H$15,4)&amp;"reseau",TAB6.1!$U:$V,2,FALSE),'TAB6'!$A21)</f>
        <v>0</v>
      </c>
      <c r="I21" s="57">
        <f t="shared" si="2"/>
        <v>0</v>
      </c>
      <c r="J21" s="31">
        <f>INDEX(TAB6.1!$C$8:$S$171,VLOOKUP(RIGHT('TAB6'!J$15,4)&amp;"reseau",TAB6.1!$U:$V,2,FALSE),'TAB6'!$A21)</f>
        <v>0</v>
      </c>
      <c r="K21" s="57">
        <f t="shared" si="3"/>
        <v>0</v>
      </c>
      <c r="L21" s="31">
        <f>INDEX(TAB6.2!$C$8:$S$171,VLOOKUP(RIGHT('TAB6'!L$15,4)&amp;"reseau",TAB6.2!$U:$V,2,FALSE),'TAB6'!$A21)</f>
        <v>0</v>
      </c>
      <c r="M21" s="57">
        <f t="shared" si="4"/>
        <v>0</v>
      </c>
      <c r="N21" s="31">
        <f>INDEX(TAB6.2!$C$8:$S$171,VLOOKUP(RIGHT('TAB6'!N$15,4)&amp;"reseau",TAB6.2!$U:$V,2,FALSE),'TAB6'!$A21)</f>
        <v>0</v>
      </c>
      <c r="O21" s="57">
        <f t="shared" si="5"/>
        <v>0</v>
      </c>
      <c r="P21" s="31">
        <f>INDEX(TAB6.2!$C$8:$S$171,VLOOKUP(RIGHT('TAB6'!P$15,4)&amp;"reseau",TAB6.2!$U:$V,2,FALSE),'TAB6'!$A21)</f>
        <v>0</v>
      </c>
      <c r="Q21" s="57">
        <f t="shared" si="6"/>
        <v>0</v>
      </c>
      <c r="R21" s="31">
        <f>INDEX(TAB6.2!$C$8:$S$171,VLOOKUP(RIGHT('TAB6'!R$15,4)&amp;"reseau",TAB6.2!$U:$V,2,FALSE),'TAB6'!$A21)</f>
        <v>0</v>
      </c>
      <c r="S21" s="57">
        <f t="shared" si="7"/>
        <v>0</v>
      </c>
    </row>
    <row r="22" spans="1:19" x14ac:dyDescent="0.3">
      <c r="A22" s="158">
        <v>5</v>
      </c>
      <c r="B22" s="403" t="s">
        <v>307</v>
      </c>
      <c r="C22" s="31">
        <f>INDEX(TAB6.1!$C$8:$S$171,VLOOKUP(RIGHT('TAB6'!C$15,4)&amp;"reseau",TAB6.1!$U:$V,2,FALSE),'TAB6'!$A22)</f>
        <v>0</v>
      </c>
      <c r="D22" s="31">
        <f>INDEX(TAB6.1!$C$8:$S$171,VLOOKUP(RIGHT('TAB6'!D$15,4)&amp;"reseau",TAB6.1!$U:$V,2,FALSE),'TAB6'!$A22)</f>
        <v>0</v>
      </c>
      <c r="E22" s="57">
        <f t="shared" si="0"/>
        <v>0</v>
      </c>
      <c r="F22" s="31">
        <f>INDEX(TAB6.1!$C$8:$S$171,VLOOKUP(RIGHT('TAB6'!F$15,4)&amp;"reseau",TAB6.1!$U:$V,2,FALSE),'TAB6'!$A22)</f>
        <v>0</v>
      </c>
      <c r="G22" s="57">
        <f t="shared" si="1"/>
        <v>0</v>
      </c>
      <c r="H22" s="31">
        <f>INDEX(TAB6.1!$C$8:$S$171,VLOOKUP(RIGHT('TAB6'!H$15,4)&amp;"reseau",TAB6.1!$U:$V,2,FALSE),'TAB6'!$A22)</f>
        <v>0</v>
      </c>
      <c r="I22" s="57">
        <f t="shared" si="2"/>
        <v>0</v>
      </c>
      <c r="J22" s="31">
        <f>INDEX(TAB6.1!$C$8:$S$171,VLOOKUP(RIGHT('TAB6'!J$15,4)&amp;"reseau",TAB6.1!$U:$V,2,FALSE),'TAB6'!$A22)</f>
        <v>0</v>
      </c>
      <c r="K22" s="57">
        <f t="shared" si="3"/>
        <v>0</v>
      </c>
      <c r="L22" s="31">
        <f>INDEX(TAB6.2!$C$8:$S$171,VLOOKUP(RIGHT('TAB6'!L$15,4)&amp;"reseau",TAB6.2!$U:$V,2,FALSE),'TAB6'!$A22)</f>
        <v>0</v>
      </c>
      <c r="M22" s="57">
        <f t="shared" si="4"/>
        <v>0</v>
      </c>
      <c r="N22" s="31">
        <f>INDEX(TAB6.2!$C$8:$S$171,VLOOKUP(RIGHT('TAB6'!N$15,4)&amp;"reseau",TAB6.2!$U:$V,2,FALSE),'TAB6'!$A22)</f>
        <v>0</v>
      </c>
      <c r="O22" s="57">
        <f t="shared" si="5"/>
        <v>0</v>
      </c>
      <c r="P22" s="31">
        <f>INDEX(TAB6.2!$C$8:$S$171,VLOOKUP(RIGHT('TAB6'!P$15,4)&amp;"reseau",TAB6.2!$U:$V,2,FALSE),'TAB6'!$A22)</f>
        <v>0</v>
      </c>
      <c r="Q22" s="57">
        <f t="shared" si="6"/>
        <v>0</v>
      </c>
      <c r="R22" s="31">
        <f>INDEX(TAB6.2!$C$8:$S$171,VLOOKUP(RIGHT('TAB6'!R$15,4)&amp;"reseau",TAB6.2!$U:$V,2,FALSE),'TAB6'!$A22)</f>
        <v>0</v>
      </c>
      <c r="S22" s="57">
        <f t="shared" si="7"/>
        <v>0</v>
      </c>
    </row>
    <row r="23" spans="1:19" x14ac:dyDescent="0.3">
      <c r="A23" s="158">
        <v>6</v>
      </c>
      <c r="B23" s="403" t="s">
        <v>124</v>
      </c>
      <c r="C23" s="31">
        <f>INDEX(TAB6.1!$C$8:$S$171,VLOOKUP(RIGHT('TAB6'!C$15,4)&amp;"reseau",TAB6.1!$U:$V,2,FALSE),'TAB6'!$A23)</f>
        <v>0</v>
      </c>
      <c r="D23" s="31">
        <f>INDEX(TAB6.1!$C$8:$S$171,VLOOKUP(RIGHT('TAB6'!D$15,4)&amp;"reseau",TAB6.1!$U:$V,2,FALSE),'TAB6'!$A23)</f>
        <v>0</v>
      </c>
      <c r="E23" s="57">
        <f t="shared" si="0"/>
        <v>0</v>
      </c>
      <c r="F23" s="31">
        <f>INDEX(TAB6.1!$C$8:$S$171,VLOOKUP(RIGHT('TAB6'!F$15,4)&amp;"reseau",TAB6.1!$U:$V,2,FALSE),'TAB6'!$A23)</f>
        <v>0</v>
      </c>
      <c r="G23" s="57">
        <f t="shared" si="1"/>
        <v>0</v>
      </c>
      <c r="H23" s="31">
        <f>INDEX(TAB6.1!$C$8:$S$171,VLOOKUP(RIGHT('TAB6'!H$15,4)&amp;"reseau",TAB6.1!$U:$V,2,FALSE),'TAB6'!$A23)</f>
        <v>0</v>
      </c>
      <c r="I23" s="57">
        <f t="shared" si="2"/>
        <v>0</v>
      </c>
      <c r="J23" s="31">
        <f>INDEX(TAB6.1!$C$8:$S$171,VLOOKUP(RIGHT('TAB6'!J$15,4)&amp;"reseau",TAB6.1!$U:$V,2,FALSE),'TAB6'!$A23)</f>
        <v>0</v>
      </c>
      <c r="K23" s="57">
        <f t="shared" si="3"/>
        <v>0</v>
      </c>
      <c r="L23" s="31">
        <f>INDEX(TAB6.2!$C$8:$S$171,VLOOKUP(RIGHT('TAB6'!L$15,4)&amp;"reseau",TAB6.2!$U:$V,2,FALSE),'TAB6'!$A23)</f>
        <v>0</v>
      </c>
      <c r="M23" s="57">
        <f t="shared" si="4"/>
        <v>0</v>
      </c>
      <c r="N23" s="31">
        <f>INDEX(TAB6.2!$C$8:$S$171,VLOOKUP(RIGHT('TAB6'!N$15,4)&amp;"reseau",TAB6.2!$U:$V,2,FALSE),'TAB6'!$A23)</f>
        <v>0</v>
      </c>
      <c r="O23" s="57">
        <f t="shared" si="5"/>
        <v>0</v>
      </c>
      <c r="P23" s="31">
        <f>INDEX(TAB6.2!$C$8:$S$171,VLOOKUP(RIGHT('TAB6'!P$15,4)&amp;"reseau",TAB6.2!$U:$V,2,FALSE),'TAB6'!$A23)</f>
        <v>0</v>
      </c>
      <c r="Q23" s="57">
        <f t="shared" si="6"/>
        <v>0</v>
      </c>
      <c r="R23" s="31">
        <f>INDEX(TAB6.2!$C$8:$S$171,VLOOKUP(RIGHT('TAB6'!R$15,4)&amp;"reseau",TAB6.2!$U:$V,2,FALSE),'TAB6'!$A23)</f>
        <v>0</v>
      </c>
      <c r="S23" s="57">
        <f t="shared" si="7"/>
        <v>0</v>
      </c>
    </row>
    <row r="24" spans="1:19" x14ac:dyDescent="0.3">
      <c r="A24" s="158">
        <v>7</v>
      </c>
      <c r="B24" s="403" t="s">
        <v>125</v>
      </c>
      <c r="C24" s="31">
        <f>INDEX(TAB6.1!$C$8:$S$171,VLOOKUP(RIGHT('TAB6'!C$15,4)&amp;"reseau",TAB6.1!$U:$V,2,FALSE),'TAB6'!$A24)</f>
        <v>0</v>
      </c>
      <c r="D24" s="31">
        <f>INDEX(TAB6.1!$C$8:$S$171,VLOOKUP(RIGHT('TAB6'!D$15,4)&amp;"reseau",TAB6.1!$U:$V,2,FALSE),'TAB6'!$A24)</f>
        <v>0</v>
      </c>
      <c r="E24" s="57">
        <f t="shared" si="0"/>
        <v>0</v>
      </c>
      <c r="F24" s="31">
        <f>INDEX(TAB6.1!$C$8:$S$171,VLOOKUP(RIGHT('TAB6'!F$15,4)&amp;"reseau",TAB6.1!$U:$V,2,FALSE),'TAB6'!$A24)</f>
        <v>0</v>
      </c>
      <c r="G24" s="57">
        <f t="shared" si="1"/>
        <v>0</v>
      </c>
      <c r="H24" s="31">
        <f>INDEX(TAB6.1!$C$8:$S$171,VLOOKUP(RIGHT('TAB6'!H$15,4)&amp;"reseau",TAB6.1!$U:$V,2,FALSE),'TAB6'!$A24)</f>
        <v>0</v>
      </c>
      <c r="I24" s="57">
        <f t="shared" si="2"/>
        <v>0</v>
      </c>
      <c r="J24" s="31">
        <f>INDEX(TAB6.1!$C$8:$S$171,VLOOKUP(RIGHT('TAB6'!J$15,4)&amp;"reseau",TAB6.1!$U:$V,2,FALSE),'TAB6'!$A24)</f>
        <v>0</v>
      </c>
      <c r="K24" s="57">
        <f t="shared" si="3"/>
        <v>0</v>
      </c>
      <c r="L24" s="31">
        <f>INDEX(TAB6.2!$C$8:$S$171,VLOOKUP(RIGHT('TAB6'!L$15,4)&amp;"reseau",TAB6.2!$U:$V,2,FALSE),'TAB6'!$A24)</f>
        <v>0</v>
      </c>
      <c r="M24" s="57">
        <f t="shared" si="4"/>
        <v>0</v>
      </c>
      <c r="N24" s="31">
        <f>INDEX(TAB6.2!$C$8:$S$171,VLOOKUP(RIGHT('TAB6'!N$15,4)&amp;"reseau",TAB6.2!$U:$V,2,FALSE),'TAB6'!$A24)</f>
        <v>0</v>
      </c>
      <c r="O24" s="57">
        <f t="shared" si="5"/>
        <v>0</v>
      </c>
      <c r="P24" s="31">
        <f>INDEX(TAB6.2!$C$8:$S$171,VLOOKUP(RIGHT('TAB6'!P$15,4)&amp;"reseau",TAB6.2!$U:$V,2,FALSE),'TAB6'!$A24)</f>
        <v>0</v>
      </c>
      <c r="Q24" s="57">
        <f t="shared" si="6"/>
        <v>0</v>
      </c>
      <c r="R24" s="31">
        <f>INDEX(TAB6.2!$C$8:$S$171,VLOOKUP(RIGHT('TAB6'!R$15,4)&amp;"reseau",TAB6.2!$U:$V,2,FALSE),'TAB6'!$A24)</f>
        <v>0</v>
      </c>
      <c r="S24" s="57">
        <f t="shared" si="7"/>
        <v>0</v>
      </c>
    </row>
    <row r="25" spans="1:19" x14ac:dyDescent="0.3">
      <c r="A25" s="158"/>
      <c r="B25" s="115" t="s">
        <v>623</v>
      </c>
      <c r="C25" s="113">
        <f>SUM(C26:C28)</f>
        <v>0</v>
      </c>
      <c r="D25" s="113">
        <f>SUM(D26:D28)</f>
        <v>0</v>
      </c>
      <c r="E25" s="57">
        <f t="shared" si="0"/>
        <v>0</v>
      </c>
      <c r="F25" s="113">
        <f>SUM(F26:F28)</f>
        <v>0</v>
      </c>
      <c r="G25" s="57">
        <f t="shared" si="1"/>
        <v>0</v>
      </c>
      <c r="H25" s="113">
        <f>SUM(H26:H28)</f>
        <v>0</v>
      </c>
      <c r="I25" s="57">
        <f t="shared" si="2"/>
        <v>0</v>
      </c>
      <c r="J25" s="113">
        <f>SUM(J26:J28)</f>
        <v>0</v>
      </c>
      <c r="K25" s="57">
        <f t="shared" si="3"/>
        <v>0</v>
      </c>
      <c r="L25" s="113">
        <f>SUM(L26:L28)</f>
        <v>0</v>
      </c>
      <c r="M25" s="57">
        <f t="shared" si="4"/>
        <v>0</v>
      </c>
      <c r="N25" s="113">
        <f>SUM(N26:N28)</f>
        <v>0</v>
      </c>
      <c r="O25" s="57">
        <f t="shared" si="5"/>
        <v>0</v>
      </c>
      <c r="P25" s="113">
        <f>SUM(P26:P28)</f>
        <v>0</v>
      </c>
      <c r="Q25" s="57">
        <f t="shared" si="6"/>
        <v>0</v>
      </c>
      <c r="R25" s="113">
        <f>SUM(R26:R28)</f>
        <v>0</v>
      </c>
      <c r="S25" s="57">
        <f t="shared" si="7"/>
        <v>0</v>
      </c>
    </row>
    <row r="26" spans="1:19" x14ac:dyDescent="0.3">
      <c r="A26" s="158">
        <v>8</v>
      </c>
      <c r="B26" s="403" t="s">
        <v>627</v>
      </c>
      <c r="C26" s="31">
        <f>INDEX(TAB6.1!$C$8:$S$171,VLOOKUP(RIGHT('TAB6'!C$15,4)&amp;"reseau",TAB6.1!$U:$V,2,FALSE),'TAB6'!$A26)</f>
        <v>0</v>
      </c>
      <c r="D26" s="31">
        <f>INDEX(TAB6.1!$C$8:$S$171,VLOOKUP(RIGHT('TAB6'!D$15,4)&amp;"reseau",TAB6.1!$U:$V,2,FALSE),'TAB6'!$A26)</f>
        <v>0</v>
      </c>
      <c r="E26" s="57">
        <f t="shared" si="0"/>
        <v>0</v>
      </c>
      <c r="F26" s="31">
        <f>INDEX(TAB6.1!$C$8:$S$171,VLOOKUP(RIGHT('TAB6'!F$15,4)&amp;"reseau",TAB6.1!$U:$V,2,FALSE),'TAB6'!$A26)</f>
        <v>0</v>
      </c>
      <c r="G26" s="57">
        <f t="shared" si="1"/>
        <v>0</v>
      </c>
      <c r="H26" s="31">
        <f>INDEX(TAB6.1!$C$8:$S$171,VLOOKUP(RIGHT('TAB6'!H$15,4)&amp;"reseau",TAB6.1!$U:$V,2,FALSE),'TAB6'!$A26)</f>
        <v>0</v>
      </c>
      <c r="I26" s="57">
        <f t="shared" si="2"/>
        <v>0</v>
      </c>
      <c r="J26" s="31">
        <f>INDEX(TAB6.1!$C$8:$S$171,VLOOKUP(RIGHT('TAB6'!J$15,4)&amp;"reseau",TAB6.1!$U:$V,2,FALSE),'TAB6'!$A26)</f>
        <v>0</v>
      </c>
      <c r="K26" s="57">
        <f t="shared" si="3"/>
        <v>0</v>
      </c>
      <c r="L26" s="31">
        <f>INDEX(TAB6.2!$C$8:$S$171,VLOOKUP(RIGHT('TAB6'!L$15,4)&amp;"reseau",TAB6.2!$U:$V,2,FALSE),'TAB6'!$A26)</f>
        <v>0</v>
      </c>
      <c r="M26" s="57">
        <f t="shared" si="4"/>
        <v>0</v>
      </c>
      <c r="N26" s="31">
        <f>INDEX(TAB6.2!$C$8:$S$171,VLOOKUP(RIGHT('TAB6'!N$15,4)&amp;"reseau",TAB6.2!$U:$V,2,FALSE),'TAB6'!$A26)</f>
        <v>0</v>
      </c>
      <c r="O26" s="57">
        <f t="shared" si="5"/>
        <v>0</v>
      </c>
      <c r="P26" s="31">
        <f>INDEX(TAB6.2!$C$8:$S$171,VLOOKUP(RIGHT('TAB6'!P$15,4)&amp;"reseau",TAB6.2!$U:$V,2,FALSE),'TAB6'!$A26)</f>
        <v>0</v>
      </c>
      <c r="Q26" s="57">
        <f t="shared" si="6"/>
        <v>0</v>
      </c>
      <c r="R26" s="31">
        <f>INDEX(TAB6.2!$C$8:$S$171,VLOOKUP(RIGHT('TAB6'!R$15,4)&amp;"reseau",TAB6.2!$U:$V,2,FALSE),'TAB6'!$A26)</f>
        <v>0</v>
      </c>
      <c r="S26" s="57">
        <f t="shared" si="7"/>
        <v>0</v>
      </c>
    </row>
    <row r="27" spans="1:19" x14ac:dyDescent="0.3">
      <c r="A27" s="158">
        <v>9</v>
      </c>
      <c r="B27" s="403" t="s">
        <v>311</v>
      </c>
      <c r="C27" s="31">
        <f>INDEX(TAB6.1!$C$8:$S$171,VLOOKUP(RIGHT('TAB6'!C$15,4)&amp;"reseau",TAB6.1!$U:$V,2,FALSE),'TAB6'!$A27)</f>
        <v>0</v>
      </c>
      <c r="D27" s="31">
        <f>INDEX(TAB6.1!$C$8:$S$171,VLOOKUP(RIGHT('TAB6'!D$15,4)&amp;"reseau",TAB6.1!$U:$V,2,FALSE),'TAB6'!$A27)</f>
        <v>0</v>
      </c>
      <c r="E27" s="57">
        <f t="shared" si="0"/>
        <v>0</v>
      </c>
      <c r="F27" s="31">
        <f>INDEX(TAB6.1!$C$8:$S$171,VLOOKUP(RIGHT('TAB6'!F$15,4)&amp;"reseau",TAB6.1!$U:$V,2,FALSE),'TAB6'!$A27)</f>
        <v>0</v>
      </c>
      <c r="G27" s="57">
        <f t="shared" si="1"/>
        <v>0</v>
      </c>
      <c r="H27" s="31">
        <f>INDEX(TAB6.1!$C$8:$S$171,VLOOKUP(RIGHT('TAB6'!H$15,4)&amp;"reseau",TAB6.1!$U:$V,2,FALSE),'TAB6'!$A27)</f>
        <v>0</v>
      </c>
      <c r="I27" s="57">
        <f t="shared" si="2"/>
        <v>0</v>
      </c>
      <c r="J27" s="31">
        <f>INDEX(TAB6.1!$C$8:$S$171,VLOOKUP(RIGHT('TAB6'!J$15,4)&amp;"reseau",TAB6.1!$U:$V,2,FALSE),'TAB6'!$A27)</f>
        <v>0</v>
      </c>
      <c r="K27" s="57">
        <f t="shared" si="3"/>
        <v>0</v>
      </c>
      <c r="L27" s="31">
        <f>INDEX(TAB6.2!$C$8:$S$171,VLOOKUP(RIGHT('TAB6'!L$15,4)&amp;"reseau",TAB6.2!$U:$V,2,FALSE),'TAB6'!$A27)</f>
        <v>0</v>
      </c>
      <c r="M27" s="57">
        <f t="shared" si="4"/>
        <v>0</v>
      </c>
      <c r="N27" s="31">
        <f>INDEX(TAB6.2!$C$8:$S$171,VLOOKUP(RIGHT('TAB6'!N$15,4)&amp;"reseau",TAB6.2!$U:$V,2,FALSE),'TAB6'!$A27)</f>
        <v>0</v>
      </c>
      <c r="O27" s="57">
        <f t="shared" si="5"/>
        <v>0</v>
      </c>
      <c r="P27" s="31">
        <f>INDEX(TAB6.2!$C$8:$S$171,VLOOKUP(RIGHT('TAB6'!P$15,4)&amp;"reseau",TAB6.2!$U:$V,2,FALSE),'TAB6'!$A27)</f>
        <v>0</v>
      </c>
      <c r="Q27" s="57">
        <f t="shared" si="6"/>
        <v>0</v>
      </c>
      <c r="R27" s="31">
        <f>INDEX(TAB6.2!$C$8:$S$171,VLOOKUP(RIGHT('TAB6'!R$15,4)&amp;"reseau",TAB6.2!$U:$V,2,FALSE),'TAB6'!$A27)</f>
        <v>0</v>
      </c>
      <c r="S27" s="57">
        <f t="shared" si="7"/>
        <v>0</v>
      </c>
    </row>
    <row r="28" spans="1:19" x14ac:dyDescent="0.3">
      <c r="A28" s="158">
        <v>10</v>
      </c>
      <c r="B28" s="403" t="s">
        <v>628</v>
      </c>
      <c r="C28" s="31">
        <f>INDEX(TAB6.1!$C$8:$S$171,VLOOKUP(RIGHT('TAB6'!C$15,4)&amp;"reseau",TAB6.1!$U:$V,2,FALSE),'TAB6'!$A28)</f>
        <v>0</v>
      </c>
      <c r="D28" s="31">
        <f>INDEX(TAB6.1!$C$8:$S$171,VLOOKUP(RIGHT('TAB6'!D$15,4)&amp;"reseau",TAB6.1!$U:$V,2,FALSE),'TAB6'!$A28)</f>
        <v>0</v>
      </c>
      <c r="E28" s="57">
        <f t="shared" si="0"/>
        <v>0</v>
      </c>
      <c r="F28" s="31">
        <f>INDEX(TAB6.1!$C$8:$S$171,VLOOKUP(RIGHT('TAB6'!F$15,4)&amp;"reseau",TAB6.1!$U:$V,2,FALSE),'TAB6'!$A28)</f>
        <v>0</v>
      </c>
      <c r="G28" s="57">
        <f t="shared" si="1"/>
        <v>0</v>
      </c>
      <c r="H28" s="31">
        <f>INDEX(TAB6.1!$C$8:$S$171,VLOOKUP(RIGHT('TAB6'!H$15,4)&amp;"reseau",TAB6.1!$U:$V,2,FALSE),'TAB6'!$A28)</f>
        <v>0</v>
      </c>
      <c r="I28" s="57">
        <f t="shared" si="2"/>
        <v>0</v>
      </c>
      <c r="J28" s="31">
        <f>INDEX(TAB6.1!$C$8:$S$171,VLOOKUP(RIGHT('TAB6'!J$15,4)&amp;"reseau",TAB6.1!$U:$V,2,FALSE),'TAB6'!$A28)</f>
        <v>0</v>
      </c>
      <c r="K28" s="57">
        <f t="shared" si="3"/>
        <v>0</v>
      </c>
      <c r="L28" s="31">
        <f>INDEX(TAB6.2!$C$8:$S$171,VLOOKUP(RIGHT('TAB6'!L$15,4)&amp;"reseau",TAB6.2!$U:$V,2,FALSE),'TAB6'!$A28)</f>
        <v>0</v>
      </c>
      <c r="M28" s="57">
        <f t="shared" si="4"/>
        <v>0</v>
      </c>
      <c r="N28" s="31">
        <f>INDEX(TAB6.2!$C$8:$S$171,VLOOKUP(RIGHT('TAB6'!N$15,4)&amp;"reseau",TAB6.2!$U:$V,2,FALSE),'TAB6'!$A28)</f>
        <v>0</v>
      </c>
      <c r="O28" s="57">
        <f t="shared" si="5"/>
        <v>0</v>
      </c>
      <c r="P28" s="31">
        <f>INDEX(TAB6.2!$C$8:$S$171,VLOOKUP(RIGHT('TAB6'!P$15,4)&amp;"reseau",TAB6.2!$U:$V,2,FALSE),'TAB6'!$A28)</f>
        <v>0</v>
      </c>
      <c r="Q28" s="57">
        <f t="shared" si="6"/>
        <v>0</v>
      </c>
      <c r="R28" s="31">
        <f>INDEX(TAB6.2!$C$8:$S$171,VLOOKUP(RIGHT('TAB6'!R$15,4)&amp;"reseau",TAB6.2!$U:$V,2,FALSE),'TAB6'!$A28)</f>
        <v>0</v>
      </c>
      <c r="S28" s="57">
        <f t="shared" si="7"/>
        <v>0</v>
      </c>
    </row>
    <row r="29" spans="1:19" x14ac:dyDescent="0.3">
      <c r="A29" s="158"/>
      <c r="B29" s="112" t="s">
        <v>310</v>
      </c>
      <c r="C29" s="113">
        <f>SUM(C30:C33)</f>
        <v>0</v>
      </c>
      <c r="D29" s="113">
        <f>SUM(D30:D33)</f>
        <v>0</v>
      </c>
      <c r="E29" s="57">
        <f>IFERROR(IF(AND(ROUND(SUM(C29:C29),0)=0,ROUND(SUM(D29:D29),0)&gt;ROUND(SUM(C29:C29),0)),"INF",(ROUND(SUM(D29:D29),0)-ROUND(SUM(C29:C29),0))/ROUND(SUM(C29:C29),0)),0)</f>
        <v>0</v>
      </c>
      <c r="F29" s="113">
        <f>SUM(F30:F33)</f>
        <v>0</v>
      </c>
      <c r="G29" s="57">
        <f t="shared" si="1"/>
        <v>0</v>
      </c>
      <c r="H29" s="113">
        <f>SUM(H30:H33)</f>
        <v>0</v>
      </c>
      <c r="I29" s="57">
        <f t="shared" si="2"/>
        <v>0</v>
      </c>
      <c r="J29" s="113">
        <f>SUM(J30:J33)</f>
        <v>0</v>
      </c>
      <c r="K29" s="57">
        <f t="shared" si="3"/>
        <v>0</v>
      </c>
      <c r="L29" s="113">
        <f>SUM(L30:L33)</f>
        <v>0</v>
      </c>
      <c r="M29" s="57">
        <f t="shared" si="4"/>
        <v>0</v>
      </c>
      <c r="N29" s="113">
        <f>SUM(N30:N33)</f>
        <v>0</v>
      </c>
      <c r="O29" s="57">
        <f t="shared" si="5"/>
        <v>0</v>
      </c>
      <c r="P29" s="113">
        <f>SUM(P30:P33)</f>
        <v>0</v>
      </c>
      <c r="Q29" s="57">
        <f t="shared" si="6"/>
        <v>0</v>
      </c>
      <c r="R29" s="113">
        <f>SUM(R30:R33)</f>
        <v>0</v>
      </c>
      <c r="S29" s="57">
        <f t="shared" si="7"/>
        <v>0</v>
      </c>
    </row>
    <row r="30" spans="1:19" x14ac:dyDescent="0.3">
      <c r="A30" s="158">
        <v>11</v>
      </c>
      <c r="B30" s="114" t="s">
        <v>312</v>
      </c>
      <c r="C30" s="31">
        <f>INDEX(TAB6.1!$C$8:$S$171,VLOOKUP(RIGHT('TAB6'!C$15,4)&amp;"reseau",TAB6.1!$U:$V,2,FALSE),'TAB6'!$A30)</f>
        <v>0</v>
      </c>
      <c r="D30" s="31">
        <f>INDEX(TAB6.1!$C$8:$S$171,VLOOKUP(RIGHT('TAB6'!D$15,4)&amp;"reseau",TAB6.1!$U:$V,2,FALSE),'TAB6'!$A30)</f>
        <v>0</v>
      </c>
      <c r="E30" s="57">
        <f t="shared" si="0"/>
        <v>0</v>
      </c>
      <c r="F30" s="31">
        <f>INDEX(TAB6.1!$C$8:$S$171,VLOOKUP(RIGHT('TAB6'!F$15,4)&amp;"reseau",TAB6.1!$U:$V,2,FALSE),'TAB6'!$A30)</f>
        <v>0</v>
      </c>
      <c r="G30" s="57">
        <f t="shared" si="1"/>
        <v>0</v>
      </c>
      <c r="H30" s="31">
        <f>INDEX(TAB6.1!$C$8:$S$171,VLOOKUP(RIGHT('TAB6'!H$15,4)&amp;"reseau",TAB6.1!$U:$V,2,FALSE),'TAB6'!$A30)</f>
        <v>0</v>
      </c>
      <c r="I30" s="57">
        <f t="shared" si="2"/>
        <v>0</v>
      </c>
      <c r="J30" s="31">
        <f>INDEX(TAB6.1!$C$8:$S$171,VLOOKUP(RIGHT('TAB6'!J$15,4)&amp;"reseau",TAB6.1!$U:$V,2,FALSE),'TAB6'!$A30)</f>
        <v>0</v>
      </c>
      <c r="K30" s="57">
        <f t="shared" si="3"/>
        <v>0</v>
      </c>
      <c r="L30" s="31">
        <f>INDEX(TAB6.2!$C$8:$S$171,VLOOKUP(RIGHT('TAB6'!L$15,4)&amp;"reseau",TAB6.2!$U:$V,2,FALSE),'TAB6'!$A30)</f>
        <v>0</v>
      </c>
      <c r="M30" s="57">
        <f t="shared" si="4"/>
        <v>0</v>
      </c>
      <c r="N30" s="31">
        <f>INDEX(TAB6.2!$C$8:$S$171,VLOOKUP(RIGHT('TAB6'!N$15,4)&amp;"reseau",TAB6.2!$U:$V,2,FALSE),'TAB6'!$A30)</f>
        <v>0</v>
      </c>
      <c r="O30" s="57">
        <f t="shared" si="5"/>
        <v>0</v>
      </c>
      <c r="P30" s="31">
        <f>INDEX(TAB6.2!$C$8:$S$171,VLOOKUP(RIGHT('TAB6'!P$15,4)&amp;"reseau",TAB6.2!$U:$V,2,FALSE),'TAB6'!$A30)</f>
        <v>0</v>
      </c>
      <c r="Q30" s="57">
        <f t="shared" si="6"/>
        <v>0</v>
      </c>
      <c r="R30" s="31">
        <f>INDEX(TAB6.2!$C$8:$S$171,VLOOKUP(RIGHT('TAB6'!R$15,4)&amp;"reseau",TAB6.2!$U:$V,2,FALSE),'TAB6'!$A30)</f>
        <v>0</v>
      </c>
      <c r="S30" s="57">
        <f t="shared" si="7"/>
        <v>0</v>
      </c>
    </row>
    <row r="31" spans="1:19" x14ac:dyDescent="0.3">
      <c r="A31" s="158">
        <v>12</v>
      </c>
      <c r="B31" s="114" t="s">
        <v>309</v>
      </c>
      <c r="C31" s="31">
        <f>INDEX(TAB6.1!$C$8:$S$171,VLOOKUP(RIGHT('TAB6'!C$15,4)&amp;"reseau",TAB6.1!$U:$V,2,FALSE),'TAB6'!$A31)</f>
        <v>0</v>
      </c>
      <c r="D31" s="31">
        <f>INDEX(TAB6.1!$C$8:$S$171,VLOOKUP(RIGHT('TAB6'!D$15,4)&amp;"reseau",TAB6.1!$U:$V,2,FALSE),'TAB6'!$A31)</f>
        <v>0</v>
      </c>
      <c r="E31" s="57">
        <f t="shared" si="0"/>
        <v>0</v>
      </c>
      <c r="F31" s="31">
        <f>INDEX(TAB6.1!$C$8:$S$171,VLOOKUP(RIGHT('TAB6'!F$15,4)&amp;"reseau",TAB6.1!$U:$V,2,FALSE),'TAB6'!$A31)</f>
        <v>0</v>
      </c>
      <c r="G31" s="57">
        <f t="shared" si="1"/>
        <v>0</v>
      </c>
      <c r="H31" s="31">
        <f>INDEX(TAB6.1!$C$8:$S$171,VLOOKUP(RIGHT('TAB6'!H$15,4)&amp;"reseau",TAB6.1!$U:$V,2,FALSE),'TAB6'!$A31)</f>
        <v>0</v>
      </c>
      <c r="I31" s="57">
        <f t="shared" si="2"/>
        <v>0</v>
      </c>
      <c r="J31" s="31">
        <f>INDEX(TAB6.1!$C$8:$S$171,VLOOKUP(RIGHT('TAB6'!J$15,4)&amp;"reseau",TAB6.1!$U:$V,2,FALSE),'TAB6'!$A31)</f>
        <v>0</v>
      </c>
      <c r="K31" s="57">
        <f t="shared" si="3"/>
        <v>0</v>
      </c>
      <c r="L31" s="31">
        <f>INDEX(TAB6.2!$C$8:$S$171,VLOOKUP(RIGHT('TAB6'!L$15,4)&amp;"reseau",TAB6.2!$U:$V,2,FALSE),'TAB6'!$A31)</f>
        <v>0</v>
      </c>
      <c r="M31" s="57">
        <f t="shared" si="4"/>
        <v>0</v>
      </c>
      <c r="N31" s="31">
        <f>INDEX(TAB6.2!$C$8:$S$171,VLOOKUP(RIGHT('TAB6'!N$15,4)&amp;"reseau",TAB6.2!$U:$V,2,FALSE),'TAB6'!$A31)</f>
        <v>0</v>
      </c>
      <c r="O31" s="57">
        <f t="shared" si="5"/>
        <v>0</v>
      </c>
      <c r="P31" s="31">
        <f>INDEX(TAB6.2!$C$8:$S$171,VLOOKUP(RIGHT('TAB6'!P$15,4)&amp;"reseau",TAB6.2!$U:$V,2,FALSE),'TAB6'!$A31)</f>
        <v>0</v>
      </c>
      <c r="Q31" s="57">
        <f t="shared" si="6"/>
        <v>0</v>
      </c>
      <c r="R31" s="31">
        <f>INDEX(TAB6.2!$C$8:$S$171,VLOOKUP(RIGHT('TAB6'!R$15,4)&amp;"reseau",TAB6.2!$U:$V,2,FALSE),'TAB6'!$A31)</f>
        <v>0</v>
      </c>
      <c r="S31" s="57">
        <f t="shared" si="7"/>
        <v>0</v>
      </c>
    </row>
    <row r="32" spans="1:19" x14ac:dyDescent="0.3">
      <c r="A32" s="158">
        <v>13</v>
      </c>
      <c r="B32" s="114" t="s">
        <v>311</v>
      </c>
      <c r="C32" s="31">
        <f>INDEX(TAB6.1!$C$8:$S$171,VLOOKUP(RIGHT('TAB6'!C$15,4)&amp;"reseau",TAB6.1!$U:$V,2,FALSE),'TAB6'!$A32)</f>
        <v>0</v>
      </c>
      <c r="D32" s="31">
        <f>INDEX(TAB6.1!$C$8:$S$171,VLOOKUP(RIGHT('TAB6'!D$15,4)&amp;"reseau",TAB6.1!$U:$V,2,FALSE),'TAB6'!$A32)</f>
        <v>0</v>
      </c>
      <c r="E32" s="57">
        <f t="shared" si="0"/>
        <v>0</v>
      </c>
      <c r="F32" s="31">
        <f>INDEX(TAB6.1!$C$8:$S$171,VLOOKUP(RIGHT('TAB6'!F$15,4)&amp;"reseau",TAB6.1!$U:$V,2,FALSE),'TAB6'!$A32)</f>
        <v>0</v>
      </c>
      <c r="G32" s="57">
        <f t="shared" si="1"/>
        <v>0</v>
      </c>
      <c r="H32" s="31">
        <f>INDEX(TAB6.1!$C$8:$S$171,VLOOKUP(RIGHT('TAB6'!H$15,4)&amp;"reseau",TAB6.1!$U:$V,2,FALSE),'TAB6'!$A32)</f>
        <v>0</v>
      </c>
      <c r="I32" s="57">
        <f t="shared" si="2"/>
        <v>0</v>
      </c>
      <c r="J32" s="31">
        <f>INDEX(TAB6.1!$C$8:$S$171,VLOOKUP(RIGHT('TAB6'!J$15,4)&amp;"reseau",TAB6.1!$U:$V,2,FALSE),'TAB6'!$A32)</f>
        <v>0</v>
      </c>
      <c r="K32" s="57">
        <f t="shared" si="3"/>
        <v>0</v>
      </c>
      <c r="L32" s="31">
        <f>INDEX(TAB6.2!$C$8:$S$171,VLOOKUP(RIGHT('TAB6'!L$15,4)&amp;"reseau",TAB6.2!$U:$V,2,FALSE),'TAB6'!$A32)</f>
        <v>0</v>
      </c>
      <c r="M32" s="57">
        <f t="shared" si="4"/>
        <v>0</v>
      </c>
      <c r="N32" s="31">
        <f>INDEX(TAB6.2!$C$8:$S$171,VLOOKUP(RIGHT('TAB6'!N$15,4)&amp;"reseau",TAB6.2!$U:$V,2,FALSE),'TAB6'!$A32)</f>
        <v>0</v>
      </c>
      <c r="O32" s="57">
        <f t="shared" si="5"/>
        <v>0</v>
      </c>
      <c r="P32" s="31">
        <f>INDEX(TAB6.2!$C$8:$S$171,VLOOKUP(RIGHT('TAB6'!P$15,4)&amp;"reseau",TAB6.2!$U:$V,2,FALSE),'TAB6'!$A32)</f>
        <v>0</v>
      </c>
      <c r="Q32" s="57">
        <f t="shared" si="6"/>
        <v>0</v>
      </c>
      <c r="R32" s="31">
        <f>INDEX(TAB6.2!$C$8:$S$171,VLOOKUP(RIGHT('TAB6'!R$15,4)&amp;"reseau",TAB6.2!$U:$V,2,FALSE),'TAB6'!$A32)</f>
        <v>0</v>
      </c>
      <c r="S32" s="57">
        <f t="shared" si="7"/>
        <v>0</v>
      </c>
    </row>
    <row r="33" spans="1:19" x14ac:dyDescent="0.3">
      <c r="A33" s="158">
        <v>14</v>
      </c>
      <c r="B33" s="114" t="s">
        <v>628</v>
      </c>
      <c r="C33" s="31">
        <f>INDEX(TAB6.1!$C$8:$S$171,VLOOKUP(RIGHT('TAB6'!C$15,4)&amp;"reseau",TAB6.1!$U:$V,2,FALSE),'TAB6'!$A33)</f>
        <v>0</v>
      </c>
      <c r="D33" s="31">
        <f>INDEX(TAB6.1!$C$8:$S$171,VLOOKUP(RIGHT('TAB6'!D$15,4)&amp;"reseau",TAB6.1!$U:$V,2,FALSE),'TAB6'!$A33)</f>
        <v>0</v>
      </c>
      <c r="E33" s="57">
        <f t="shared" si="0"/>
        <v>0</v>
      </c>
      <c r="F33" s="31">
        <f>INDEX(TAB6.1!$C$8:$S$171,VLOOKUP(RIGHT('TAB6'!F$15,4)&amp;"reseau",TAB6.1!$U:$V,2,FALSE),'TAB6'!$A33)</f>
        <v>0</v>
      </c>
      <c r="G33" s="57">
        <f t="shared" si="1"/>
        <v>0</v>
      </c>
      <c r="H33" s="31">
        <f>INDEX(TAB6.1!$C$8:$S$171,VLOOKUP(RIGHT('TAB6'!H$15,4)&amp;"reseau",TAB6.1!$U:$V,2,FALSE),'TAB6'!$A33)</f>
        <v>0</v>
      </c>
      <c r="I33" s="57">
        <f t="shared" si="2"/>
        <v>0</v>
      </c>
      <c r="J33" s="31">
        <f>INDEX(TAB6.1!$C$8:$S$171,VLOOKUP(RIGHT('TAB6'!J$15,4)&amp;"reseau",TAB6.1!$U:$V,2,FALSE),'TAB6'!$A33)</f>
        <v>0</v>
      </c>
      <c r="K33" s="57">
        <f t="shared" si="3"/>
        <v>0</v>
      </c>
      <c r="L33" s="31">
        <f>INDEX(TAB6.2!$C$8:$S$171,VLOOKUP(RIGHT('TAB6'!L$15,4)&amp;"reseau",TAB6.2!$U:$V,2,FALSE),'TAB6'!$A33)</f>
        <v>0</v>
      </c>
      <c r="M33" s="57">
        <f t="shared" si="4"/>
        <v>0</v>
      </c>
      <c r="N33" s="31">
        <f>INDEX(TAB6.2!$C$8:$S$171,VLOOKUP(RIGHT('TAB6'!N$15,4)&amp;"reseau",TAB6.2!$U:$V,2,FALSE),'TAB6'!$A33)</f>
        <v>0</v>
      </c>
      <c r="O33" s="57">
        <f t="shared" si="5"/>
        <v>0</v>
      </c>
      <c r="P33" s="31">
        <f>INDEX(TAB6.2!$C$8:$S$171,VLOOKUP(RIGHT('TAB6'!P$15,4)&amp;"reseau",TAB6.2!$U:$V,2,FALSE),'TAB6'!$A33)</f>
        <v>0</v>
      </c>
      <c r="Q33" s="57">
        <f t="shared" si="6"/>
        <v>0</v>
      </c>
      <c r="R33" s="31">
        <f>INDEX(TAB6.2!$C$8:$S$171,VLOOKUP(RIGHT('TAB6'!R$15,4)&amp;"reseau",TAB6.2!$U:$V,2,FALSE),'TAB6'!$A33)</f>
        <v>0</v>
      </c>
      <c r="S33" s="57">
        <f t="shared" si="7"/>
        <v>0</v>
      </c>
    </row>
    <row r="34" spans="1:19" x14ac:dyDescent="0.3">
      <c r="A34" s="158"/>
      <c r="B34" s="115" t="s">
        <v>631</v>
      </c>
      <c r="C34" s="113">
        <f>SUM(C35:C37)</f>
        <v>0</v>
      </c>
      <c r="D34" s="113">
        <f>SUM(D35:D37)</f>
        <v>0</v>
      </c>
      <c r="E34" s="57">
        <f t="shared" si="0"/>
        <v>0</v>
      </c>
      <c r="F34" s="113">
        <f>SUM(F35:F37)</f>
        <v>0</v>
      </c>
      <c r="G34" s="57">
        <f t="shared" si="1"/>
        <v>0</v>
      </c>
      <c r="H34" s="113">
        <f>SUM(H35:H37)</f>
        <v>0</v>
      </c>
      <c r="I34" s="57">
        <f t="shared" si="2"/>
        <v>0</v>
      </c>
      <c r="J34" s="113">
        <f>SUM(J35:J37)</f>
        <v>0</v>
      </c>
      <c r="K34" s="57">
        <f t="shared" si="3"/>
        <v>0</v>
      </c>
      <c r="L34" s="113">
        <f>SUM(L35:L37)</f>
        <v>0</v>
      </c>
      <c r="M34" s="57">
        <f t="shared" si="4"/>
        <v>0</v>
      </c>
      <c r="N34" s="113">
        <f>SUM(N35:N37)</f>
        <v>0</v>
      </c>
      <c r="O34" s="57">
        <f t="shared" si="5"/>
        <v>0</v>
      </c>
      <c r="P34" s="113">
        <f>SUM(P35:P37)</f>
        <v>0</v>
      </c>
      <c r="Q34" s="57">
        <f t="shared" si="6"/>
        <v>0</v>
      </c>
      <c r="R34" s="113">
        <f>SUM(R35:R37)</f>
        <v>0</v>
      </c>
      <c r="S34" s="57">
        <f t="shared" si="7"/>
        <v>0</v>
      </c>
    </row>
    <row r="35" spans="1:19" ht="12" customHeight="1" x14ac:dyDescent="0.3">
      <c r="A35" s="158">
        <v>15</v>
      </c>
      <c r="B35" s="114" t="s">
        <v>134</v>
      </c>
      <c r="C35" s="18">
        <f>SUM(C17,C21:C24,C26,C30:C31)</f>
        <v>0</v>
      </c>
      <c r="D35" s="18">
        <f>SUM(D17,D21:D24,D26,D30:D31)</f>
        <v>0</v>
      </c>
      <c r="E35" s="57">
        <f t="shared" si="0"/>
        <v>0</v>
      </c>
      <c r="F35" s="18">
        <f>SUM(F17,F21:F24,F26,F30:F31)</f>
        <v>0</v>
      </c>
      <c r="G35" s="57">
        <f t="shared" si="1"/>
        <v>0</v>
      </c>
      <c r="H35" s="18">
        <f>SUM(H17,H21:H24,H26,H30:H31)</f>
        <v>0</v>
      </c>
      <c r="I35" s="57">
        <f t="shared" si="2"/>
        <v>0</v>
      </c>
      <c r="J35" s="18">
        <f>SUM(J17,J21:J24,J26,J30:J31)</f>
        <v>0</v>
      </c>
      <c r="K35" s="57">
        <f t="shared" si="3"/>
        <v>0</v>
      </c>
      <c r="L35" s="18">
        <f>SUM(L17,L21:L24,L26,L30:L31)</f>
        <v>0</v>
      </c>
      <c r="M35" s="57">
        <f t="shared" si="4"/>
        <v>0</v>
      </c>
      <c r="N35" s="18">
        <f>SUM(N17,N21:N24,N26,N30:N31)</f>
        <v>0</v>
      </c>
      <c r="O35" s="57">
        <f t="shared" si="5"/>
        <v>0</v>
      </c>
      <c r="P35" s="18">
        <f>SUM(P17,P21:P24,P26,P30:P31)</f>
        <v>0</v>
      </c>
      <c r="Q35" s="57">
        <f t="shared" si="6"/>
        <v>0</v>
      </c>
      <c r="R35" s="18">
        <f>SUM(R17,R21:R24,R26,R30:R31)</f>
        <v>0</v>
      </c>
      <c r="S35" s="57">
        <f t="shared" si="7"/>
        <v>0</v>
      </c>
    </row>
    <row r="36" spans="1:19" x14ac:dyDescent="0.3">
      <c r="A36" s="158">
        <v>16</v>
      </c>
      <c r="B36" s="114" t="s">
        <v>135</v>
      </c>
      <c r="C36" s="18">
        <f>SUM(C18,C27,C32)</f>
        <v>0</v>
      </c>
      <c r="D36" s="18">
        <f>SUM(D18,D27,D32)</f>
        <v>0</v>
      </c>
      <c r="E36" s="57">
        <f t="shared" si="0"/>
        <v>0</v>
      </c>
      <c r="F36" s="18">
        <f>SUM(F18,F27,F32)</f>
        <v>0</v>
      </c>
      <c r="G36" s="57">
        <f t="shared" si="1"/>
        <v>0</v>
      </c>
      <c r="H36" s="18">
        <f>SUM(H18,H27,H32)</f>
        <v>0</v>
      </c>
      <c r="I36" s="57">
        <f t="shared" si="2"/>
        <v>0</v>
      </c>
      <c r="J36" s="18">
        <f>SUM(J18,J27,J32)</f>
        <v>0</v>
      </c>
      <c r="K36" s="57">
        <f t="shared" si="3"/>
        <v>0</v>
      </c>
      <c r="L36" s="18">
        <f>SUM(L18,L27,L32)</f>
        <v>0</v>
      </c>
      <c r="M36" s="57">
        <f t="shared" si="4"/>
        <v>0</v>
      </c>
      <c r="N36" s="18">
        <f>SUM(N18,N27,N32)</f>
        <v>0</v>
      </c>
      <c r="O36" s="57">
        <f t="shared" si="5"/>
        <v>0</v>
      </c>
      <c r="P36" s="18">
        <f>SUM(P18,P27,P32)</f>
        <v>0</v>
      </c>
      <c r="Q36" s="57">
        <f t="shared" si="6"/>
        <v>0</v>
      </c>
      <c r="R36" s="18">
        <f>SUM(R18,R27,R32)</f>
        <v>0</v>
      </c>
      <c r="S36" s="57">
        <f t="shared" si="7"/>
        <v>0</v>
      </c>
    </row>
    <row r="37" spans="1:19" x14ac:dyDescent="0.3">
      <c r="A37" s="158">
        <v>17</v>
      </c>
      <c r="B37" s="114" t="s">
        <v>629</v>
      </c>
      <c r="C37" s="18">
        <f>SUM(C19,C28,C33)</f>
        <v>0</v>
      </c>
      <c r="D37" s="18">
        <f>SUM(D19,D28,D33)</f>
        <v>0</v>
      </c>
      <c r="E37" s="57">
        <f t="shared" si="0"/>
        <v>0</v>
      </c>
      <c r="F37" s="18">
        <f>SUM(F19,F28,F33)</f>
        <v>0</v>
      </c>
      <c r="G37" s="57">
        <f t="shared" si="1"/>
        <v>0</v>
      </c>
      <c r="H37" s="18">
        <f>SUM(H19,H28,H33)</f>
        <v>0</v>
      </c>
      <c r="I37" s="57">
        <f t="shared" si="2"/>
        <v>0</v>
      </c>
      <c r="J37" s="18">
        <f>SUM(J19,J28,J33)</f>
        <v>0</v>
      </c>
      <c r="K37" s="57">
        <f t="shared" si="3"/>
        <v>0</v>
      </c>
      <c r="L37" s="18">
        <f>SUM(L19,L28,L33)</f>
        <v>0</v>
      </c>
      <c r="M37" s="57">
        <f t="shared" si="4"/>
        <v>0</v>
      </c>
      <c r="N37" s="18">
        <f>SUM(N19,N28,N33)</f>
        <v>0</v>
      </c>
      <c r="O37" s="57">
        <f t="shared" si="5"/>
        <v>0</v>
      </c>
      <c r="P37" s="18">
        <f>SUM(P19,P28,P33)</f>
        <v>0</v>
      </c>
      <c r="Q37" s="57">
        <f t="shared" si="6"/>
        <v>0</v>
      </c>
      <c r="R37" s="18">
        <f>SUM(R19,R28,R33)</f>
        <v>0</v>
      </c>
      <c r="S37" s="57">
        <f t="shared" si="7"/>
        <v>0</v>
      </c>
    </row>
    <row r="38" spans="1:19" x14ac:dyDescent="0.3">
      <c r="A38" s="158"/>
    </row>
    <row r="40" spans="1:19" x14ac:dyDescent="0.3">
      <c r="A40" s="727" t="s">
        <v>313</v>
      </c>
      <c r="B40" s="727"/>
      <c r="C40" s="727"/>
      <c r="D40" s="727"/>
      <c r="E40" s="727"/>
      <c r="F40" s="727"/>
      <c r="G40" s="727"/>
      <c r="H40" s="727"/>
      <c r="I40" s="727"/>
      <c r="J40" s="727"/>
      <c r="K40" s="727"/>
      <c r="L40" s="727"/>
      <c r="M40" s="727"/>
      <c r="N40" s="727"/>
      <c r="O40" s="727"/>
      <c r="P40" s="727"/>
      <c r="Q40" s="727"/>
      <c r="R40" s="727"/>
      <c r="S40" s="110"/>
    </row>
    <row r="41" spans="1:19" ht="14.25" thickBot="1" x14ac:dyDescent="0.35"/>
    <row r="42" spans="1:19" ht="27.75" thickBot="1" x14ac:dyDescent="0.35">
      <c r="C42" s="116" t="s">
        <v>91</v>
      </c>
      <c r="D42" s="117" t="s">
        <v>121</v>
      </c>
      <c r="E42" s="117" t="str">
        <f>E15</f>
        <v>Evolution (%)</v>
      </c>
      <c r="F42" s="117" t="s">
        <v>288</v>
      </c>
      <c r="G42" s="111" t="str">
        <f>G15</f>
        <v>Evolution (%)</v>
      </c>
      <c r="H42" s="117" t="s">
        <v>306</v>
      </c>
      <c r="I42" s="111" t="str">
        <f>I15</f>
        <v>Evolution (%)</v>
      </c>
      <c r="J42" s="117" t="s">
        <v>287</v>
      </c>
      <c r="K42" s="111" t="str">
        <f>K15</f>
        <v>Evolution (%)</v>
      </c>
      <c r="L42" s="117" t="s">
        <v>283</v>
      </c>
      <c r="M42" s="111" t="str">
        <f>M15</f>
        <v>Evolution (%)</v>
      </c>
      <c r="N42" s="117" t="s">
        <v>284</v>
      </c>
      <c r="O42" s="111" t="str">
        <f>O15</f>
        <v>Evolution (%)</v>
      </c>
      <c r="P42" s="117" t="s">
        <v>285</v>
      </c>
      <c r="Q42" s="111" t="str">
        <f>Q15</f>
        <v>Evolution (%)</v>
      </c>
      <c r="R42" s="118" t="s">
        <v>286</v>
      </c>
      <c r="S42" s="111" t="str">
        <f>S15</f>
        <v>Evolution (%)</v>
      </c>
    </row>
    <row r="43" spans="1:19" x14ac:dyDescent="0.3">
      <c r="B43" s="115" t="s">
        <v>630</v>
      </c>
      <c r="C43" s="113">
        <f>SUM(C44:C46)</f>
        <v>0</v>
      </c>
      <c r="D43" s="113">
        <f>C61</f>
        <v>0</v>
      </c>
      <c r="E43" s="57">
        <f t="shared" ref="E43:E55" si="8">IFERROR(IF(AND(ROUND(SUM(C43:C43),0)=0,ROUND(SUM(D43:D43),0)&gt;ROUND(SUM(C43:C43),0)),"INF",(ROUND(SUM(D43:D43),0)-ROUND(SUM(C43:C43),0))/ROUND(SUM(C43:C43),0)),0)</f>
        <v>0</v>
      </c>
      <c r="F43" s="113">
        <f>D61</f>
        <v>0</v>
      </c>
      <c r="G43" s="57">
        <f t="shared" ref="G43:G64" si="9">IFERROR(IF(AND(ROUND(SUM(D43),0)=0,ROUND(SUM(F43:F43),0)&gt;ROUND(SUM(D43),0)),"INF",(ROUND(SUM(F43:F43),0)-ROUND(SUM(D43),0))/ROUND(SUM(D43),0)),0)</f>
        <v>0</v>
      </c>
      <c r="H43" s="113">
        <f>F61</f>
        <v>0</v>
      </c>
      <c r="I43" s="57">
        <f t="shared" ref="I43:I64" si="10">IFERROR(IF(AND(ROUND(SUM(F43),0)=0,ROUND(SUM(H43:H43),0)&gt;ROUND(SUM(F43),0)),"INF",(ROUND(SUM(H43:H43),0)-ROUND(SUM(F43),0))/ROUND(SUM(F43),0)),0)</f>
        <v>0</v>
      </c>
      <c r="J43" s="113">
        <f>H61</f>
        <v>0</v>
      </c>
      <c r="K43" s="57">
        <f t="shared" ref="K43:K64" si="11">IFERROR(IF(AND(ROUND(SUM(H43),0)=0,ROUND(SUM(J43:J43),0)&gt;ROUND(SUM(H43),0)),"INF",(ROUND(SUM(J43:J43),0)-ROUND(SUM(H43),0))/ROUND(SUM(H43),0)),0)</f>
        <v>0</v>
      </c>
      <c r="L43" s="113">
        <f>J61</f>
        <v>0</v>
      </c>
      <c r="M43" s="57">
        <f t="shared" ref="M43:M64" si="12">IFERROR(IF(AND(ROUND(SUM(J43),0)=0,ROUND(SUM(L43:L43),0)&gt;ROUND(SUM(J43),0)),"INF",(ROUND(SUM(L43:L43),0)-ROUND(SUM(J43),0))/ROUND(SUM(J43),0)),0)</f>
        <v>0</v>
      </c>
      <c r="N43" s="113">
        <f>L61</f>
        <v>0</v>
      </c>
      <c r="O43" s="57">
        <f t="shared" ref="O43:O64" si="13">IFERROR(IF(AND(ROUND(SUM(L43),0)=0,ROUND(SUM(N43:N43),0)&gt;ROUND(SUM(L43),0)),"INF",(ROUND(SUM(N43:N43),0)-ROUND(SUM(L43),0))/ROUND(SUM(L43),0)),0)</f>
        <v>0</v>
      </c>
      <c r="P43" s="113">
        <f>N61</f>
        <v>0</v>
      </c>
      <c r="Q43" s="57">
        <f t="shared" ref="Q43:Q64" si="14">IFERROR(IF(AND(ROUND(SUM(N43),0)=0,ROUND(SUM(P43:P43),0)&gt;ROUND(SUM(N43),0)),"INF",(ROUND(SUM(P43:P43),0)-ROUND(SUM(N43),0))/ROUND(SUM(N43),0)),0)</f>
        <v>0</v>
      </c>
      <c r="R43" s="113">
        <f>P61</f>
        <v>0</v>
      </c>
      <c r="S43" s="57">
        <f t="shared" ref="S43:S64" si="15">IFERROR(IF(AND(ROUND(SUM(P43),0)=0,ROUND(SUM(R43:R43),0)&gt;ROUND(SUM(P43),0)),"INF",(ROUND(SUM(R43:R43),0)-ROUND(SUM(P43),0))/ROUND(SUM(P43),0)),0)</f>
        <v>0</v>
      </c>
    </row>
    <row r="44" spans="1:19" x14ac:dyDescent="0.3">
      <c r="A44" s="158">
        <v>1</v>
      </c>
      <c r="B44" s="114" t="s">
        <v>624</v>
      </c>
      <c r="C44" s="31">
        <f>INDEX(TAB6.1!$C$8:$S$171,VLOOKUP(RIGHT('TAB6'!C$15,4)&amp;"hors reseau",TAB6.1!$U:$V,2,FALSE),'TAB6'!$A44)</f>
        <v>0</v>
      </c>
      <c r="D44" s="31">
        <f>C62</f>
        <v>0</v>
      </c>
      <c r="E44" s="57">
        <f t="shared" si="8"/>
        <v>0</v>
      </c>
      <c r="F44" s="31">
        <f>D62</f>
        <v>0</v>
      </c>
      <c r="G44" s="57">
        <f t="shared" si="9"/>
        <v>0</v>
      </c>
      <c r="H44" s="31">
        <f>F62</f>
        <v>0</v>
      </c>
      <c r="I44" s="57">
        <f t="shared" si="10"/>
        <v>0</v>
      </c>
      <c r="J44" s="31">
        <f>H62</f>
        <v>0</v>
      </c>
      <c r="K44" s="57">
        <f t="shared" si="11"/>
        <v>0</v>
      </c>
      <c r="L44" s="31">
        <f>J62</f>
        <v>0</v>
      </c>
      <c r="M44" s="57">
        <f t="shared" si="12"/>
        <v>0</v>
      </c>
      <c r="N44" s="31">
        <f>L62</f>
        <v>0</v>
      </c>
      <c r="O44" s="57">
        <f t="shared" si="13"/>
        <v>0</v>
      </c>
      <c r="P44" s="31">
        <f>N62</f>
        <v>0</v>
      </c>
      <c r="Q44" s="57">
        <f t="shared" si="14"/>
        <v>0</v>
      </c>
      <c r="R44" s="31">
        <f>P62</f>
        <v>0</v>
      </c>
      <c r="S44" s="57">
        <f t="shared" si="15"/>
        <v>0</v>
      </c>
    </row>
    <row r="45" spans="1:19" x14ac:dyDescent="0.3">
      <c r="A45" s="158">
        <v>2</v>
      </c>
      <c r="B45" s="114" t="s">
        <v>135</v>
      </c>
      <c r="C45" s="31">
        <f>INDEX(TAB6.1!$C$8:$S$171,VLOOKUP(RIGHT('TAB6'!C$15,4)&amp;"hors reseau",TAB6.1!$U:$V,2,FALSE),'TAB6'!$A45)</f>
        <v>0</v>
      </c>
      <c r="D45" s="31">
        <f>C63</f>
        <v>0</v>
      </c>
      <c r="E45" s="57">
        <f t="shared" si="8"/>
        <v>0</v>
      </c>
      <c r="F45" s="31">
        <f>D63</f>
        <v>0</v>
      </c>
      <c r="G45" s="57">
        <f t="shared" si="9"/>
        <v>0</v>
      </c>
      <c r="H45" s="31">
        <f>F63</f>
        <v>0</v>
      </c>
      <c r="I45" s="57">
        <f t="shared" si="10"/>
        <v>0</v>
      </c>
      <c r="J45" s="31">
        <f>H63</f>
        <v>0</v>
      </c>
      <c r="K45" s="57">
        <f t="shared" si="11"/>
        <v>0</v>
      </c>
      <c r="L45" s="31">
        <f>J63</f>
        <v>0</v>
      </c>
      <c r="M45" s="57">
        <f t="shared" si="12"/>
        <v>0</v>
      </c>
      <c r="N45" s="31">
        <f>L63</f>
        <v>0</v>
      </c>
      <c r="O45" s="57">
        <f t="shared" si="13"/>
        <v>0</v>
      </c>
      <c r="P45" s="31">
        <f>N63</f>
        <v>0</v>
      </c>
      <c r="Q45" s="57">
        <f t="shared" si="14"/>
        <v>0</v>
      </c>
      <c r="R45" s="31">
        <f>P63</f>
        <v>0</v>
      </c>
      <c r="S45" s="57">
        <f t="shared" si="15"/>
        <v>0</v>
      </c>
    </row>
    <row r="46" spans="1:19" x14ac:dyDescent="0.3">
      <c r="A46" s="158">
        <v>3</v>
      </c>
      <c r="B46" s="114" t="s">
        <v>629</v>
      </c>
      <c r="C46" s="31">
        <f>INDEX(TAB6.1!$C$8:$S$171,VLOOKUP(RIGHT('TAB6'!C$15,4)&amp;"hors reseau",TAB6.1!$U:$V,2,FALSE),'TAB6'!$A46)</f>
        <v>0</v>
      </c>
      <c r="D46" s="31">
        <f>C64</f>
        <v>0</v>
      </c>
      <c r="E46" s="57">
        <f t="shared" si="8"/>
        <v>0</v>
      </c>
      <c r="F46" s="31">
        <f>D64</f>
        <v>0</v>
      </c>
      <c r="G46" s="57">
        <f t="shared" si="9"/>
        <v>0</v>
      </c>
      <c r="H46" s="31">
        <f>F64</f>
        <v>0</v>
      </c>
      <c r="I46" s="57">
        <f t="shared" si="10"/>
        <v>0</v>
      </c>
      <c r="J46" s="31">
        <f>H64</f>
        <v>0</v>
      </c>
      <c r="K46" s="57">
        <f t="shared" si="11"/>
        <v>0</v>
      </c>
      <c r="L46" s="31">
        <f>J64</f>
        <v>0</v>
      </c>
      <c r="M46" s="57">
        <f t="shared" si="12"/>
        <v>0</v>
      </c>
      <c r="N46" s="31">
        <f>L64</f>
        <v>0</v>
      </c>
      <c r="O46" s="57">
        <f t="shared" si="13"/>
        <v>0</v>
      </c>
      <c r="P46" s="31">
        <f>N64</f>
        <v>0</v>
      </c>
      <c r="Q46" s="57">
        <f t="shared" si="14"/>
        <v>0</v>
      </c>
      <c r="R46" s="31">
        <f>P64</f>
        <v>0</v>
      </c>
      <c r="S46" s="57">
        <f t="shared" si="15"/>
        <v>0</v>
      </c>
    </row>
    <row r="47" spans="1:19" x14ac:dyDescent="0.3">
      <c r="A47" s="158"/>
      <c r="B47" s="112" t="s">
        <v>625</v>
      </c>
      <c r="C47" s="31">
        <f>SUM(C48:C51)</f>
        <v>0</v>
      </c>
      <c r="D47" s="31">
        <f>SUM(D48:D51)</f>
        <v>0</v>
      </c>
      <c r="E47" s="57">
        <f t="shared" si="8"/>
        <v>0</v>
      </c>
      <c r="F47" s="31">
        <f>SUM(F48:F51)</f>
        <v>0</v>
      </c>
      <c r="G47" s="57">
        <f t="shared" si="9"/>
        <v>0</v>
      </c>
      <c r="H47" s="31">
        <f>SUM(H48:H51)</f>
        <v>0</v>
      </c>
      <c r="I47" s="57">
        <f t="shared" si="10"/>
        <v>0</v>
      </c>
      <c r="J47" s="31">
        <f>SUM(J48:J51)</f>
        <v>0</v>
      </c>
      <c r="K47" s="57">
        <f t="shared" si="11"/>
        <v>0</v>
      </c>
      <c r="L47" s="31">
        <f>SUM(L48:L51)</f>
        <v>0</v>
      </c>
      <c r="M47" s="57">
        <f t="shared" si="12"/>
        <v>0</v>
      </c>
      <c r="N47" s="31">
        <f>SUM(N48:N51)</f>
        <v>0</v>
      </c>
      <c r="O47" s="57">
        <f t="shared" si="13"/>
        <v>0</v>
      </c>
      <c r="P47" s="31">
        <f>SUM(P48:P51)</f>
        <v>0</v>
      </c>
      <c r="Q47" s="57">
        <f t="shared" si="14"/>
        <v>0</v>
      </c>
      <c r="R47" s="31">
        <f>SUM(R48:R51)</f>
        <v>0</v>
      </c>
      <c r="S47" s="57">
        <f t="shared" si="15"/>
        <v>0</v>
      </c>
    </row>
    <row r="48" spans="1:19" x14ac:dyDescent="0.3">
      <c r="A48" s="158">
        <v>4</v>
      </c>
      <c r="B48" s="403" t="s">
        <v>308</v>
      </c>
      <c r="C48" s="31">
        <f>INDEX(TAB6.1!$C$8:$S$171,VLOOKUP(RIGHT('TAB6'!C$15,4)&amp;"hors reseau",TAB6.1!$U:$V,2,FALSE),'TAB6'!$A48)</f>
        <v>0</v>
      </c>
      <c r="D48" s="31">
        <f>INDEX(TAB6.1!$C$8:$S$171,VLOOKUP(RIGHT('TAB6'!D$15,4)&amp;"hors reseau",TAB6.1!$U:$V,2,FALSE),'TAB6'!$A48)</f>
        <v>0</v>
      </c>
      <c r="E48" s="57">
        <f t="shared" si="8"/>
        <v>0</v>
      </c>
      <c r="F48" s="31">
        <f>INDEX(TAB6.1!$C$8:$S$171,VLOOKUP(RIGHT('TAB6'!F$15,4)&amp;"hors reseau",TAB6.1!$U:$V,2,FALSE),'TAB6'!$A48)</f>
        <v>0</v>
      </c>
      <c r="G48" s="57">
        <f t="shared" si="9"/>
        <v>0</v>
      </c>
      <c r="H48" s="31">
        <f>INDEX(TAB6.1!$C$8:$S$171,VLOOKUP(RIGHT('TAB6'!H$15,4)&amp;"hors reseau",TAB6.1!$U:$V,2,FALSE),'TAB6'!$A48)</f>
        <v>0</v>
      </c>
      <c r="I48" s="57">
        <f t="shared" si="10"/>
        <v>0</v>
      </c>
      <c r="J48" s="31">
        <f>INDEX(TAB6.1!$C$8:$S$171,VLOOKUP(RIGHT('TAB6'!J$15,4)&amp;"hors reseau",TAB6.1!$U:$V,2,FALSE),'TAB6'!$A48)</f>
        <v>0</v>
      </c>
      <c r="K48" s="57">
        <f t="shared" si="11"/>
        <v>0</v>
      </c>
      <c r="L48" s="31">
        <f>INDEX(TAB6.2!$C$8:$S$171,VLOOKUP(RIGHT('TAB6'!L$15,4)&amp;"hors reseau",TAB6.2!$U:$V,2,FALSE),'TAB6'!$A48)</f>
        <v>0</v>
      </c>
      <c r="M48" s="57">
        <f t="shared" si="12"/>
        <v>0</v>
      </c>
      <c r="N48" s="31">
        <f>INDEX(TAB6.2!$C$8:$S$171,VLOOKUP(RIGHT('TAB6'!N$15,4)&amp;"hors reseau",TAB6.2!$U:$V,2,FALSE),'TAB6'!$A48)</f>
        <v>0</v>
      </c>
      <c r="O48" s="57">
        <f t="shared" si="13"/>
        <v>0</v>
      </c>
      <c r="P48" s="31">
        <f>INDEX(TAB6.2!$C$8:$S$171,VLOOKUP(RIGHT('TAB6'!P$15,4)&amp;"hors reseau",TAB6.2!$U:$V,2,FALSE),'TAB6'!$A48)</f>
        <v>0</v>
      </c>
      <c r="Q48" s="57">
        <f t="shared" si="14"/>
        <v>0</v>
      </c>
      <c r="R48" s="31">
        <f>INDEX(TAB6.2!$C$8:$S$171,VLOOKUP(RIGHT('TAB6'!R$15,4)&amp;"hors reseau",TAB6.2!$U:$V,2,FALSE),'TAB6'!$A48)</f>
        <v>0</v>
      </c>
      <c r="S48" s="57">
        <f t="shared" si="15"/>
        <v>0</v>
      </c>
    </row>
    <row r="49" spans="1:19" x14ac:dyDescent="0.3">
      <c r="A49" s="158">
        <v>5</v>
      </c>
      <c r="B49" s="403" t="s">
        <v>307</v>
      </c>
      <c r="C49" s="31">
        <f>INDEX(TAB6.1!$C$8:$S$171,VLOOKUP(RIGHT('TAB6'!C$15,4)&amp;"hors reseau",TAB6.1!$U:$V,2,FALSE),'TAB6'!$A49)</f>
        <v>0</v>
      </c>
      <c r="D49" s="31">
        <f>INDEX(TAB6.1!$C$8:$S$171,VLOOKUP(RIGHT('TAB6'!D$15,4)&amp;"hors reseau",TAB6.1!$U:$V,2,FALSE),'TAB6'!$A49)</f>
        <v>0</v>
      </c>
      <c r="E49" s="57">
        <f t="shared" si="8"/>
        <v>0</v>
      </c>
      <c r="F49" s="31">
        <f>INDEX(TAB6.1!$C$8:$S$171,VLOOKUP(RIGHT('TAB6'!F$15,4)&amp;"hors reseau",TAB6.1!$U:$V,2,FALSE),'TAB6'!$A49)</f>
        <v>0</v>
      </c>
      <c r="G49" s="57">
        <f t="shared" si="9"/>
        <v>0</v>
      </c>
      <c r="H49" s="31">
        <f>INDEX(TAB6.1!$C$8:$S$171,VLOOKUP(RIGHT('TAB6'!H$15,4)&amp;"hors reseau",TAB6.1!$U:$V,2,FALSE),'TAB6'!$A49)</f>
        <v>0</v>
      </c>
      <c r="I49" s="57">
        <f t="shared" si="10"/>
        <v>0</v>
      </c>
      <c r="J49" s="31">
        <f>INDEX(TAB6.1!$C$8:$S$171,VLOOKUP(RIGHT('TAB6'!J$15,4)&amp;"hors reseau",TAB6.1!$U:$V,2,FALSE),'TAB6'!$A49)</f>
        <v>0</v>
      </c>
      <c r="K49" s="57">
        <f t="shared" si="11"/>
        <v>0</v>
      </c>
      <c r="L49" s="31">
        <f>INDEX(TAB6.2!$C$8:$S$171,VLOOKUP(RIGHT('TAB6'!L$15,4)&amp;"hors reseau",TAB6.2!$U:$V,2,FALSE),'TAB6'!$A49)</f>
        <v>0</v>
      </c>
      <c r="M49" s="57">
        <f t="shared" si="12"/>
        <v>0</v>
      </c>
      <c r="N49" s="31">
        <f>INDEX(TAB6.2!$C$8:$S$171,VLOOKUP(RIGHT('TAB6'!N$15,4)&amp;"hors reseau",TAB6.2!$U:$V,2,FALSE),'TAB6'!$A49)</f>
        <v>0</v>
      </c>
      <c r="O49" s="57">
        <f t="shared" si="13"/>
        <v>0</v>
      </c>
      <c r="P49" s="31">
        <f>INDEX(TAB6.2!$C$8:$S$171,VLOOKUP(RIGHT('TAB6'!P$15,4)&amp;"hors reseau",TAB6.2!$U:$V,2,FALSE),'TAB6'!$A49)</f>
        <v>0</v>
      </c>
      <c r="Q49" s="57">
        <f t="shared" si="14"/>
        <v>0</v>
      </c>
      <c r="R49" s="31">
        <f>INDEX(TAB6.2!$C$8:$S$171,VLOOKUP(RIGHT('TAB6'!R$15,4)&amp;"hors reseau",TAB6.2!$U:$V,2,FALSE),'TAB6'!$A49)</f>
        <v>0</v>
      </c>
      <c r="S49" s="57">
        <f t="shared" si="15"/>
        <v>0</v>
      </c>
    </row>
    <row r="50" spans="1:19" x14ac:dyDescent="0.3">
      <c r="A50" s="158">
        <v>6</v>
      </c>
      <c r="B50" s="403" t="s">
        <v>124</v>
      </c>
      <c r="C50" s="31">
        <f>INDEX(TAB6.1!$C$8:$S$171,VLOOKUP(RIGHT('TAB6'!C$15,4)&amp;"hors reseau",TAB6.1!$U:$V,2,FALSE),'TAB6'!$A50)</f>
        <v>0</v>
      </c>
      <c r="D50" s="31">
        <f>INDEX(TAB6.1!$C$8:$S$171,VLOOKUP(RIGHT('TAB6'!D$15,4)&amp;"hors reseau",TAB6.1!$U:$V,2,FALSE),'TAB6'!$A50)</f>
        <v>0</v>
      </c>
      <c r="E50" s="57">
        <f t="shared" si="8"/>
        <v>0</v>
      </c>
      <c r="F50" s="31">
        <f>INDEX(TAB6.1!$C$8:$S$171,VLOOKUP(RIGHT('TAB6'!F$15,4)&amp;"hors reseau",TAB6.1!$U:$V,2,FALSE),'TAB6'!$A50)</f>
        <v>0</v>
      </c>
      <c r="G50" s="57">
        <f t="shared" si="9"/>
        <v>0</v>
      </c>
      <c r="H50" s="31">
        <f>INDEX(TAB6.1!$C$8:$S$171,VLOOKUP(RIGHT('TAB6'!H$15,4)&amp;"hors reseau",TAB6.1!$U:$V,2,FALSE),'TAB6'!$A50)</f>
        <v>0</v>
      </c>
      <c r="I50" s="57">
        <f t="shared" si="10"/>
        <v>0</v>
      </c>
      <c r="J50" s="31">
        <f>INDEX(TAB6.1!$C$8:$S$171,VLOOKUP(RIGHT('TAB6'!J$15,4)&amp;"hors reseau",TAB6.1!$U:$V,2,FALSE),'TAB6'!$A50)</f>
        <v>0</v>
      </c>
      <c r="K50" s="57">
        <f t="shared" si="11"/>
        <v>0</v>
      </c>
      <c r="L50" s="31">
        <f>INDEX(TAB6.2!$C$8:$S$171,VLOOKUP(RIGHT('TAB6'!L$15,4)&amp;"hors reseau",TAB6.2!$U:$V,2,FALSE),'TAB6'!$A50)</f>
        <v>0</v>
      </c>
      <c r="M50" s="57">
        <f t="shared" si="12"/>
        <v>0</v>
      </c>
      <c r="N50" s="31">
        <f>INDEX(TAB6.2!$C$8:$S$171,VLOOKUP(RIGHT('TAB6'!N$15,4)&amp;"hors reseau",TAB6.2!$U:$V,2,FALSE),'TAB6'!$A50)</f>
        <v>0</v>
      </c>
      <c r="O50" s="57">
        <f t="shared" si="13"/>
        <v>0</v>
      </c>
      <c r="P50" s="31">
        <f>INDEX(TAB6.2!$C$8:$S$171,VLOOKUP(RIGHT('TAB6'!P$15,4)&amp;"hors reseau",TAB6.2!$U:$V,2,FALSE),'TAB6'!$A50)</f>
        <v>0</v>
      </c>
      <c r="Q50" s="57">
        <f t="shared" si="14"/>
        <v>0</v>
      </c>
      <c r="R50" s="31">
        <f>INDEX(TAB6.2!$C$8:$S$171,VLOOKUP(RIGHT('TAB6'!R$15,4)&amp;"hors reseau",TAB6.2!$U:$V,2,FALSE),'TAB6'!$A50)</f>
        <v>0</v>
      </c>
      <c r="S50" s="57">
        <f t="shared" si="15"/>
        <v>0</v>
      </c>
    </row>
    <row r="51" spans="1:19" x14ac:dyDescent="0.3">
      <c r="A51" s="158">
        <v>7</v>
      </c>
      <c r="B51" s="403" t="s">
        <v>125</v>
      </c>
      <c r="C51" s="31">
        <f>INDEX(TAB6.1!$C$8:$S$171,VLOOKUP(RIGHT('TAB6'!C$15,4)&amp;"hors reseau",TAB6.1!$U:$V,2,FALSE),'TAB6'!$A51)</f>
        <v>0</v>
      </c>
      <c r="D51" s="31">
        <f>INDEX(TAB6.1!$C$8:$S$171,VLOOKUP(RIGHT('TAB6'!D$15,4)&amp;"hors reseau",TAB6.1!$U:$V,2,FALSE),'TAB6'!$A51)</f>
        <v>0</v>
      </c>
      <c r="E51" s="57">
        <f t="shared" si="8"/>
        <v>0</v>
      </c>
      <c r="F51" s="31">
        <f>INDEX(TAB6.1!$C$8:$S$171,VLOOKUP(RIGHT('TAB6'!F$15,4)&amp;"hors reseau",TAB6.1!$U:$V,2,FALSE),'TAB6'!$A51)</f>
        <v>0</v>
      </c>
      <c r="G51" s="57">
        <f t="shared" si="9"/>
        <v>0</v>
      </c>
      <c r="H51" s="31">
        <f>INDEX(TAB6.1!$C$8:$S$171,VLOOKUP(RIGHT('TAB6'!H$15,4)&amp;"hors reseau",TAB6.1!$U:$V,2,FALSE),'TAB6'!$A51)</f>
        <v>0</v>
      </c>
      <c r="I51" s="57">
        <f t="shared" si="10"/>
        <v>0</v>
      </c>
      <c r="J51" s="31">
        <f>INDEX(TAB6.1!$C$8:$S$171,VLOOKUP(RIGHT('TAB6'!J$15,4)&amp;"hors reseau",TAB6.1!$U:$V,2,FALSE),'TAB6'!$A51)</f>
        <v>0</v>
      </c>
      <c r="K51" s="57">
        <f t="shared" si="11"/>
        <v>0</v>
      </c>
      <c r="L51" s="31">
        <f>INDEX(TAB6.2!$C$8:$S$171,VLOOKUP(RIGHT('TAB6'!L$15,4)&amp;"hors reseau",TAB6.2!$U:$V,2,FALSE),'TAB6'!$A51)</f>
        <v>0</v>
      </c>
      <c r="M51" s="57">
        <f t="shared" si="12"/>
        <v>0</v>
      </c>
      <c r="N51" s="31">
        <f>INDEX(TAB6.2!$C$8:$S$171,VLOOKUP(RIGHT('TAB6'!N$15,4)&amp;"hors reseau",TAB6.2!$U:$V,2,FALSE),'TAB6'!$A51)</f>
        <v>0</v>
      </c>
      <c r="O51" s="57">
        <f t="shared" si="13"/>
        <v>0</v>
      </c>
      <c r="P51" s="31">
        <f>INDEX(TAB6.2!$C$8:$S$171,VLOOKUP(RIGHT('TAB6'!P$15,4)&amp;"hors reseau",TAB6.2!$U:$V,2,FALSE),'TAB6'!$A51)</f>
        <v>0</v>
      </c>
      <c r="Q51" s="57">
        <f t="shared" si="14"/>
        <v>0</v>
      </c>
      <c r="R51" s="31">
        <f>INDEX(TAB6.2!$C$8:$S$171,VLOOKUP(RIGHT('TAB6'!R$15,4)&amp;"hors reseau",TAB6.2!$U:$V,2,FALSE),'TAB6'!$A51)</f>
        <v>0</v>
      </c>
      <c r="S51" s="57">
        <f t="shared" si="15"/>
        <v>0</v>
      </c>
    </row>
    <row r="52" spans="1:19" x14ac:dyDescent="0.3">
      <c r="A52" s="158"/>
      <c r="B52" s="115" t="s">
        <v>623</v>
      </c>
      <c r="C52" s="113">
        <f>SUM(C53:C55)</f>
        <v>0</v>
      </c>
      <c r="D52" s="113">
        <f>SUM(D53:D55)</f>
        <v>0</v>
      </c>
      <c r="E52" s="57">
        <f t="shared" si="8"/>
        <v>0</v>
      </c>
      <c r="F52" s="113">
        <f>SUM(F53:F55)</f>
        <v>0</v>
      </c>
      <c r="G52" s="57">
        <f t="shared" si="9"/>
        <v>0</v>
      </c>
      <c r="H52" s="113">
        <f>SUM(H53:H55)</f>
        <v>0</v>
      </c>
      <c r="I52" s="57">
        <f t="shared" si="10"/>
        <v>0</v>
      </c>
      <c r="J52" s="113">
        <f>SUM(J53:J55)</f>
        <v>0</v>
      </c>
      <c r="K52" s="57">
        <f t="shared" si="11"/>
        <v>0</v>
      </c>
      <c r="L52" s="113">
        <f>SUM(L53:L55)</f>
        <v>0</v>
      </c>
      <c r="M52" s="57">
        <f t="shared" si="12"/>
        <v>0</v>
      </c>
      <c r="N52" s="113">
        <f>SUM(N53:N55)</f>
        <v>0</v>
      </c>
      <c r="O52" s="57">
        <f t="shared" si="13"/>
        <v>0</v>
      </c>
      <c r="P52" s="113">
        <f>SUM(P53:P55)</f>
        <v>0</v>
      </c>
      <c r="Q52" s="57">
        <f t="shared" si="14"/>
        <v>0</v>
      </c>
      <c r="R52" s="113">
        <f>SUM(R53:R55)</f>
        <v>0</v>
      </c>
      <c r="S52" s="57">
        <f t="shared" si="15"/>
        <v>0</v>
      </c>
    </row>
    <row r="53" spans="1:19" x14ac:dyDescent="0.3">
      <c r="A53" s="158">
        <v>8</v>
      </c>
      <c r="B53" s="403" t="s">
        <v>627</v>
      </c>
      <c r="C53" s="31">
        <f>INDEX(TAB6.1!$C$8:$S$171,VLOOKUP(RIGHT('TAB6'!C$15,4)&amp;"hors reseau",TAB6.1!$U:$V,2,FALSE),'TAB6'!$A53)</f>
        <v>0</v>
      </c>
      <c r="D53" s="31">
        <f>INDEX(TAB6.1!$C$8:$S$171,VLOOKUP(RIGHT('TAB6'!D$15,4)&amp;"hors reseau",TAB6.1!$U:$V,2,FALSE),'TAB6'!$A53)</f>
        <v>0</v>
      </c>
      <c r="E53" s="57">
        <f t="shared" si="8"/>
        <v>0</v>
      </c>
      <c r="F53" s="31">
        <f>INDEX(TAB6.1!$C$8:$S$171,VLOOKUP(RIGHT('TAB6'!F$15,4)&amp;"hors reseau",TAB6.1!$U:$V,2,FALSE),'TAB6'!$A53)</f>
        <v>0</v>
      </c>
      <c r="G53" s="57">
        <f t="shared" si="9"/>
        <v>0</v>
      </c>
      <c r="H53" s="31">
        <f>INDEX(TAB6.1!$C$8:$S$171,VLOOKUP(RIGHT('TAB6'!H$15,4)&amp;"hors reseau",TAB6.1!$U:$V,2,FALSE),'TAB6'!$A53)</f>
        <v>0</v>
      </c>
      <c r="I53" s="57">
        <f t="shared" si="10"/>
        <v>0</v>
      </c>
      <c r="J53" s="31">
        <f>INDEX(TAB6.1!$C$8:$S$171,VLOOKUP(RIGHT('TAB6'!J$15,4)&amp;"hors reseau",TAB6.1!$U:$V,2,FALSE),'TAB6'!$A53)</f>
        <v>0</v>
      </c>
      <c r="K53" s="57">
        <f t="shared" si="11"/>
        <v>0</v>
      </c>
      <c r="L53" s="31">
        <f>INDEX(TAB6.2!$C$8:$S$171,VLOOKUP(RIGHT('TAB6'!L$15,4)&amp;"hors reseau",TAB6.2!$U:$V,2,FALSE),'TAB6'!$A53)</f>
        <v>0</v>
      </c>
      <c r="M53" s="57">
        <f t="shared" si="12"/>
        <v>0</v>
      </c>
      <c r="N53" s="31">
        <f>INDEX(TAB6.2!$C$8:$S$171,VLOOKUP(RIGHT('TAB6'!N$15,4)&amp;"hors reseau",TAB6.2!$U:$V,2,FALSE),'TAB6'!$A53)</f>
        <v>0</v>
      </c>
      <c r="O53" s="57">
        <f t="shared" si="13"/>
        <v>0</v>
      </c>
      <c r="P53" s="31">
        <f>INDEX(TAB6.2!$C$8:$S$171,VLOOKUP(RIGHT('TAB6'!P$15,4)&amp;"hors reseau",TAB6.2!$U:$V,2,FALSE),'TAB6'!$A53)</f>
        <v>0</v>
      </c>
      <c r="Q53" s="57">
        <f t="shared" si="14"/>
        <v>0</v>
      </c>
      <c r="R53" s="31">
        <f>INDEX(TAB6.2!$C$8:$S$171,VLOOKUP(RIGHT('TAB6'!R$15,4)&amp;"hors reseau",TAB6.2!$U:$V,2,FALSE),'TAB6'!$A53)</f>
        <v>0</v>
      </c>
      <c r="S53" s="57">
        <f t="shared" si="15"/>
        <v>0</v>
      </c>
    </row>
    <row r="54" spans="1:19" x14ac:dyDescent="0.3">
      <c r="A54" s="158">
        <v>9</v>
      </c>
      <c r="B54" s="403" t="s">
        <v>311</v>
      </c>
      <c r="C54" s="31">
        <f>INDEX(TAB6.1!$C$8:$S$171,VLOOKUP(RIGHT('TAB6'!C$15,4)&amp;"hors reseau",TAB6.1!$U:$V,2,FALSE),'TAB6'!$A54)</f>
        <v>0</v>
      </c>
      <c r="D54" s="31">
        <f>INDEX(TAB6.1!$C$8:$S$171,VLOOKUP(RIGHT('TAB6'!D$15,4)&amp;"hors reseau",TAB6.1!$U:$V,2,FALSE),'TAB6'!$A54)</f>
        <v>0</v>
      </c>
      <c r="E54" s="57">
        <f t="shared" si="8"/>
        <v>0</v>
      </c>
      <c r="F54" s="31">
        <f>INDEX(TAB6.1!$C$8:$S$171,VLOOKUP(RIGHT('TAB6'!F$15,4)&amp;"hors reseau",TAB6.1!$U:$V,2,FALSE),'TAB6'!$A54)</f>
        <v>0</v>
      </c>
      <c r="G54" s="57">
        <f t="shared" si="9"/>
        <v>0</v>
      </c>
      <c r="H54" s="31">
        <f>INDEX(TAB6.1!$C$8:$S$171,VLOOKUP(RIGHT('TAB6'!H$15,4)&amp;"hors reseau",TAB6.1!$U:$V,2,FALSE),'TAB6'!$A54)</f>
        <v>0</v>
      </c>
      <c r="I54" s="57">
        <f t="shared" si="10"/>
        <v>0</v>
      </c>
      <c r="J54" s="31">
        <f>INDEX(TAB6.1!$C$8:$S$171,VLOOKUP(RIGHT('TAB6'!J$15,4)&amp;"hors reseau",TAB6.1!$U:$V,2,FALSE),'TAB6'!$A54)</f>
        <v>0</v>
      </c>
      <c r="K54" s="57">
        <f t="shared" si="11"/>
        <v>0</v>
      </c>
      <c r="L54" s="31">
        <f>INDEX(TAB6.2!$C$8:$S$171,VLOOKUP(RIGHT('TAB6'!L$15,4)&amp;"hors reseau",TAB6.2!$U:$V,2,FALSE),'TAB6'!$A54)</f>
        <v>0</v>
      </c>
      <c r="M54" s="57">
        <f t="shared" si="12"/>
        <v>0</v>
      </c>
      <c r="N54" s="31">
        <f>INDEX(TAB6.2!$C$8:$S$171,VLOOKUP(RIGHT('TAB6'!N$15,4)&amp;"hors reseau",TAB6.2!$U:$V,2,FALSE),'TAB6'!$A54)</f>
        <v>0</v>
      </c>
      <c r="O54" s="57">
        <f t="shared" si="13"/>
        <v>0</v>
      </c>
      <c r="P54" s="31">
        <f>INDEX(TAB6.2!$C$8:$S$171,VLOOKUP(RIGHT('TAB6'!P$15,4)&amp;"hors reseau",TAB6.2!$U:$V,2,FALSE),'TAB6'!$A54)</f>
        <v>0</v>
      </c>
      <c r="Q54" s="57">
        <f t="shared" si="14"/>
        <v>0</v>
      </c>
      <c r="R54" s="31">
        <f>INDEX(TAB6.2!$C$8:$S$171,VLOOKUP(RIGHT('TAB6'!R$15,4)&amp;"hors reseau",TAB6.2!$U:$V,2,FALSE),'TAB6'!$A54)</f>
        <v>0</v>
      </c>
      <c r="S54" s="57">
        <f t="shared" si="15"/>
        <v>0</v>
      </c>
    </row>
    <row r="55" spans="1:19" x14ac:dyDescent="0.3">
      <c r="A55" s="158">
        <v>10</v>
      </c>
      <c r="B55" s="403" t="s">
        <v>628</v>
      </c>
      <c r="C55" s="31">
        <f>INDEX(TAB6.1!$C$8:$S$171,VLOOKUP(RIGHT('TAB6'!C$15,4)&amp;"hors reseau",TAB6.1!$U:$V,2,FALSE),'TAB6'!$A55)</f>
        <v>0</v>
      </c>
      <c r="D55" s="31">
        <f>INDEX(TAB6.1!$C$8:$S$171,VLOOKUP(RIGHT('TAB6'!D$15,4)&amp;"hors reseau",TAB6.1!$U:$V,2,FALSE),'TAB6'!$A55)</f>
        <v>0</v>
      </c>
      <c r="E55" s="57">
        <f t="shared" si="8"/>
        <v>0</v>
      </c>
      <c r="F55" s="31">
        <f>INDEX(TAB6.1!$C$8:$S$171,VLOOKUP(RIGHT('TAB6'!F$15,4)&amp;"hors reseau",TAB6.1!$U:$V,2,FALSE),'TAB6'!$A55)</f>
        <v>0</v>
      </c>
      <c r="G55" s="57">
        <f t="shared" si="9"/>
        <v>0</v>
      </c>
      <c r="H55" s="31">
        <f>INDEX(TAB6.1!$C$8:$S$171,VLOOKUP(RIGHT('TAB6'!H$15,4)&amp;"hors reseau",TAB6.1!$U:$V,2,FALSE),'TAB6'!$A55)</f>
        <v>0</v>
      </c>
      <c r="I55" s="57">
        <f t="shared" si="10"/>
        <v>0</v>
      </c>
      <c r="J55" s="31">
        <f>INDEX(TAB6.1!$C$8:$S$171,VLOOKUP(RIGHT('TAB6'!J$15,4)&amp;"hors reseau",TAB6.1!$U:$V,2,FALSE),'TAB6'!$A55)</f>
        <v>0</v>
      </c>
      <c r="K55" s="57">
        <f t="shared" si="11"/>
        <v>0</v>
      </c>
      <c r="L55" s="31">
        <f>INDEX(TAB6.2!$C$8:$S$171,VLOOKUP(RIGHT('TAB6'!L$15,4)&amp;"hors reseau",TAB6.2!$U:$V,2,FALSE),'TAB6'!$A55)</f>
        <v>0</v>
      </c>
      <c r="M55" s="57">
        <f t="shared" si="12"/>
        <v>0</v>
      </c>
      <c r="N55" s="31">
        <f>INDEX(TAB6.2!$C$8:$S$171,VLOOKUP(RIGHT('TAB6'!N$15,4)&amp;"hors reseau",TAB6.2!$U:$V,2,FALSE),'TAB6'!$A55)</f>
        <v>0</v>
      </c>
      <c r="O55" s="57">
        <f t="shared" si="13"/>
        <v>0</v>
      </c>
      <c r="P55" s="31">
        <f>INDEX(TAB6.2!$C$8:$S$171,VLOOKUP(RIGHT('TAB6'!P$15,4)&amp;"hors reseau",TAB6.2!$U:$V,2,FALSE),'TAB6'!$A55)</f>
        <v>0</v>
      </c>
      <c r="Q55" s="57">
        <f t="shared" si="14"/>
        <v>0</v>
      </c>
      <c r="R55" s="31">
        <f>INDEX(TAB6.2!$C$8:$S$171,VLOOKUP(RIGHT('TAB6'!R$15,4)&amp;"hors reseau",TAB6.2!$U:$V,2,FALSE),'TAB6'!$A55)</f>
        <v>0</v>
      </c>
      <c r="S55" s="57">
        <f t="shared" si="15"/>
        <v>0</v>
      </c>
    </row>
    <row r="56" spans="1:19" x14ac:dyDescent="0.3">
      <c r="A56" s="158"/>
      <c r="B56" s="112" t="s">
        <v>310</v>
      </c>
      <c r="C56" s="113">
        <f>SUM(C57:C60)</f>
        <v>0</v>
      </c>
      <c r="D56" s="113">
        <f>SUM(D57:D60)</f>
        <v>0</v>
      </c>
      <c r="E56" s="57">
        <f>IFERROR(IF(AND(ROUND(SUM(C56:C56),0)=0,ROUND(SUM(D56:D56),0)&gt;ROUND(SUM(C56:C56),0)),"INF",(ROUND(SUM(D56:D56),0)-ROUND(SUM(C56:C56),0))/ROUND(SUM(C56:C56),0)),0)</f>
        <v>0</v>
      </c>
      <c r="F56" s="113">
        <f>SUM(F57:F60)</f>
        <v>0</v>
      </c>
      <c r="G56" s="57">
        <f t="shared" si="9"/>
        <v>0</v>
      </c>
      <c r="H56" s="113">
        <f>SUM(H57:H60)</f>
        <v>0</v>
      </c>
      <c r="I56" s="57">
        <f t="shared" si="10"/>
        <v>0</v>
      </c>
      <c r="J56" s="113">
        <f>SUM(J57:J60)</f>
        <v>0</v>
      </c>
      <c r="K56" s="57">
        <f t="shared" si="11"/>
        <v>0</v>
      </c>
      <c r="L56" s="113">
        <f>SUM(L57:L60)</f>
        <v>0</v>
      </c>
      <c r="M56" s="57">
        <f t="shared" si="12"/>
        <v>0</v>
      </c>
      <c r="N56" s="113">
        <f>SUM(N57:N60)</f>
        <v>0</v>
      </c>
      <c r="O56" s="57">
        <f t="shared" si="13"/>
        <v>0</v>
      </c>
      <c r="P56" s="113">
        <f>SUM(P57:P60)</f>
        <v>0</v>
      </c>
      <c r="Q56" s="57">
        <f t="shared" si="14"/>
        <v>0</v>
      </c>
      <c r="R56" s="113">
        <f>SUM(R57:R60)</f>
        <v>0</v>
      </c>
      <c r="S56" s="57">
        <f t="shared" si="15"/>
        <v>0</v>
      </c>
    </row>
    <row r="57" spans="1:19" x14ac:dyDescent="0.3">
      <c r="A57" s="158">
        <v>11</v>
      </c>
      <c r="B57" s="114" t="s">
        <v>312</v>
      </c>
      <c r="C57" s="31">
        <f>INDEX(TAB6.1!$C$8:$S$171,VLOOKUP(RIGHT('TAB6'!C$15,4)&amp;"hors reseau",TAB6.1!$U:$V,2,FALSE),'TAB6'!$A57)</f>
        <v>0</v>
      </c>
      <c r="D57" s="31">
        <f>INDEX(TAB6.1!$C$8:$S$171,VLOOKUP(RIGHT('TAB6'!D$15,4)&amp;"hors reseau",TAB6.1!$U:$V,2,FALSE),'TAB6'!$A57)</f>
        <v>0</v>
      </c>
      <c r="E57" s="57">
        <f t="shared" ref="E57:E64" si="16">IFERROR(IF(AND(ROUND(SUM(C57:C57),0)=0,ROUND(SUM(D57:D57),0)&gt;ROUND(SUM(C57:C57),0)),"INF",(ROUND(SUM(D57:D57),0)-ROUND(SUM(C57:C57),0))/ROUND(SUM(C57:C57),0)),0)</f>
        <v>0</v>
      </c>
      <c r="F57" s="31">
        <f>INDEX(TAB6.1!$C$8:$S$171,VLOOKUP(RIGHT('TAB6'!F$15,4)&amp;"hors reseau",TAB6.1!$U:$V,2,FALSE),'TAB6'!$A57)</f>
        <v>0</v>
      </c>
      <c r="G57" s="57">
        <f t="shared" si="9"/>
        <v>0</v>
      </c>
      <c r="H57" s="31">
        <f>INDEX(TAB6.1!$C$8:$S$171,VLOOKUP(RIGHT('TAB6'!H$15,4)&amp;"hors reseau",TAB6.1!$U:$V,2,FALSE),'TAB6'!$A57)</f>
        <v>0</v>
      </c>
      <c r="I57" s="57">
        <f t="shared" si="10"/>
        <v>0</v>
      </c>
      <c r="J57" s="31">
        <f>INDEX(TAB6.1!$C$8:$S$171,VLOOKUP(RIGHT('TAB6'!J$15,4)&amp;"hors reseau",TAB6.1!$U:$V,2,FALSE),'TAB6'!$A57)</f>
        <v>0</v>
      </c>
      <c r="K57" s="57">
        <f t="shared" si="11"/>
        <v>0</v>
      </c>
      <c r="L57" s="31">
        <f>INDEX(TAB6.2!$C$8:$S$171,VLOOKUP(RIGHT('TAB6'!L$15,4)&amp;"hors reseau",TAB6.2!$U:$V,2,FALSE),'TAB6'!$A57)</f>
        <v>0</v>
      </c>
      <c r="M57" s="57">
        <f t="shared" si="12"/>
        <v>0</v>
      </c>
      <c r="N57" s="31">
        <f>INDEX(TAB6.2!$C$8:$S$171,VLOOKUP(RIGHT('TAB6'!N$15,4)&amp;"hors reseau",TAB6.2!$U:$V,2,FALSE),'TAB6'!$A57)</f>
        <v>0</v>
      </c>
      <c r="O57" s="57">
        <f t="shared" si="13"/>
        <v>0</v>
      </c>
      <c r="P57" s="31">
        <f>INDEX(TAB6.2!$C$8:$S$171,VLOOKUP(RIGHT('TAB6'!P$15,4)&amp;"hors reseau",TAB6.2!$U:$V,2,FALSE),'TAB6'!$A57)</f>
        <v>0</v>
      </c>
      <c r="Q57" s="57">
        <f t="shared" si="14"/>
        <v>0</v>
      </c>
      <c r="R57" s="31">
        <f>INDEX(TAB6.2!$C$8:$S$171,VLOOKUP(RIGHT('TAB6'!R$15,4)&amp;"hors reseau",TAB6.2!$U:$V,2,FALSE),'TAB6'!$A57)</f>
        <v>0</v>
      </c>
      <c r="S57" s="57">
        <f t="shared" si="15"/>
        <v>0</v>
      </c>
    </row>
    <row r="58" spans="1:19" x14ac:dyDescent="0.3">
      <c r="A58" s="158">
        <v>12</v>
      </c>
      <c r="B58" s="114" t="s">
        <v>309</v>
      </c>
      <c r="C58" s="31">
        <f>INDEX(TAB6.1!$C$8:$S$171,VLOOKUP(RIGHT('TAB6'!C$15,4)&amp;"hors reseau",TAB6.1!$U:$V,2,FALSE),'TAB6'!$A58)</f>
        <v>0</v>
      </c>
      <c r="D58" s="31">
        <f>INDEX(TAB6.1!$C$8:$S$171,VLOOKUP(RIGHT('TAB6'!D$15,4)&amp;"hors reseau",TAB6.1!$U:$V,2,FALSE),'TAB6'!$A58)</f>
        <v>0</v>
      </c>
      <c r="E58" s="57">
        <f t="shared" si="16"/>
        <v>0</v>
      </c>
      <c r="F58" s="31">
        <f>INDEX(TAB6.1!$C$8:$S$171,VLOOKUP(RIGHT('TAB6'!F$15,4)&amp;"hors reseau",TAB6.1!$U:$V,2,FALSE),'TAB6'!$A58)</f>
        <v>0</v>
      </c>
      <c r="G58" s="57">
        <f t="shared" si="9"/>
        <v>0</v>
      </c>
      <c r="H58" s="31">
        <f>INDEX(TAB6.1!$C$8:$S$171,VLOOKUP(RIGHT('TAB6'!H$15,4)&amp;"hors reseau",TAB6.1!$U:$V,2,FALSE),'TAB6'!$A58)</f>
        <v>0</v>
      </c>
      <c r="I58" s="57">
        <f t="shared" si="10"/>
        <v>0</v>
      </c>
      <c r="J58" s="31">
        <f>INDEX(TAB6.1!$C$8:$S$171,VLOOKUP(RIGHT('TAB6'!J$15,4)&amp;"hors reseau",TAB6.1!$U:$V,2,FALSE),'TAB6'!$A58)</f>
        <v>0</v>
      </c>
      <c r="K58" s="57">
        <f t="shared" si="11"/>
        <v>0</v>
      </c>
      <c r="L58" s="31">
        <f>INDEX(TAB6.2!$C$8:$S$171,VLOOKUP(RIGHT('TAB6'!L$15,4)&amp;"hors reseau",TAB6.2!$U:$V,2,FALSE),'TAB6'!$A58)</f>
        <v>0</v>
      </c>
      <c r="M58" s="57">
        <f t="shared" si="12"/>
        <v>0</v>
      </c>
      <c r="N58" s="31">
        <f>INDEX(TAB6.2!$C$8:$S$171,VLOOKUP(RIGHT('TAB6'!N$15,4)&amp;"hors reseau",TAB6.2!$U:$V,2,FALSE),'TAB6'!$A58)</f>
        <v>0</v>
      </c>
      <c r="O58" s="57">
        <f t="shared" si="13"/>
        <v>0</v>
      </c>
      <c r="P58" s="31">
        <f>INDEX(TAB6.2!$C$8:$S$171,VLOOKUP(RIGHT('TAB6'!P$15,4)&amp;"hors reseau",TAB6.2!$U:$V,2,FALSE),'TAB6'!$A58)</f>
        <v>0</v>
      </c>
      <c r="Q58" s="57">
        <f t="shared" si="14"/>
        <v>0</v>
      </c>
      <c r="R58" s="31">
        <f>INDEX(TAB6.2!$C$8:$S$171,VLOOKUP(RIGHT('TAB6'!R$15,4)&amp;"hors reseau",TAB6.2!$U:$V,2,FALSE),'TAB6'!$A58)</f>
        <v>0</v>
      </c>
      <c r="S58" s="57">
        <f t="shared" si="15"/>
        <v>0</v>
      </c>
    </row>
    <row r="59" spans="1:19" x14ac:dyDescent="0.3">
      <c r="A59" s="158">
        <v>13</v>
      </c>
      <c r="B59" s="114" t="s">
        <v>311</v>
      </c>
      <c r="C59" s="31">
        <f>INDEX(TAB6.1!$C$8:$S$171,VLOOKUP(RIGHT('TAB6'!C$15,4)&amp;"hors reseau",TAB6.1!$U:$V,2,FALSE),'TAB6'!$A59)</f>
        <v>0</v>
      </c>
      <c r="D59" s="31">
        <f>INDEX(TAB6.1!$C$8:$S$171,VLOOKUP(RIGHT('TAB6'!D$15,4)&amp;"hors reseau",TAB6.1!$U:$V,2,FALSE),'TAB6'!$A59)</f>
        <v>0</v>
      </c>
      <c r="E59" s="57">
        <f t="shared" si="16"/>
        <v>0</v>
      </c>
      <c r="F59" s="31">
        <f>INDEX(TAB6.1!$C$8:$S$171,VLOOKUP(RIGHT('TAB6'!F$15,4)&amp;"hors reseau",TAB6.1!$U:$V,2,FALSE),'TAB6'!$A59)</f>
        <v>0</v>
      </c>
      <c r="G59" s="57">
        <f t="shared" si="9"/>
        <v>0</v>
      </c>
      <c r="H59" s="31">
        <f>INDEX(TAB6.1!$C$8:$S$171,VLOOKUP(RIGHT('TAB6'!H$15,4)&amp;"hors reseau",TAB6.1!$U:$V,2,FALSE),'TAB6'!$A59)</f>
        <v>0</v>
      </c>
      <c r="I59" s="57">
        <f t="shared" si="10"/>
        <v>0</v>
      </c>
      <c r="J59" s="31">
        <f>INDEX(TAB6.1!$C$8:$S$171,VLOOKUP(RIGHT('TAB6'!J$15,4)&amp;"hors reseau",TAB6.1!$U:$V,2,FALSE),'TAB6'!$A59)</f>
        <v>0</v>
      </c>
      <c r="K59" s="57">
        <f t="shared" si="11"/>
        <v>0</v>
      </c>
      <c r="L59" s="31">
        <f>INDEX(TAB6.2!$C$8:$S$171,VLOOKUP(RIGHT('TAB6'!L$15,4)&amp;"hors reseau",TAB6.2!$U:$V,2,FALSE),'TAB6'!$A59)</f>
        <v>0</v>
      </c>
      <c r="M59" s="57">
        <f t="shared" si="12"/>
        <v>0</v>
      </c>
      <c r="N59" s="31">
        <f>INDEX(TAB6.2!$C$8:$S$171,VLOOKUP(RIGHT('TAB6'!N$15,4)&amp;"hors reseau",TAB6.2!$U:$V,2,FALSE),'TAB6'!$A59)</f>
        <v>0</v>
      </c>
      <c r="O59" s="57">
        <f t="shared" si="13"/>
        <v>0</v>
      </c>
      <c r="P59" s="31">
        <f>INDEX(TAB6.2!$C$8:$S$171,VLOOKUP(RIGHT('TAB6'!P$15,4)&amp;"hors reseau",TAB6.2!$U:$V,2,FALSE),'TAB6'!$A59)</f>
        <v>0</v>
      </c>
      <c r="Q59" s="57">
        <f t="shared" si="14"/>
        <v>0</v>
      </c>
      <c r="R59" s="31">
        <f>INDEX(TAB6.2!$C$8:$S$171,VLOOKUP(RIGHT('TAB6'!R$15,4)&amp;"hors reseau",TAB6.2!$U:$V,2,FALSE),'TAB6'!$A59)</f>
        <v>0</v>
      </c>
      <c r="S59" s="57">
        <f t="shared" si="15"/>
        <v>0</v>
      </c>
    </row>
    <row r="60" spans="1:19" x14ac:dyDescent="0.3">
      <c r="A60" s="158">
        <v>14</v>
      </c>
      <c r="B60" s="114" t="s">
        <v>628</v>
      </c>
      <c r="C60" s="31">
        <f>INDEX(TAB6.1!$C$8:$S$171,VLOOKUP(RIGHT('TAB6'!C$15,4)&amp;"hors reseau",TAB6.1!$U:$V,2,FALSE),'TAB6'!$A60)</f>
        <v>0</v>
      </c>
      <c r="D60" s="31">
        <f>INDEX(TAB6.1!$C$8:$S$171,VLOOKUP(RIGHT('TAB6'!D$15,4)&amp;"hors reseau",TAB6.1!$U:$V,2,FALSE),'TAB6'!$A60)</f>
        <v>0</v>
      </c>
      <c r="E60" s="57">
        <f t="shared" si="16"/>
        <v>0</v>
      </c>
      <c r="F60" s="31">
        <f>INDEX(TAB6.1!$C$8:$S$171,VLOOKUP(RIGHT('TAB6'!F$15,4)&amp;"hors reseau",TAB6.1!$U:$V,2,FALSE),'TAB6'!$A60)</f>
        <v>0</v>
      </c>
      <c r="G60" s="57">
        <f t="shared" si="9"/>
        <v>0</v>
      </c>
      <c r="H60" s="31">
        <f>INDEX(TAB6.1!$C$8:$S$171,VLOOKUP(RIGHT('TAB6'!H$15,4)&amp;"hors reseau",TAB6.1!$U:$V,2,FALSE),'TAB6'!$A60)</f>
        <v>0</v>
      </c>
      <c r="I60" s="57">
        <f t="shared" si="10"/>
        <v>0</v>
      </c>
      <c r="J60" s="31">
        <f>INDEX(TAB6.1!$C$8:$S$171,VLOOKUP(RIGHT('TAB6'!J$15,4)&amp;"hors reseau",TAB6.1!$U:$V,2,FALSE),'TAB6'!$A60)</f>
        <v>0</v>
      </c>
      <c r="K60" s="57">
        <f t="shared" si="11"/>
        <v>0</v>
      </c>
      <c r="L60" s="31">
        <f>INDEX(TAB6.2!$C$8:$S$171,VLOOKUP(RIGHT('TAB6'!L$15,4)&amp;"hors reseau",TAB6.2!$U:$V,2,FALSE),'TAB6'!$A60)</f>
        <v>0</v>
      </c>
      <c r="M60" s="57">
        <f t="shared" si="12"/>
        <v>0</v>
      </c>
      <c r="N60" s="31">
        <f>INDEX(TAB6.2!$C$8:$S$171,VLOOKUP(RIGHT('TAB6'!N$15,4)&amp;"hors reseau",TAB6.2!$U:$V,2,FALSE),'TAB6'!$A60)</f>
        <v>0</v>
      </c>
      <c r="O60" s="57">
        <f t="shared" si="13"/>
        <v>0</v>
      </c>
      <c r="P60" s="31">
        <f>INDEX(TAB6.2!$C$8:$S$171,VLOOKUP(RIGHT('TAB6'!P$15,4)&amp;"hors reseau",TAB6.2!$U:$V,2,FALSE),'TAB6'!$A60)</f>
        <v>0</v>
      </c>
      <c r="Q60" s="57">
        <f t="shared" si="14"/>
        <v>0</v>
      </c>
      <c r="R60" s="31">
        <f>INDEX(TAB6.2!$C$8:$S$171,VLOOKUP(RIGHT('TAB6'!R$15,4)&amp;"hors reseau",TAB6.2!$U:$V,2,FALSE),'TAB6'!$A60)</f>
        <v>0</v>
      </c>
      <c r="S60" s="57">
        <f t="shared" si="15"/>
        <v>0</v>
      </c>
    </row>
    <row r="61" spans="1:19" x14ac:dyDescent="0.3">
      <c r="A61" s="158"/>
      <c r="B61" s="115" t="s">
        <v>631</v>
      </c>
      <c r="C61" s="113">
        <f>SUM(C62:C64)</f>
        <v>0</v>
      </c>
      <c r="D61" s="113">
        <f>SUM(D62:D64)</f>
        <v>0</v>
      </c>
      <c r="E61" s="57">
        <f t="shared" si="16"/>
        <v>0</v>
      </c>
      <c r="F61" s="113">
        <f>SUM(F62:F64)</f>
        <v>0</v>
      </c>
      <c r="G61" s="57">
        <f t="shared" si="9"/>
        <v>0</v>
      </c>
      <c r="H61" s="113">
        <f>SUM(H62:H64)</f>
        <v>0</v>
      </c>
      <c r="I61" s="57">
        <f t="shared" si="10"/>
        <v>0</v>
      </c>
      <c r="J61" s="113">
        <f>SUM(J62:J64)</f>
        <v>0</v>
      </c>
      <c r="K61" s="57">
        <f t="shared" si="11"/>
        <v>0</v>
      </c>
      <c r="L61" s="113">
        <f>SUM(L62:L64)</f>
        <v>0</v>
      </c>
      <c r="M61" s="57">
        <f t="shared" si="12"/>
        <v>0</v>
      </c>
      <c r="N61" s="113">
        <f>SUM(N62:N64)</f>
        <v>0</v>
      </c>
      <c r="O61" s="57">
        <f t="shared" si="13"/>
        <v>0</v>
      </c>
      <c r="P61" s="113">
        <f>SUM(P62:P64)</f>
        <v>0</v>
      </c>
      <c r="Q61" s="57">
        <f t="shared" si="14"/>
        <v>0</v>
      </c>
      <c r="R61" s="113">
        <f>SUM(R62:R64)</f>
        <v>0</v>
      </c>
      <c r="S61" s="57">
        <f t="shared" si="15"/>
        <v>0</v>
      </c>
    </row>
    <row r="62" spans="1:19" ht="12" customHeight="1" x14ac:dyDescent="0.3">
      <c r="A62" s="158">
        <v>15</v>
      </c>
      <c r="B62" s="114" t="s">
        <v>134</v>
      </c>
      <c r="C62" s="18">
        <f>SUM(C44,C48:C51,C53,C57:C58)</f>
        <v>0</v>
      </c>
      <c r="D62" s="18">
        <f>SUM(D44,D48:D51,D53,D57:D58)</f>
        <v>0</v>
      </c>
      <c r="E62" s="57">
        <f t="shared" si="16"/>
        <v>0</v>
      </c>
      <c r="F62" s="18">
        <f>SUM(F44,F48:F51,F53,F57:F58)</f>
        <v>0</v>
      </c>
      <c r="G62" s="57">
        <f t="shared" si="9"/>
        <v>0</v>
      </c>
      <c r="H62" s="18">
        <f>SUM(H44,H48:H51,H53,H57:H58)</f>
        <v>0</v>
      </c>
      <c r="I62" s="57">
        <f t="shared" si="10"/>
        <v>0</v>
      </c>
      <c r="J62" s="18">
        <f>SUM(J44,J48:J51,J53,J57:J58)</f>
        <v>0</v>
      </c>
      <c r="K62" s="57">
        <f t="shared" si="11"/>
        <v>0</v>
      </c>
      <c r="L62" s="18">
        <f>SUM(L44,L48:L51,L53,L57:L58)</f>
        <v>0</v>
      </c>
      <c r="M62" s="57">
        <f t="shared" si="12"/>
        <v>0</v>
      </c>
      <c r="N62" s="18">
        <f>SUM(N44,N48:N51,N53,N57:N58)</f>
        <v>0</v>
      </c>
      <c r="O62" s="57">
        <f t="shared" si="13"/>
        <v>0</v>
      </c>
      <c r="P62" s="18">
        <f>SUM(P44,P48:P51,P53,P57:P58)</f>
        <v>0</v>
      </c>
      <c r="Q62" s="57">
        <f t="shared" si="14"/>
        <v>0</v>
      </c>
      <c r="R62" s="18">
        <f>SUM(R44,R48:R51,R53,R57:R58)</f>
        <v>0</v>
      </c>
      <c r="S62" s="57">
        <f t="shared" si="15"/>
        <v>0</v>
      </c>
    </row>
    <row r="63" spans="1:19" x14ac:dyDescent="0.3">
      <c r="A63" s="158">
        <v>16</v>
      </c>
      <c r="B63" s="114" t="s">
        <v>135</v>
      </c>
      <c r="C63" s="18">
        <f>SUM(C45,C54,C59)</f>
        <v>0</v>
      </c>
      <c r="D63" s="18">
        <f>SUM(D45,D54,D59)</f>
        <v>0</v>
      </c>
      <c r="E63" s="57">
        <f t="shared" si="16"/>
        <v>0</v>
      </c>
      <c r="F63" s="18">
        <f>SUM(F45,F54,F59)</f>
        <v>0</v>
      </c>
      <c r="G63" s="57">
        <f t="shared" si="9"/>
        <v>0</v>
      </c>
      <c r="H63" s="18">
        <f>SUM(H45,H54,H59)</f>
        <v>0</v>
      </c>
      <c r="I63" s="57">
        <f t="shared" si="10"/>
        <v>0</v>
      </c>
      <c r="J63" s="18">
        <f>SUM(J45,J54,J59)</f>
        <v>0</v>
      </c>
      <c r="K63" s="57">
        <f t="shared" si="11"/>
        <v>0</v>
      </c>
      <c r="L63" s="18">
        <f>SUM(L45,L54,L59)</f>
        <v>0</v>
      </c>
      <c r="M63" s="57">
        <f t="shared" si="12"/>
        <v>0</v>
      </c>
      <c r="N63" s="18">
        <f>SUM(N45,N54,N59)</f>
        <v>0</v>
      </c>
      <c r="O63" s="57">
        <f t="shared" si="13"/>
        <v>0</v>
      </c>
      <c r="P63" s="18">
        <f>SUM(P45,P54,P59)</f>
        <v>0</v>
      </c>
      <c r="Q63" s="57">
        <f t="shared" si="14"/>
        <v>0</v>
      </c>
      <c r="R63" s="18">
        <f>SUM(R45,R54,R59)</f>
        <v>0</v>
      </c>
      <c r="S63" s="57">
        <f t="shared" si="15"/>
        <v>0</v>
      </c>
    </row>
    <row r="64" spans="1:19" x14ac:dyDescent="0.3">
      <c r="A64" s="158">
        <v>17</v>
      </c>
      <c r="B64" s="114" t="s">
        <v>629</v>
      </c>
      <c r="C64" s="18">
        <f>SUM(C46,C55,C60)</f>
        <v>0</v>
      </c>
      <c r="D64" s="18">
        <f>SUM(D46,D55,D60)</f>
        <v>0</v>
      </c>
      <c r="E64" s="57">
        <f t="shared" si="16"/>
        <v>0</v>
      </c>
      <c r="F64" s="18">
        <f>SUM(F46,F55,F60)</f>
        <v>0</v>
      </c>
      <c r="G64" s="57">
        <f t="shared" si="9"/>
        <v>0</v>
      </c>
      <c r="H64" s="18">
        <f>SUM(H46,H55,H60)</f>
        <v>0</v>
      </c>
      <c r="I64" s="57">
        <f t="shared" si="10"/>
        <v>0</v>
      </c>
      <c r="J64" s="18">
        <f>SUM(J46,J55,J60)</f>
        <v>0</v>
      </c>
      <c r="K64" s="57">
        <f t="shared" si="11"/>
        <v>0</v>
      </c>
      <c r="L64" s="18">
        <f>SUM(L46,L55,L60)</f>
        <v>0</v>
      </c>
      <c r="M64" s="57">
        <f t="shared" si="12"/>
        <v>0</v>
      </c>
      <c r="N64" s="18">
        <f>SUM(N46,N55,N60)</f>
        <v>0</v>
      </c>
      <c r="O64" s="57">
        <f t="shared" si="13"/>
        <v>0</v>
      </c>
      <c r="P64" s="18">
        <f>SUM(P46,P55,P60)</f>
        <v>0</v>
      </c>
      <c r="Q64" s="57">
        <f t="shared" si="14"/>
        <v>0</v>
      </c>
      <c r="R64" s="18">
        <f>SUM(R46,R55,R60)</f>
        <v>0</v>
      </c>
      <c r="S64" s="57">
        <f t="shared" si="15"/>
        <v>0</v>
      </c>
    </row>
    <row r="65" spans="1:19" x14ac:dyDescent="0.3">
      <c r="A65" s="158"/>
      <c r="B65" s="114"/>
      <c r="C65" s="18"/>
      <c r="D65" s="18"/>
      <c r="E65" s="57"/>
      <c r="F65" s="18"/>
      <c r="G65" s="57"/>
      <c r="H65" s="18"/>
      <c r="I65" s="57"/>
      <c r="J65" s="18"/>
      <c r="K65" s="57"/>
      <c r="L65" s="18"/>
      <c r="M65" s="57"/>
      <c r="N65" s="18"/>
      <c r="O65" s="57"/>
      <c r="P65" s="18"/>
      <c r="Q65" s="57"/>
      <c r="R65" s="18"/>
      <c r="S65" s="57"/>
    </row>
    <row r="67" spans="1:19" x14ac:dyDescent="0.3">
      <c r="A67" s="727" t="s">
        <v>54</v>
      </c>
      <c r="B67" s="727"/>
      <c r="C67" s="727"/>
      <c r="D67" s="727"/>
      <c r="E67" s="727"/>
      <c r="F67" s="727"/>
      <c r="G67" s="727"/>
      <c r="H67" s="727"/>
      <c r="I67" s="727"/>
      <c r="J67" s="727"/>
      <c r="K67" s="727"/>
      <c r="L67" s="727"/>
      <c r="M67" s="727"/>
      <c r="N67" s="727"/>
      <c r="O67" s="727"/>
      <c r="P67" s="727"/>
      <c r="Q67" s="727"/>
      <c r="R67" s="727"/>
      <c r="S67" s="110"/>
    </row>
    <row r="68" spans="1:19" ht="14.25" thickBot="1" x14ac:dyDescent="0.35"/>
    <row r="69" spans="1:19" ht="27.75" thickBot="1" x14ac:dyDescent="0.35">
      <c r="C69" s="116" t="s">
        <v>91</v>
      </c>
      <c r="D69" s="117" t="s">
        <v>121</v>
      </c>
      <c r="E69" s="117" t="str">
        <f>E42</f>
        <v>Evolution (%)</v>
      </c>
      <c r="F69" s="117" t="s">
        <v>288</v>
      </c>
      <c r="G69" s="117" t="str">
        <f>G42</f>
        <v>Evolution (%)</v>
      </c>
      <c r="H69" s="117" t="s">
        <v>306</v>
      </c>
      <c r="I69" s="117" t="str">
        <f>I42</f>
        <v>Evolution (%)</v>
      </c>
      <c r="J69" s="117" t="s">
        <v>287</v>
      </c>
      <c r="K69" s="117" t="str">
        <f>K42</f>
        <v>Evolution (%)</v>
      </c>
      <c r="L69" s="117" t="s">
        <v>283</v>
      </c>
      <c r="M69" s="117" t="str">
        <f>M42</f>
        <v>Evolution (%)</v>
      </c>
      <c r="N69" s="117" t="s">
        <v>284</v>
      </c>
      <c r="O69" s="117" t="str">
        <f>O42</f>
        <v>Evolution (%)</v>
      </c>
      <c r="P69" s="117" t="s">
        <v>285</v>
      </c>
      <c r="Q69" s="117" t="str">
        <f>Q42</f>
        <v>Evolution (%)</v>
      </c>
      <c r="R69" s="118" t="s">
        <v>286</v>
      </c>
      <c r="S69" s="117" t="str">
        <f>S42</f>
        <v>Evolution (%)</v>
      </c>
    </row>
    <row r="70" spans="1:19" x14ac:dyDescent="0.3">
      <c r="B70" s="115" t="s">
        <v>630</v>
      </c>
      <c r="C70" s="113">
        <f>SUM(C71:C73)</f>
        <v>0</v>
      </c>
      <c r="D70" s="113">
        <f>C88</f>
        <v>0</v>
      </c>
      <c r="E70" s="57">
        <f t="shared" ref="E70:E82" si="17">IFERROR(IF(AND(ROUND(SUM(C70:C70),0)=0,ROUND(SUM(D70:D70),0)&gt;ROUND(SUM(C70:C70),0)),"INF",(ROUND(SUM(D70:D70),0)-ROUND(SUM(C70:C70),0))/ROUND(SUM(C70:C70),0)),0)</f>
        <v>0</v>
      </c>
      <c r="F70" s="113">
        <f>D88</f>
        <v>0</v>
      </c>
      <c r="G70" s="57">
        <f t="shared" ref="G70:G91" si="18">IFERROR(IF(AND(ROUND(SUM(D70),0)=0,ROUND(SUM(F70:F70),0)&gt;ROUND(SUM(D70),0)),"INF",(ROUND(SUM(F70:F70),0)-ROUND(SUM(D70),0))/ROUND(SUM(D70),0)),0)</f>
        <v>0</v>
      </c>
      <c r="H70" s="113">
        <f>F88</f>
        <v>0</v>
      </c>
      <c r="I70" s="57">
        <f t="shared" ref="I70:I91" si="19">IFERROR(IF(AND(ROUND(SUM(F70),0)=0,ROUND(SUM(H70:H70),0)&gt;ROUND(SUM(F70),0)),"INF",(ROUND(SUM(H70:H70),0)-ROUND(SUM(F70),0))/ROUND(SUM(F70),0)),0)</f>
        <v>0</v>
      </c>
      <c r="J70" s="113">
        <f>H88</f>
        <v>0</v>
      </c>
      <c r="K70" s="57">
        <f t="shared" ref="K70:K91" si="20">IFERROR(IF(AND(ROUND(SUM(H70),0)=0,ROUND(SUM(J70:J70),0)&gt;ROUND(SUM(H70),0)),"INF",(ROUND(SUM(J70:J70),0)-ROUND(SUM(H70),0))/ROUND(SUM(H70),0)),0)</f>
        <v>0</v>
      </c>
      <c r="L70" s="113">
        <f>J88</f>
        <v>0</v>
      </c>
      <c r="M70" s="57">
        <f t="shared" ref="M70:M91" si="21">IFERROR(IF(AND(ROUND(SUM(J70),0)=0,ROUND(SUM(L70:L70),0)&gt;ROUND(SUM(J70),0)),"INF",(ROUND(SUM(L70:L70),0)-ROUND(SUM(J70),0))/ROUND(SUM(J70),0)),0)</f>
        <v>0</v>
      </c>
      <c r="N70" s="113">
        <f>L88</f>
        <v>0</v>
      </c>
      <c r="O70" s="57">
        <f t="shared" ref="O70:O91" si="22">IFERROR(IF(AND(ROUND(SUM(L70),0)=0,ROUND(SUM(N70:N70),0)&gt;ROUND(SUM(L70),0)),"INF",(ROUND(SUM(N70:N70),0)-ROUND(SUM(L70),0))/ROUND(SUM(L70),0)),0)</f>
        <v>0</v>
      </c>
      <c r="P70" s="113">
        <f>N88</f>
        <v>0</v>
      </c>
      <c r="Q70" s="57">
        <f t="shared" ref="Q70:Q91" si="23">IFERROR(IF(AND(ROUND(SUM(N70),0)=0,ROUND(SUM(P70:P70),0)&gt;ROUND(SUM(N70),0)),"INF",(ROUND(SUM(P70:P70),0)-ROUND(SUM(N70),0))/ROUND(SUM(N70),0)),0)</f>
        <v>0</v>
      </c>
      <c r="R70" s="113">
        <f>P88</f>
        <v>0</v>
      </c>
      <c r="S70" s="57">
        <f t="shared" ref="S70:S91" si="24">IFERROR(IF(AND(ROUND(SUM(P70),0)=0,ROUND(SUM(R70:R70),0)&gt;ROUND(SUM(P70),0)),"INF",(ROUND(SUM(R70:R70),0)-ROUND(SUM(P70),0))/ROUND(SUM(P70),0)),0)</f>
        <v>0</v>
      </c>
    </row>
    <row r="71" spans="1:19" x14ac:dyDescent="0.3">
      <c r="B71" s="114" t="s">
        <v>624</v>
      </c>
      <c r="C71" s="31">
        <f>SUM(C17,C44)</f>
        <v>0</v>
      </c>
      <c r="D71" s="31">
        <f t="shared" ref="D71:F73" si="25">SUM(D17,D44)</f>
        <v>0</v>
      </c>
      <c r="E71" s="57">
        <f t="shared" si="17"/>
        <v>0</v>
      </c>
      <c r="F71" s="31">
        <f t="shared" si="25"/>
        <v>0</v>
      </c>
      <c r="G71" s="57">
        <f t="shared" si="18"/>
        <v>0</v>
      </c>
      <c r="H71" s="31">
        <f t="shared" ref="H71" si="26">SUM(H17,H44)</f>
        <v>0</v>
      </c>
      <c r="I71" s="57">
        <f t="shared" si="19"/>
        <v>0</v>
      </c>
      <c r="J71" s="31">
        <f t="shared" ref="J71" si="27">SUM(J17,J44)</f>
        <v>0</v>
      </c>
      <c r="K71" s="57">
        <f t="shared" si="20"/>
        <v>0</v>
      </c>
      <c r="L71" s="31">
        <f t="shared" ref="L71" si="28">SUM(L17,L44)</f>
        <v>0</v>
      </c>
      <c r="M71" s="57">
        <f t="shared" si="21"/>
        <v>0</v>
      </c>
      <c r="N71" s="31">
        <f t="shared" ref="N71" si="29">SUM(N17,N44)</f>
        <v>0</v>
      </c>
      <c r="O71" s="57">
        <f t="shared" si="22"/>
        <v>0</v>
      </c>
      <c r="P71" s="31">
        <f t="shared" ref="P71" si="30">SUM(P17,P44)</f>
        <v>0</v>
      </c>
      <c r="Q71" s="57">
        <f t="shared" si="23"/>
        <v>0</v>
      </c>
      <c r="R71" s="31">
        <f t="shared" ref="R71" si="31">SUM(R17,R44)</f>
        <v>0</v>
      </c>
      <c r="S71" s="57">
        <f t="shared" si="24"/>
        <v>0</v>
      </c>
    </row>
    <row r="72" spans="1:19" x14ac:dyDescent="0.3">
      <c r="B72" s="114" t="s">
        <v>135</v>
      </c>
      <c r="C72" s="31">
        <f t="shared" ref="C72" si="32">SUM(C18,C45)</f>
        <v>0</v>
      </c>
      <c r="D72" s="31">
        <f t="shared" si="25"/>
        <v>0</v>
      </c>
      <c r="E72" s="57">
        <f t="shared" si="17"/>
        <v>0</v>
      </c>
      <c r="F72" s="31">
        <f t="shared" si="25"/>
        <v>0</v>
      </c>
      <c r="G72" s="57">
        <f t="shared" si="18"/>
        <v>0</v>
      </c>
      <c r="H72" s="31">
        <f t="shared" ref="H72" si="33">SUM(H18,H45)</f>
        <v>0</v>
      </c>
      <c r="I72" s="57">
        <f t="shared" si="19"/>
        <v>0</v>
      </c>
      <c r="J72" s="31">
        <f t="shared" ref="J72" si="34">SUM(J18,J45)</f>
        <v>0</v>
      </c>
      <c r="K72" s="57">
        <f t="shared" si="20"/>
        <v>0</v>
      </c>
      <c r="L72" s="31">
        <f t="shared" ref="L72" si="35">SUM(L18,L45)</f>
        <v>0</v>
      </c>
      <c r="M72" s="57">
        <f t="shared" si="21"/>
        <v>0</v>
      </c>
      <c r="N72" s="31">
        <f t="shared" ref="N72" si="36">SUM(N18,N45)</f>
        <v>0</v>
      </c>
      <c r="O72" s="57">
        <f t="shared" si="22"/>
        <v>0</v>
      </c>
      <c r="P72" s="31">
        <f t="shared" ref="P72" si="37">SUM(P18,P45)</f>
        <v>0</v>
      </c>
      <c r="Q72" s="57">
        <f t="shared" si="23"/>
        <v>0</v>
      </c>
      <c r="R72" s="31">
        <f t="shared" ref="R72" si="38">SUM(R18,R45)</f>
        <v>0</v>
      </c>
      <c r="S72" s="57">
        <f t="shared" si="24"/>
        <v>0</v>
      </c>
    </row>
    <row r="73" spans="1:19" x14ac:dyDescent="0.3">
      <c r="B73" s="114" t="s">
        <v>629</v>
      </c>
      <c r="C73" s="31">
        <f t="shared" ref="C73" si="39">SUM(C19,C46)</f>
        <v>0</v>
      </c>
      <c r="D73" s="31">
        <f t="shared" si="25"/>
        <v>0</v>
      </c>
      <c r="E73" s="57">
        <f t="shared" si="17"/>
        <v>0</v>
      </c>
      <c r="F73" s="31">
        <f t="shared" si="25"/>
        <v>0</v>
      </c>
      <c r="G73" s="57">
        <f t="shared" si="18"/>
        <v>0</v>
      </c>
      <c r="H73" s="31">
        <f t="shared" ref="H73" si="40">SUM(H19,H46)</f>
        <v>0</v>
      </c>
      <c r="I73" s="57">
        <f t="shared" si="19"/>
        <v>0</v>
      </c>
      <c r="J73" s="31">
        <f t="shared" ref="J73" si="41">SUM(J19,J46)</f>
        <v>0</v>
      </c>
      <c r="K73" s="57">
        <f t="shared" si="20"/>
        <v>0</v>
      </c>
      <c r="L73" s="31">
        <f t="shared" ref="L73" si="42">SUM(L19,L46)</f>
        <v>0</v>
      </c>
      <c r="M73" s="57">
        <f t="shared" si="21"/>
        <v>0</v>
      </c>
      <c r="N73" s="31">
        <f t="shared" ref="N73" si="43">SUM(N19,N46)</f>
        <v>0</v>
      </c>
      <c r="O73" s="57">
        <f t="shared" si="22"/>
        <v>0</v>
      </c>
      <c r="P73" s="31">
        <f t="shared" ref="P73" si="44">SUM(P19,P46)</f>
        <v>0</v>
      </c>
      <c r="Q73" s="57">
        <f t="shared" si="23"/>
        <v>0</v>
      </c>
      <c r="R73" s="31">
        <f t="shared" ref="R73" si="45">SUM(R19,R46)</f>
        <v>0</v>
      </c>
      <c r="S73" s="57">
        <f t="shared" si="24"/>
        <v>0</v>
      </c>
    </row>
    <row r="74" spans="1:19" x14ac:dyDescent="0.3">
      <c r="B74" s="112" t="s">
        <v>625</v>
      </c>
      <c r="C74" s="31">
        <f>SUM(C75:C78)</f>
        <v>0</v>
      </c>
      <c r="D74" s="31">
        <f>SUM(D75:D78)</f>
        <v>0</v>
      </c>
      <c r="E74" s="57">
        <f t="shared" si="17"/>
        <v>0</v>
      </c>
      <c r="F74" s="31">
        <f>SUM(F75:F78)</f>
        <v>0</v>
      </c>
      <c r="G74" s="57">
        <f t="shared" si="18"/>
        <v>0</v>
      </c>
      <c r="H74" s="31">
        <f>SUM(H75:H78)</f>
        <v>0</v>
      </c>
      <c r="I74" s="57">
        <f t="shared" si="19"/>
        <v>0</v>
      </c>
      <c r="J74" s="31">
        <f>SUM(J75:J78)</f>
        <v>0</v>
      </c>
      <c r="K74" s="57">
        <f t="shared" si="20"/>
        <v>0</v>
      </c>
      <c r="L74" s="31">
        <f>SUM(L75:L78)</f>
        <v>0</v>
      </c>
      <c r="M74" s="57">
        <f t="shared" si="21"/>
        <v>0</v>
      </c>
      <c r="N74" s="31">
        <f>SUM(N75:N78)</f>
        <v>0</v>
      </c>
      <c r="O74" s="57">
        <f t="shared" si="22"/>
        <v>0</v>
      </c>
      <c r="P74" s="31">
        <f>SUM(P75:P78)</f>
        <v>0</v>
      </c>
      <c r="Q74" s="57">
        <f t="shared" si="23"/>
        <v>0</v>
      </c>
      <c r="R74" s="31">
        <f>SUM(R75:R78)</f>
        <v>0</v>
      </c>
      <c r="S74" s="57">
        <f t="shared" si="24"/>
        <v>0</v>
      </c>
    </row>
    <row r="75" spans="1:19" x14ac:dyDescent="0.3">
      <c r="B75" s="403" t="s">
        <v>308</v>
      </c>
      <c r="C75" s="31">
        <f t="shared" ref="C75:D78" si="46">SUM(C21,C48)</f>
        <v>0</v>
      </c>
      <c r="D75" s="31">
        <f t="shared" si="46"/>
        <v>0</v>
      </c>
      <c r="E75" s="57">
        <f t="shared" si="17"/>
        <v>0</v>
      </c>
      <c r="F75" s="31">
        <f t="shared" ref="F75" si="47">SUM(F21,F48)</f>
        <v>0</v>
      </c>
      <c r="G75" s="57">
        <f t="shared" si="18"/>
        <v>0</v>
      </c>
      <c r="H75" s="31">
        <f t="shared" ref="H75" si="48">SUM(H21,H48)</f>
        <v>0</v>
      </c>
      <c r="I75" s="57">
        <f t="shared" si="19"/>
        <v>0</v>
      </c>
      <c r="J75" s="31">
        <f t="shared" ref="J75" si="49">SUM(J21,J48)</f>
        <v>0</v>
      </c>
      <c r="K75" s="57">
        <f t="shared" si="20"/>
        <v>0</v>
      </c>
      <c r="L75" s="31">
        <f t="shared" ref="L75" si="50">SUM(L21,L48)</f>
        <v>0</v>
      </c>
      <c r="M75" s="57">
        <f t="shared" si="21"/>
        <v>0</v>
      </c>
      <c r="N75" s="31">
        <f t="shared" ref="N75" si="51">SUM(N21,N48)</f>
        <v>0</v>
      </c>
      <c r="O75" s="57">
        <f t="shared" si="22"/>
        <v>0</v>
      </c>
      <c r="P75" s="31">
        <f t="shared" ref="P75" si="52">SUM(P21,P48)</f>
        <v>0</v>
      </c>
      <c r="Q75" s="57">
        <f t="shared" si="23"/>
        <v>0</v>
      </c>
      <c r="R75" s="31">
        <f t="shared" ref="R75" si="53">SUM(R21,R48)</f>
        <v>0</v>
      </c>
      <c r="S75" s="57">
        <f t="shared" si="24"/>
        <v>0</v>
      </c>
    </row>
    <row r="76" spans="1:19" x14ac:dyDescent="0.3">
      <c r="B76" s="403" t="s">
        <v>307</v>
      </c>
      <c r="C76" s="31">
        <f t="shared" si="46"/>
        <v>0</v>
      </c>
      <c r="D76" s="31">
        <f t="shared" si="46"/>
        <v>0</v>
      </c>
      <c r="E76" s="57">
        <f t="shared" si="17"/>
        <v>0</v>
      </c>
      <c r="F76" s="31">
        <f t="shared" ref="F76" si="54">SUM(F22,F49)</f>
        <v>0</v>
      </c>
      <c r="G76" s="57">
        <f t="shared" si="18"/>
        <v>0</v>
      </c>
      <c r="H76" s="31">
        <f t="shared" ref="H76" si="55">SUM(H22,H49)</f>
        <v>0</v>
      </c>
      <c r="I76" s="57">
        <f t="shared" si="19"/>
        <v>0</v>
      </c>
      <c r="J76" s="31">
        <f t="shared" ref="J76" si="56">SUM(J22,J49)</f>
        <v>0</v>
      </c>
      <c r="K76" s="57">
        <f t="shared" si="20"/>
        <v>0</v>
      </c>
      <c r="L76" s="31">
        <f t="shared" ref="L76" si="57">SUM(L22,L49)</f>
        <v>0</v>
      </c>
      <c r="M76" s="57">
        <f t="shared" si="21"/>
        <v>0</v>
      </c>
      <c r="N76" s="31">
        <f t="shared" ref="N76" si="58">SUM(N22,N49)</f>
        <v>0</v>
      </c>
      <c r="O76" s="57">
        <f t="shared" si="22"/>
        <v>0</v>
      </c>
      <c r="P76" s="31">
        <f t="shared" ref="P76" si="59">SUM(P22,P49)</f>
        <v>0</v>
      </c>
      <c r="Q76" s="57">
        <f t="shared" si="23"/>
        <v>0</v>
      </c>
      <c r="R76" s="31">
        <f t="shared" ref="R76" si="60">SUM(R22,R49)</f>
        <v>0</v>
      </c>
      <c r="S76" s="57">
        <f t="shared" si="24"/>
        <v>0</v>
      </c>
    </row>
    <row r="77" spans="1:19" x14ac:dyDescent="0.3">
      <c r="B77" s="403" t="s">
        <v>124</v>
      </c>
      <c r="C77" s="31">
        <f t="shared" si="46"/>
        <v>0</v>
      </c>
      <c r="D77" s="31">
        <f t="shared" si="46"/>
        <v>0</v>
      </c>
      <c r="E77" s="57">
        <f t="shared" si="17"/>
        <v>0</v>
      </c>
      <c r="F77" s="31">
        <f t="shared" ref="F77" si="61">SUM(F23,F50)</f>
        <v>0</v>
      </c>
      <c r="G77" s="57">
        <f t="shared" si="18"/>
        <v>0</v>
      </c>
      <c r="H77" s="31">
        <f t="shared" ref="H77" si="62">SUM(H23,H50)</f>
        <v>0</v>
      </c>
      <c r="I77" s="57">
        <f t="shared" si="19"/>
        <v>0</v>
      </c>
      <c r="J77" s="31">
        <f t="shared" ref="J77" si="63">SUM(J23,J50)</f>
        <v>0</v>
      </c>
      <c r="K77" s="57">
        <f t="shared" si="20"/>
        <v>0</v>
      </c>
      <c r="L77" s="31">
        <f t="shared" ref="L77" si="64">SUM(L23,L50)</f>
        <v>0</v>
      </c>
      <c r="M77" s="57">
        <f t="shared" si="21"/>
        <v>0</v>
      </c>
      <c r="N77" s="31">
        <f t="shared" ref="N77" si="65">SUM(N23,N50)</f>
        <v>0</v>
      </c>
      <c r="O77" s="57">
        <f t="shared" si="22"/>
        <v>0</v>
      </c>
      <c r="P77" s="31">
        <f t="shared" ref="P77" si="66">SUM(P23,P50)</f>
        <v>0</v>
      </c>
      <c r="Q77" s="57">
        <f t="shared" si="23"/>
        <v>0</v>
      </c>
      <c r="R77" s="31">
        <f t="shared" ref="R77" si="67">SUM(R23,R50)</f>
        <v>0</v>
      </c>
      <c r="S77" s="57">
        <f t="shared" si="24"/>
        <v>0</v>
      </c>
    </row>
    <row r="78" spans="1:19" x14ac:dyDescent="0.3">
      <c r="B78" s="403" t="s">
        <v>125</v>
      </c>
      <c r="C78" s="31">
        <f t="shared" si="46"/>
        <v>0</v>
      </c>
      <c r="D78" s="31">
        <f t="shared" si="46"/>
        <v>0</v>
      </c>
      <c r="E78" s="57">
        <f t="shared" si="17"/>
        <v>0</v>
      </c>
      <c r="F78" s="31">
        <f t="shared" ref="F78" si="68">SUM(F24,F51)</f>
        <v>0</v>
      </c>
      <c r="G78" s="57">
        <f t="shared" si="18"/>
        <v>0</v>
      </c>
      <c r="H78" s="31">
        <f t="shared" ref="H78" si="69">SUM(H24,H51)</f>
        <v>0</v>
      </c>
      <c r="I78" s="57">
        <f t="shared" si="19"/>
        <v>0</v>
      </c>
      <c r="J78" s="31">
        <f t="shared" ref="J78" si="70">SUM(J24,J51)</f>
        <v>0</v>
      </c>
      <c r="K78" s="57">
        <f t="shared" si="20"/>
        <v>0</v>
      </c>
      <c r="L78" s="31">
        <f t="shared" ref="L78" si="71">SUM(L24,L51)</f>
        <v>0</v>
      </c>
      <c r="M78" s="57">
        <f t="shared" si="21"/>
        <v>0</v>
      </c>
      <c r="N78" s="31">
        <f t="shared" ref="N78" si="72">SUM(N24,N51)</f>
        <v>0</v>
      </c>
      <c r="O78" s="57">
        <f t="shared" si="22"/>
        <v>0</v>
      </c>
      <c r="P78" s="31">
        <f t="shared" ref="P78" si="73">SUM(P24,P51)</f>
        <v>0</v>
      </c>
      <c r="Q78" s="57">
        <f t="shared" si="23"/>
        <v>0</v>
      </c>
      <c r="R78" s="31">
        <f t="shared" ref="R78" si="74">SUM(R24,R51)</f>
        <v>0</v>
      </c>
      <c r="S78" s="57">
        <f t="shared" si="24"/>
        <v>0</v>
      </c>
    </row>
    <row r="79" spans="1:19" x14ac:dyDescent="0.3">
      <c r="B79" s="115" t="s">
        <v>623</v>
      </c>
      <c r="C79" s="113">
        <f>SUM(C80:C82)</f>
        <v>0</v>
      </c>
      <c r="D79" s="113">
        <f>SUM(D80:D82)</f>
        <v>0</v>
      </c>
      <c r="E79" s="57">
        <f t="shared" si="17"/>
        <v>0</v>
      </c>
      <c r="F79" s="113">
        <f>SUM(F80:F82)</f>
        <v>0</v>
      </c>
      <c r="G79" s="57">
        <f t="shared" si="18"/>
        <v>0</v>
      </c>
      <c r="H79" s="113">
        <f>SUM(H80:H82)</f>
        <v>0</v>
      </c>
      <c r="I79" s="57">
        <f t="shared" si="19"/>
        <v>0</v>
      </c>
      <c r="J79" s="113">
        <f>SUM(J80:J82)</f>
        <v>0</v>
      </c>
      <c r="K79" s="57">
        <f t="shared" si="20"/>
        <v>0</v>
      </c>
      <c r="L79" s="113">
        <f>SUM(L80:L82)</f>
        <v>0</v>
      </c>
      <c r="M79" s="57">
        <f t="shared" si="21"/>
        <v>0</v>
      </c>
      <c r="N79" s="113">
        <f>SUM(N80:N82)</f>
        <v>0</v>
      </c>
      <c r="O79" s="57">
        <f t="shared" si="22"/>
        <v>0</v>
      </c>
      <c r="P79" s="113">
        <f>SUM(P80:P82)</f>
        <v>0</v>
      </c>
      <c r="Q79" s="57">
        <f t="shared" si="23"/>
        <v>0</v>
      </c>
      <c r="R79" s="113">
        <f>SUM(R80:R82)</f>
        <v>0</v>
      </c>
      <c r="S79" s="57">
        <f t="shared" si="24"/>
        <v>0</v>
      </c>
    </row>
    <row r="80" spans="1:19" x14ac:dyDescent="0.3">
      <c r="B80" s="403" t="s">
        <v>627</v>
      </c>
      <c r="C80" s="31">
        <f t="shared" ref="C80:D80" si="75">SUM(C26,C53)</f>
        <v>0</v>
      </c>
      <c r="D80" s="31">
        <f t="shared" si="75"/>
        <v>0</v>
      </c>
      <c r="E80" s="57">
        <f t="shared" si="17"/>
        <v>0</v>
      </c>
      <c r="F80" s="31">
        <f t="shared" ref="F80" si="76">SUM(F26,F53)</f>
        <v>0</v>
      </c>
      <c r="G80" s="57">
        <f t="shared" si="18"/>
        <v>0</v>
      </c>
      <c r="H80" s="31">
        <f t="shared" ref="H80" si="77">SUM(H26,H53)</f>
        <v>0</v>
      </c>
      <c r="I80" s="57">
        <f t="shared" si="19"/>
        <v>0</v>
      </c>
      <c r="J80" s="31">
        <f t="shared" ref="J80" si="78">SUM(J26,J53)</f>
        <v>0</v>
      </c>
      <c r="K80" s="57">
        <f t="shared" si="20"/>
        <v>0</v>
      </c>
      <c r="L80" s="31">
        <f t="shared" ref="L80" si="79">SUM(L26,L53)</f>
        <v>0</v>
      </c>
      <c r="M80" s="57">
        <f t="shared" si="21"/>
        <v>0</v>
      </c>
      <c r="N80" s="31">
        <f t="shared" ref="N80" si="80">SUM(N26,N53)</f>
        <v>0</v>
      </c>
      <c r="O80" s="57">
        <f t="shared" si="22"/>
        <v>0</v>
      </c>
      <c r="P80" s="31">
        <f t="shared" ref="P80" si="81">SUM(P26,P53)</f>
        <v>0</v>
      </c>
      <c r="Q80" s="57">
        <f t="shared" si="23"/>
        <v>0</v>
      </c>
      <c r="R80" s="31">
        <f t="shared" ref="R80" si="82">SUM(R26,R53)</f>
        <v>0</v>
      </c>
      <c r="S80" s="57">
        <f t="shared" si="24"/>
        <v>0</v>
      </c>
    </row>
    <row r="81" spans="2:19" x14ac:dyDescent="0.3">
      <c r="B81" s="403" t="s">
        <v>311</v>
      </c>
      <c r="C81" s="31">
        <f t="shared" ref="C81:D81" si="83">SUM(C27,C54)</f>
        <v>0</v>
      </c>
      <c r="D81" s="31">
        <f t="shared" si="83"/>
        <v>0</v>
      </c>
      <c r="E81" s="57">
        <f t="shared" si="17"/>
        <v>0</v>
      </c>
      <c r="F81" s="31">
        <f t="shared" ref="F81" si="84">SUM(F27,F54)</f>
        <v>0</v>
      </c>
      <c r="G81" s="57">
        <f t="shared" si="18"/>
        <v>0</v>
      </c>
      <c r="H81" s="31">
        <f t="shared" ref="H81" si="85">SUM(H27,H54)</f>
        <v>0</v>
      </c>
      <c r="I81" s="57">
        <f t="shared" si="19"/>
        <v>0</v>
      </c>
      <c r="J81" s="31">
        <f t="shared" ref="J81" si="86">SUM(J27,J54)</f>
        <v>0</v>
      </c>
      <c r="K81" s="57">
        <f t="shared" si="20"/>
        <v>0</v>
      </c>
      <c r="L81" s="31">
        <f t="shared" ref="L81" si="87">SUM(L27,L54)</f>
        <v>0</v>
      </c>
      <c r="M81" s="57">
        <f t="shared" si="21"/>
        <v>0</v>
      </c>
      <c r="N81" s="31">
        <f t="shared" ref="N81" si="88">SUM(N27,N54)</f>
        <v>0</v>
      </c>
      <c r="O81" s="57">
        <f t="shared" si="22"/>
        <v>0</v>
      </c>
      <c r="P81" s="31">
        <f t="shared" ref="P81" si="89">SUM(P27,P54)</f>
        <v>0</v>
      </c>
      <c r="Q81" s="57">
        <f t="shared" si="23"/>
        <v>0</v>
      </c>
      <c r="R81" s="31">
        <f t="shared" ref="R81" si="90">SUM(R27,R54)</f>
        <v>0</v>
      </c>
      <c r="S81" s="57">
        <f t="shared" si="24"/>
        <v>0</v>
      </c>
    </row>
    <row r="82" spans="2:19" x14ac:dyDescent="0.3">
      <c r="B82" s="403" t="s">
        <v>628</v>
      </c>
      <c r="C82" s="31">
        <f t="shared" ref="C82:D82" si="91">SUM(C28,C55)</f>
        <v>0</v>
      </c>
      <c r="D82" s="31">
        <f t="shared" si="91"/>
        <v>0</v>
      </c>
      <c r="E82" s="57">
        <f t="shared" si="17"/>
        <v>0</v>
      </c>
      <c r="F82" s="31">
        <f t="shared" ref="F82" si="92">SUM(F28,F55)</f>
        <v>0</v>
      </c>
      <c r="G82" s="57">
        <f t="shared" si="18"/>
        <v>0</v>
      </c>
      <c r="H82" s="31">
        <f t="shared" ref="H82" si="93">SUM(H28,H55)</f>
        <v>0</v>
      </c>
      <c r="I82" s="57">
        <f t="shared" si="19"/>
        <v>0</v>
      </c>
      <c r="J82" s="31">
        <f t="shared" ref="J82" si="94">SUM(J28,J55)</f>
        <v>0</v>
      </c>
      <c r="K82" s="57">
        <f t="shared" si="20"/>
        <v>0</v>
      </c>
      <c r="L82" s="31">
        <f t="shared" ref="L82" si="95">SUM(L28,L55)</f>
        <v>0</v>
      </c>
      <c r="M82" s="57">
        <f t="shared" si="21"/>
        <v>0</v>
      </c>
      <c r="N82" s="31">
        <f t="shared" ref="N82" si="96">SUM(N28,N55)</f>
        <v>0</v>
      </c>
      <c r="O82" s="57">
        <f t="shared" si="22"/>
        <v>0</v>
      </c>
      <c r="P82" s="31">
        <f t="shared" ref="P82" si="97">SUM(P28,P55)</f>
        <v>0</v>
      </c>
      <c r="Q82" s="57">
        <f t="shared" si="23"/>
        <v>0</v>
      </c>
      <c r="R82" s="31">
        <f t="shared" ref="R82" si="98">SUM(R28,R55)</f>
        <v>0</v>
      </c>
      <c r="S82" s="57">
        <f t="shared" si="24"/>
        <v>0</v>
      </c>
    </row>
    <row r="83" spans="2:19" x14ac:dyDescent="0.3">
      <c r="B83" s="112" t="s">
        <v>310</v>
      </c>
      <c r="C83" s="113">
        <f>SUM(C84:C87)</f>
        <v>0</v>
      </c>
      <c r="D83" s="113">
        <f>SUM(D84:D87)</f>
        <v>0</v>
      </c>
      <c r="E83" s="57">
        <f>IFERROR(IF(AND(ROUND(SUM(C83:C83),0)=0,ROUND(SUM(D83:D83),0)&gt;ROUND(SUM(C83:C83),0)),"INF",(ROUND(SUM(D83:D83),0)-ROUND(SUM(C83:C83),0))/ROUND(SUM(C83:C83),0)),0)</f>
        <v>0</v>
      </c>
      <c r="F83" s="113">
        <f>SUM(F84:F87)</f>
        <v>0</v>
      </c>
      <c r="G83" s="57">
        <f t="shared" si="18"/>
        <v>0</v>
      </c>
      <c r="H83" s="113">
        <f>SUM(H84:H87)</f>
        <v>0</v>
      </c>
      <c r="I83" s="57">
        <f t="shared" si="19"/>
        <v>0</v>
      </c>
      <c r="J83" s="113">
        <f>SUM(J84:J87)</f>
        <v>0</v>
      </c>
      <c r="K83" s="57">
        <f t="shared" si="20"/>
        <v>0</v>
      </c>
      <c r="L83" s="113">
        <f>SUM(L84:L87)</f>
        <v>0</v>
      </c>
      <c r="M83" s="57">
        <f t="shared" si="21"/>
        <v>0</v>
      </c>
      <c r="N83" s="113">
        <f>SUM(N84:N87)</f>
        <v>0</v>
      </c>
      <c r="O83" s="57">
        <f t="shared" si="22"/>
        <v>0</v>
      </c>
      <c r="P83" s="113">
        <f>SUM(P84:P87)</f>
        <v>0</v>
      </c>
      <c r="Q83" s="57">
        <f t="shared" si="23"/>
        <v>0</v>
      </c>
      <c r="R83" s="113">
        <f>SUM(R84:R87)</f>
        <v>0</v>
      </c>
      <c r="S83" s="57">
        <f t="shared" si="24"/>
        <v>0</v>
      </c>
    </row>
    <row r="84" spans="2:19" x14ac:dyDescent="0.3">
      <c r="B84" s="114" t="s">
        <v>312</v>
      </c>
      <c r="C84" s="31">
        <f t="shared" ref="C84:D84" si="99">SUM(C30,C57)</f>
        <v>0</v>
      </c>
      <c r="D84" s="31">
        <f t="shared" si="99"/>
        <v>0</v>
      </c>
      <c r="E84" s="57">
        <f t="shared" ref="E84:E91" si="100">IFERROR(IF(AND(ROUND(SUM(C84:C84),0)=0,ROUND(SUM(D84:D84),0)&gt;ROUND(SUM(C84:C84),0)),"INF",(ROUND(SUM(D84:D84),0)-ROUND(SUM(C84:C84),0))/ROUND(SUM(C84:C84),0)),0)</f>
        <v>0</v>
      </c>
      <c r="F84" s="31">
        <f t="shared" ref="F84" si="101">SUM(F30,F57)</f>
        <v>0</v>
      </c>
      <c r="G84" s="57">
        <f t="shared" si="18"/>
        <v>0</v>
      </c>
      <c r="H84" s="31">
        <f t="shared" ref="H84" si="102">SUM(H30,H57)</f>
        <v>0</v>
      </c>
      <c r="I84" s="57">
        <f t="shared" si="19"/>
        <v>0</v>
      </c>
      <c r="J84" s="31">
        <f t="shared" ref="J84" si="103">SUM(J30,J57)</f>
        <v>0</v>
      </c>
      <c r="K84" s="57">
        <f t="shared" si="20"/>
        <v>0</v>
      </c>
      <c r="L84" s="31">
        <f t="shared" ref="L84" si="104">SUM(L30,L57)</f>
        <v>0</v>
      </c>
      <c r="M84" s="57">
        <f t="shared" si="21"/>
        <v>0</v>
      </c>
      <c r="N84" s="31">
        <f t="shared" ref="N84" si="105">SUM(N30,N57)</f>
        <v>0</v>
      </c>
      <c r="O84" s="57">
        <f t="shared" si="22"/>
        <v>0</v>
      </c>
      <c r="P84" s="31">
        <f t="shared" ref="P84" si="106">SUM(P30,P57)</f>
        <v>0</v>
      </c>
      <c r="Q84" s="57">
        <f t="shared" si="23"/>
        <v>0</v>
      </c>
      <c r="R84" s="31">
        <f t="shared" ref="R84" si="107">SUM(R30,R57)</f>
        <v>0</v>
      </c>
      <c r="S84" s="57">
        <f t="shared" si="24"/>
        <v>0</v>
      </c>
    </row>
    <row r="85" spans="2:19" x14ac:dyDescent="0.3">
      <c r="B85" s="114" t="s">
        <v>309</v>
      </c>
      <c r="C85" s="31">
        <f t="shared" ref="C85:D85" si="108">SUM(C31,C58)</f>
        <v>0</v>
      </c>
      <c r="D85" s="31">
        <f t="shared" si="108"/>
        <v>0</v>
      </c>
      <c r="E85" s="57">
        <f t="shared" si="100"/>
        <v>0</v>
      </c>
      <c r="F85" s="31">
        <f t="shared" ref="F85" si="109">SUM(F31,F58)</f>
        <v>0</v>
      </c>
      <c r="G85" s="57">
        <f t="shared" si="18"/>
        <v>0</v>
      </c>
      <c r="H85" s="31">
        <f t="shared" ref="H85" si="110">SUM(H31,H58)</f>
        <v>0</v>
      </c>
      <c r="I85" s="57">
        <f t="shared" si="19"/>
        <v>0</v>
      </c>
      <c r="J85" s="31">
        <f t="shared" ref="J85" si="111">SUM(J31,J58)</f>
        <v>0</v>
      </c>
      <c r="K85" s="57">
        <f t="shared" si="20"/>
        <v>0</v>
      </c>
      <c r="L85" s="31">
        <f t="shared" ref="L85" si="112">SUM(L31,L58)</f>
        <v>0</v>
      </c>
      <c r="M85" s="57">
        <f t="shared" si="21"/>
        <v>0</v>
      </c>
      <c r="N85" s="31">
        <f t="shared" ref="N85" si="113">SUM(N31,N58)</f>
        <v>0</v>
      </c>
      <c r="O85" s="57">
        <f t="shared" si="22"/>
        <v>0</v>
      </c>
      <c r="P85" s="31">
        <f t="shared" ref="P85" si="114">SUM(P31,P58)</f>
        <v>0</v>
      </c>
      <c r="Q85" s="57">
        <f t="shared" si="23"/>
        <v>0</v>
      </c>
      <c r="R85" s="31">
        <f t="shared" ref="R85" si="115">SUM(R31,R58)</f>
        <v>0</v>
      </c>
      <c r="S85" s="57">
        <f t="shared" si="24"/>
        <v>0</v>
      </c>
    </row>
    <row r="86" spans="2:19" x14ac:dyDescent="0.3">
      <c r="B86" s="114" t="s">
        <v>311</v>
      </c>
      <c r="C86" s="31">
        <f t="shared" ref="C86:D86" si="116">SUM(C32,C59)</f>
        <v>0</v>
      </c>
      <c r="D86" s="31">
        <f t="shared" si="116"/>
        <v>0</v>
      </c>
      <c r="E86" s="57">
        <f t="shared" si="100"/>
        <v>0</v>
      </c>
      <c r="F86" s="31">
        <f t="shared" ref="F86" si="117">SUM(F32,F59)</f>
        <v>0</v>
      </c>
      <c r="G86" s="57">
        <f t="shared" si="18"/>
        <v>0</v>
      </c>
      <c r="H86" s="31">
        <f t="shared" ref="H86" si="118">SUM(H32,H59)</f>
        <v>0</v>
      </c>
      <c r="I86" s="57">
        <f t="shared" si="19"/>
        <v>0</v>
      </c>
      <c r="J86" s="31">
        <f t="shared" ref="J86" si="119">SUM(J32,J59)</f>
        <v>0</v>
      </c>
      <c r="K86" s="57">
        <f t="shared" si="20"/>
        <v>0</v>
      </c>
      <c r="L86" s="31">
        <f t="shared" ref="L86" si="120">SUM(L32,L59)</f>
        <v>0</v>
      </c>
      <c r="M86" s="57">
        <f t="shared" si="21"/>
        <v>0</v>
      </c>
      <c r="N86" s="31">
        <f t="shared" ref="N86" si="121">SUM(N32,N59)</f>
        <v>0</v>
      </c>
      <c r="O86" s="57">
        <f t="shared" si="22"/>
        <v>0</v>
      </c>
      <c r="P86" s="31">
        <f t="shared" ref="P86" si="122">SUM(P32,P59)</f>
        <v>0</v>
      </c>
      <c r="Q86" s="57">
        <f t="shared" si="23"/>
        <v>0</v>
      </c>
      <c r="R86" s="31">
        <f t="shared" ref="R86" si="123">SUM(R32,R59)</f>
        <v>0</v>
      </c>
      <c r="S86" s="57">
        <f t="shared" si="24"/>
        <v>0</v>
      </c>
    </row>
    <row r="87" spans="2:19" x14ac:dyDescent="0.3">
      <c r="B87" s="114" t="s">
        <v>628</v>
      </c>
      <c r="C87" s="31">
        <f t="shared" ref="C87:D87" si="124">SUM(C33,C60)</f>
        <v>0</v>
      </c>
      <c r="D87" s="31">
        <f t="shared" si="124"/>
        <v>0</v>
      </c>
      <c r="E87" s="57">
        <f t="shared" si="100"/>
        <v>0</v>
      </c>
      <c r="F87" s="31">
        <f t="shared" ref="F87" si="125">SUM(F33,F60)</f>
        <v>0</v>
      </c>
      <c r="G87" s="57">
        <f t="shared" si="18"/>
        <v>0</v>
      </c>
      <c r="H87" s="31">
        <f t="shared" ref="H87" si="126">SUM(H33,H60)</f>
        <v>0</v>
      </c>
      <c r="I87" s="57">
        <f t="shared" si="19"/>
        <v>0</v>
      </c>
      <c r="J87" s="31">
        <f t="shared" ref="J87" si="127">SUM(J33,J60)</f>
        <v>0</v>
      </c>
      <c r="K87" s="57">
        <f t="shared" si="20"/>
        <v>0</v>
      </c>
      <c r="L87" s="31">
        <f t="shared" ref="L87" si="128">SUM(L33,L60)</f>
        <v>0</v>
      </c>
      <c r="M87" s="57">
        <f t="shared" si="21"/>
        <v>0</v>
      </c>
      <c r="N87" s="31">
        <f t="shared" ref="N87" si="129">SUM(N33,N60)</f>
        <v>0</v>
      </c>
      <c r="O87" s="57">
        <f t="shared" si="22"/>
        <v>0</v>
      </c>
      <c r="P87" s="31">
        <f t="shared" ref="P87" si="130">SUM(P33,P60)</f>
        <v>0</v>
      </c>
      <c r="Q87" s="57">
        <f t="shared" si="23"/>
        <v>0</v>
      </c>
      <c r="R87" s="31">
        <f t="shared" ref="R87" si="131">SUM(R33,R60)</f>
        <v>0</v>
      </c>
      <c r="S87" s="57">
        <f t="shared" si="24"/>
        <v>0</v>
      </c>
    </row>
    <row r="88" spans="2:19" x14ac:dyDescent="0.3">
      <c r="B88" s="115" t="s">
        <v>631</v>
      </c>
      <c r="C88" s="113">
        <f>SUM(C89:C91)</f>
        <v>0</v>
      </c>
      <c r="D88" s="113">
        <f>SUM(D89:D91)</f>
        <v>0</v>
      </c>
      <c r="E88" s="57">
        <f t="shared" si="100"/>
        <v>0</v>
      </c>
      <c r="F88" s="113">
        <f>SUM(F89:F91)</f>
        <v>0</v>
      </c>
      <c r="G88" s="57">
        <f t="shared" si="18"/>
        <v>0</v>
      </c>
      <c r="H88" s="113">
        <f>SUM(H89:H91)</f>
        <v>0</v>
      </c>
      <c r="I88" s="57">
        <f t="shared" si="19"/>
        <v>0</v>
      </c>
      <c r="J88" s="113">
        <f>SUM(J89:J91)</f>
        <v>0</v>
      </c>
      <c r="K88" s="57">
        <f t="shared" si="20"/>
        <v>0</v>
      </c>
      <c r="L88" s="113">
        <f>SUM(L89:L91)</f>
        <v>0</v>
      </c>
      <c r="M88" s="57">
        <f t="shared" si="21"/>
        <v>0</v>
      </c>
      <c r="N88" s="113">
        <f>SUM(N89:N91)</f>
        <v>0</v>
      </c>
      <c r="O88" s="57">
        <f t="shared" si="22"/>
        <v>0</v>
      </c>
      <c r="P88" s="113">
        <f>SUM(P89:P91)</f>
        <v>0</v>
      </c>
      <c r="Q88" s="57">
        <f t="shared" si="23"/>
        <v>0</v>
      </c>
      <c r="R88" s="113">
        <f>SUM(R89:R91)</f>
        <v>0</v>
      </c>
      <c r="S88" s="57">
        <f t="shared" si="24"/>
        <v>0</v>
      </c>
    </row>
    <row r="89" spans="2:19" ht="12" customHeight="1" x14ac:dyDescent="0.3">
      <c r="B89" s="114" t="s">
        <v>134</v>
      </c>
      <c r="C89" s="31">
        <f t="shared" ref="C89:D89" si="132">SUM(C35,C62)</f>
        <v>0</v>
      </c>
      <c r="D89" s="31">
        <f t="shared" si="132"/>
        <v>0</v>
      </c>
      <c r="E89" s="57">
        <f t="shared" si="100"/>
        <v>0</v>
      </c>
      <c r="F89" s="31">
        <f t="shared" ref="F89" si="133">SUM(F35,F62)</f>
        <v>0</v>
      </c>
      <c r="G89" s="57">
        <f t="shared" si="18"/>
        <v>0</v>
      </c>
      <c r="H89" s="31">
        <f t="shared" ref="H89" si="134">SUM(H35,H62)</f>
        <v>0</v>
      </c>
      <c r="I89" s="57">
        <f t="shared" si="19"/>
        <v>0</v>
      </c>
      <c r="J89" s="31">
        <f t="shared" ref="J89" si="135">SUM(J35,J62)</f>
        <v>0</v>
      </c>
      <c r="K89" s="57">
        <f t="shared" si="20"/>
        <v>0</v>
      </c>
      <c r="L89" s="31">
        <f t="shared" ref="L89" si="136">SUM(L35,L62)</f>
        <v>0</v>
      </c>
      <c r="M89" s="57">
        <f t="shared" si="21"/>
        <v>0</v>
      </c>
      <c r="N89" s="31">
        <f t="shared" ref="N89" si="137">SUM(N35,N62)</f>
        <v>0</v>
      </c>
      <c r="O89" s="57">
        <f t="shared" si="22"/>
        <v>0</v>
      </c>
      <c r="P89" s="31">
        <f t="shared" ref="P89" si="138">SUM(P35,P62)</f>
        <v>0</v>
      </c>
      <c r="Q89" s="57">
        <f t="shared" si="23"/>
        <v>0</v>
      </c>
      <c r="R89" s="31">
        <f t="shared" ref="R89" si="139">SUM(R35,R62)</f>
        <v>0</v>
      </c>
      <c r="S89" s="57">
        <f t="shared" si="24"/>
        <v>0</v>
      </c>
    </row>
    <row r="90" spans="2:19" x14ac:dyDescent="0.3">
      <c r="B90" s="114" t="s">
        <v>135</v>
      </c>
      <c r="C90" s="31">
        <f t="shared" ref="C90:D90" si="140">SUM(C36,C63)</f>
        <v>0</v>
      </c>
      <c r="D90" s="31">
        <f t="shared" si="140"/>
        <v>0</v>
      </c>
      <c r="E90" s="57">
        <f t="shared" si="100"/>
        <v>0</v>
      </c>
      <c r="F90" s="31">
        <f t="shared" ref="F90" si="141">SUM(F36,F63)</f>
        <v>0</v>
      </c>
      <c r="G90" s="57">
        <f t="shared" si="18"/>
        <v>0</v>
      </c>
      <c r="H90" s="31">
        <f t="shared" ref="H90" si="142">SUM(H36,H63)</f>
        <v>0</v>
      </c>
      <c r="I90" s="57">
        <f t="shared" si="19"/>
        <v>0</v>
      </c>
      <c r="J90" s="31">
        <f t="shared" ref="J90" si="143">SUM(J36,J63)</f>
        <v>0</v>
      </c>
      <c r="K90" s="57">
        <f t="shared" si="20"/>
        <v>0</v>
      </c>
      <c r="L90" s="31">
        <f t="shared" ref="L90" si="144">SUM(L36,L63)</f>
        <v>0</v>
      </c>
      <c r="M90" s="57">
        <f t="shared" si="21"/>
        <v>0</v>
      </c>
      <c r="N90" s="31">
        <f t="shared" ref="N90" si="145">SUM(N36,N63)</f>
        <v>0</v>
      </c>
      <c r="O90" s="57">
        <f t="shared" si="22"/>
        <v>0</v>
      </c>
      <c r="P90" s="31">
        <f t="shared" ref="P90" si="146">SUM(P36,P63)</f>
        <v>0</v>
      </c>
      <c r="Q90" s="57">
        <f t="shared" si="23"/>
        <v>0</v>
      </c>
      <c r="R90" s="31">
        <f t="shared" ref="R90" si="147">SUM(R36,R63)</f>
        <v>0</v>
      </c>
      <c r="S90" s="57">
        <f t="shared" si="24"/>
        <v>0</v>
      </c>
    </row>
    <row r="91" spans="2:19" x14ac:dyDescent="0.3">
      <c r="B91" s="114" t="s">
        <v>629</v>
      </c>
      <c r="C91" s="31">
        <f t="shared" ref="C91:D91" si="148">SUM(C37,C64)</f>
        <v>0</v>
      </c>
      <c r="D91" s="31">
        <f t="shared" si="148"/>
        <v>0</v>
      </c>
      <c r="E91" s="57">
        <f t="shared" si="100"/>
        <v>0</v>
      </c>
      <c r="F91" s="31">
        <f t="shared" ref="F91" si="149">SUM(F37,F64)</f>
        <v>0</v>
      </c>
      <c r="G91" s="57">
        <f t="shared" si="18"/>
        <v>0</v>
      </c>
      <c r="H91" s="31">
        <f t="shared" ref="H91" si="150">SUM(H37,H64)</f>
        <v>0</v>
      </c>
      <c r="I91" s="57">
        <f t="shared" si="19"/>
        <v>0</v>
      </c>
      <c r="J91" s="31">
        <f t="shared" ref="J91" si="151">SUM(J37,J64)</f>
        <v>0</v>
      </c>
      <c r="K91" s="57">
        <f t="shared" si="20"/>
        <v>0</v>
      </c>
      <c r="L91" s="31">
        <f t="shared" ref="L91" si="152">SUM(L37,L64)</f>
        <v>0</v>
      </c>
      <c r="M91" s="57">
        <f t="shared" si="21"/>
        <v>0</v>
      </c>
      <c r="N91" s="31">
        <f t="shared" ref="N91" si="153">SUM(N37,N64)</f>
        <v>0</v>
      </c>
      <c r="O91" s="57">
        <f t="shared" si="22"/>
        <v>0</v>
      </c>
      <c r="P91" s="31">
        <f t="shared" ref="P91" si="154">SUM(P37,P64)</f>
        <v>0</v>
      </c>
      <c r="Q91" s="57">
        <f t="shared" si="23"/>
        <v>0</v>
      </c>
      <c r="R91" s="31">
        <f t="shared" ref="R91" si="155">SUM(R37,R64)</f>
        <v>0</v>
      </c>
      <c r="S91" s="57">
        <f t="shared" si="24"/>
        <v>0</v>
      </c>
    </row>
  </sheetData>
  <mergeCells count="3">
    <mergeCell ref="A67:R67"/>
    <mergeCell ref="A13:R13"/>
    <mergeCell ref="A40:R40"/>
  </mergeCells>
  <conditionalFormatting sqref="J9:J10 H9:H10 F9:F10 C9:D10">
    <cfRule type="containsText" dxfId="1132" priority="2" operator="containsText" text="ntitulé">
      <formula>NOT(ISERROR(SEARCH("ntitulé",C9)))</formula>
    </cfRule>
    <cfRule type="containsBlanks" dxfId="1131" priority="3">
      <formula>LEN(TRIM(C9))=0</formula>
    </cfRule>
  </conditionalFormatting>
  <conditionalFormatting sqref="J9:J10 H9:H10 F9:F10 C9:D10">
    <cfRule type="containsText" dxfId="1130" priority="1" operator="containsText" text="libre">
      <formula>NOT(ISERROR(SEARCH("libre",C9)))</formula>
    </cfRule>
  </conditionalFormatting>
  <hyperlinks>
    <hyperlink ref="A1" location="TAB00!A1" display="Retour page de garde"/>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tabSelected="1" workbookViewId="0">
      <selection activeCell="A5" sqref="A5:C5"/>
    </sheetView>
  </sheetViews>
  <sheetFormatPr baseColWidth="10" defaultColWidth="9.1640625" defaultRowHeight="13.5" x14ac:dyDescent="0.3"/>
  <cols>
    <col min="1" max="1" width="26.83203125" style="546" customWidth="1"/>
    <col min="2" max="2" width="56.6640625" style="547" customWidth="1"/>
    <col min="3" max="3" width="123.6640625" style="507" customWidth="1"/>
    <col min="4" max="16384" width="9.1640625" style="507"/>
  </cols>
  <sheetData>
    <row r="1" spans="1:4" s="373" customFormat="1" ht="15" x14ac:dyDescent="0.3">
      <c r="A1" s="538" t="s">
        <v>140</v>
      </c>
      <c r="B1" s="539"/>
    </row>
    <row r="2" spans="1:4" s="373" customFormat="1" x14ac:dyDescent="0.3">
      <c r="A2" s="540"/>
      <c r="B2" s="541"/>
    </row>
    <row r="3" spans="1:4" s="373" customFormat="1" ht="22.15" customHeight="1" x14ac:dyDescent="0.35">
      <c r="A3" s="264" t="str">
        <f>TAB00!B47&amp;" : "&amp;TAB00!C47</f>
        <v>TAB B : Instructions pour compléter le modèle de rapport</v>
      </c>
      <c r="B3" s="602"/>
      <c r="C3" s="602"/>
    </row>
    <row r="4" spans="1:4" s="373" customFormat="1" ht="21.75" thickBot="1" x14ac:dyDescent="0.4">
      <c r="A4" s="542"/>
      <c r="B4" s="543"/>
      <c r="C4" s="543"/>
    </row>
    <row r="5" spans="1:4" s="373" customFormat="1" ht="54.75" customHeight="1" thickBot="1" x14ac:dyDescent="0.35">
      <c r="A5" s="615" t="s">
        <v>865</v>
      </c>
      <c r="B5" s="616"/>
      <c r="C5" s="617"/>
      <c r="D5" s="544"/>
    </row>
    <row r="6" spans="1:4" s="373" customFormat="1" ht="21" x14ac:dyDescent="0.35">
      <c r="A6" s="542"/>
      <c r="B6" s="543"/>
      <c r="C6" s="545"/>
    </row>
    <row r="7" spans="1:4" x14ac:dyDescent="0.3">
      <c r="C7" s="548"/>
    </row>
    <row r="8" spans="1:4" x14ac:dyDescent="0.3">
      <c r="A8" s="221" t="s">
        <v>676</v>
      </c>
      <c r="B8" s="508"/>
      <c r="C8" s="508" t="s">
        <v>532</v>
      </c>
    </row>
    <row r="10" spans="1:4" ht="27" x14ac:dyDescent="0.3">
      <c r="A10" s="549" t="str">
        <f>TAB00!B49</f>
        <v>TAB1</v>
      </c>
      <c r="B10" s="550" t="str">
        <f>[2]TAB00!C49</f>
        <v>Classification des coûts gérables réels de l'année 2015</v>
      </c>
      <c r="C10" s="550" t="s">
        <v>793</v>
      </c>
    </row>
    <row r="11" spans="1:4" ht="54" x14ac:dyDescent="0.3">
      <c r="A11" s="549" t="str">
        <f>TAB00!B50</f>
        <v>TAB2</v>
      </c>
      <c r="B11" s="550" t="str">
        <f>[2]TAB00!C50</f>
        <v>Détermination des charges nettes contrôlables de l'année 2019  à l'exclusion des charges relatives aux obligations de service public</v>
      </c>
      <c r="C11" s="550" t="s">
        <v>860</v>
      </c>
    </row>
    <row r="12" spans="1:4" ht="67.5" x14ac:dyDescent="0.3">
      <c r="A12" s="549" t="str">
        <f>TAB00!B51</f>
        <v>TAB2.1</v>
      </c>
      <c r="B12" s="550" t="str">
        <f>[2]TAB00!C51</f>
        <v>Détail des coûts informatiques</v>
      </c>
      <c r="C12" s="550" t="s">
        <v>794</v>
      </c>
    </row>
    <row r="13" spans="1:4" ht="40.5" x14ac:dyDescent="0.3">
      <c r="A13" s="549" t="str">
        <f>TAB00!B52</f>
        <v>TAB2.2</v>
      </c>
      <c r="B13" s="550" t="str">
        <f>[2]TAB00!C52</f>
        <v>Détail des charges sociales et salariales</v>
      </c>
      <c r="C13" s="550" t="s">
        <v>795</v>
      </c>
    </row>
    <row r="14" spans="1:4" ht="40.5" x14ac:dyDescent="0.3">
      <c r="A14" s="549" t="str">
        <f>TAB00!B53</f>
        <v>TAB2.3</v>
      </c>
      <c r="B14" s="550" t="str">
        <f>[2]TAB00!C53</f>
        <v xml:space="preserve">Produits contrôlables issus des tarifs non périodiques </v>
      </c>
      <c r="C14" s="551" t="s">
        <v>796</v>
      </c>
    </row>
    <row r="15" spans="1:4" ht="67.5" x14ac:dyDescent="0.3">
      <c r="A15" s="549" t="str">
        <f>TAB00!B54</f>
        <v>TAB3</v>
      </c>
      <c r="B15" s="550" t="str">
        <f>[2]TAB00!C54</f>
        <v>Classification des coûts OSP réels de l'année 2015</v>
      </c>
      <c r="C15" s="550" t="s">
        <v>797</v>
      </c>
    </row>
    <row r="16" spans="1:4" ht="27" x14ac:dyDescent="0.3">
      <c r="A16" s="549" t="str">
        <f>TAB00!B55</f>
        <v>TAB4</v>
      </c>
      <c r="B16" s="550" t="str">
        <f>[2]TAB00!C55</f>
        <v>Synthèse des charges nettes contrôlables relatives aux obligations de service public</v>
      </c>
      <c r="C16" s="550" t="s">
        <v>798</v>
      </c>
    </row>
    <row r="17" spans="1:3" ht="94.5" x14ac:dyDescent="0.3">
      <c r="A17" s="549" t="str">
        <f>TAB00!B56</f>
        <v>TAB4.1</v>
      </c>
      <c r="B17" s="550" t="str">
        <f>[2]TAB00!C56</f>
        <v>Charges nettes liées à la gestion des compteurs à budget</v>
      </c>
      <c r="C17" s="550" t="s">
        <v>799</v>
      </c>
    </row>
    <row r="18" spans="1:3" ht="94.5" x14ac:dyDescent="0.3">
      <c r="A18" s="549" t="str">
        <f>TAB00!B57</f>
        <v>TAB4.2</v>
      </c>
      <c r="B18" s="550" t="str">
        <f>[2]TAB00!C57</f>
        <v>Charges nettes liées au rechargement des compteurs à budget</v>
      </c>
      <c r="C18" s="550" t="s">
        <v>800</v>
      </c>
    </row>
    <row r="19" spans="1:3" ht="94.5" x14ac:dyDescent="0.3">
      <c r="A19" s="549" t="str">
        <f>TAB00!B58</f>
        <v>TAB4.3</v>
      </c>
      <c r="B19" s="550" t="str">
        <f>[2]TAB00!C58</f>
        <v>Charges nettes liées à la gestion de la clientèle propre</v>
      </c>
      <c r="C19" s="550" t="s">
        <v>801</v>
      </c>
    </row>
    <row r="20" spans="1:3" ht="94.5" x14ac:dyDescent="0.3">
      <c r="A20" s="549" t="str">
        <f>TAB00!B59</f>
        <v>TAB4.4</v>
      </c>
      <c r="B20" s="550" t="str">
        <f>[2]TAB00!C59</f>
        <v>Charges nettes liées à la gestion des MOZA et EOC</v>
      </c>
      <c r="C20" s="550" t="s">
        <v>802</v>
      </c>
    </row>
    <row r="21" spans="1:3" x14ac:dyDescent="0.3">
      <c r="A21" s="549" t="str">
        <f>TAB00!B60</f>
        <v>TAB4.5</v>
      </c>
      <c r="B21" s="550" t="str">
        <f>[2]TAB00!C60</f>
        <v>N/A</v>
      </c>
      <c r="C21" s="550"/>
    </row>
    <row r="22" spans="1:3" x14ac:dyDescent="0.3">
      <c r="A22" s="549" t="str">
        <f>TAB00!B61</f>
        <v>TAB4.6</v>
      </c>
      <c r="B22" s="550" t="str">
        <f>[2]TAB00!C61</f>
        <v>N/A</v>
      </c>
      <c r="C22" s="550"/>
    </row>
    <row r="23" spans="1:3" ht="54" x14ac:dyDescent="0.3">
      <c r="A23" s="549" t="str">
        <f>TAB00!B62</f>
        <v>TAB4.7</v>
      </c>
      <c r="B23" s="550" t="str">
        <f>[2]TAB00!C62</f>
        <v>Charges nettes des raccordements standard gratuits</v>
      </c>
      <c r="C23" s="553" t="s">
        <v>821</v>
      </c>
    </row>
    <row r="24" spans="1:3" ht="27" x14ac:dyDescent="0.3">
      <c r="A24" s="549" t="str">
        <f>TAB00!B63</f>
        <v>TAB5</v>
      </c>
      <c r="B24" s="550" t="str">
        <f>[2]TAB00!C63</f>
        <v>Synthèse des charges et produits non-contrôlables</v>
      </c>
      <c r="C24" s="550" t="s">
        <v>803</v>
      </c>
    </row>
    <row r="25" spans="1:3" x14ac:dyDescent="0.3">
      <c r="A25" s="549" t="str">
        <f>TAB00!B64</f>
        <v>TAB5.1</v>
      </c>
      <c r="B25" s="550" t="str">
        <f>[2]TAB00!C64</f>
        <v>N/A</v>
      </c>
      <c r="C25" s="550"/>
    </row>
    <row r="26" spans="1:3" x14ac:dyDescent="0.3">
      <c r="A26" s="549" t="str">
        <f>TAB00!B65</f>
        <v>TAB5.2</v>
      </c>
      <c r="B26" s="550" t="str">
        <f>[2]TAB00!C65</f>
        <v>N/A</v>
      </c>
      <c r="C26" s="550"/>
    </row>
    <row r="27" spans="1:3" ht="40.5" x14ac:dyDescent="0.3">
      <c r="A27" s="549" t="str">
        <f>TAB00!B66</f>
        <v>TAB5.3</v>
      </c>
      <c r="B27" s="550" t="str">
        <f>[2]TAB00!C66</f>
        <v xml:space="preserve">Charges émanant de factures émises par la société FeReSO dans le cadre du processus de réconciliation </v>
      </c>
      <c r="C27" s="550" t="s">
        <v>804</v>
      </c>
    </row>
    <row r="28" spans="1:3" ht="27" x14ac:dyDescent="0.3">
      <c r="A28" s="549" t="str">
        <f>TAB00!B67</f>
        <v>TAB5.4</v>
      </c>
      <c r="B28" s="550" t="str">
        <f>[2]TAB00!C67</f>
        <v xml:space="preserve">Redevance de voirie </v>
      </c>
      <c r="C28" s="550" t="s">
        <v>805</v>
      </c>
    </row>
    <row r="29" spans="1:3" ht="40.5" x14ac:dyDescent="0.3">
      <c r="A29" s="549" t="str">
        <f>TAB00!B68</f>
        <v>TAB5.5</v>
      </c>
      <c r="B29" s="550" t="str">
        <f>[2]TAB00!C68</f>
        <v>Charge fiscale résultant de l'application de l'impôt des sociétés</v>
      </c>
      <c r="C29" s="550" t="s">
        <v>806</v>
      </c>
    </row>
    <row r="30" spans="1:3" ht="54" x14ac:dyDescent="0.3">
      <c r="A30" s="549" t="str">
        <f>TAB00!B69</f>
        <v>TAB5.6</v>
      </c>
      <c r="B30" s="550" t="str">
        <f>[2]TAB00!C69</f>
        <v>Autres impôts, taxes, redevances, surcharges, précomptes immobiliers et mobiliers</v>
      </c>
      <c r="C30" s="550" t="s">
        <v>807</v>
      </c>
    </row>
    <row r="31" spans="1:3" ht="67.5" x14ac:dyDescent="0.3">
      <c r="A31" s="549" t="str">
        <f>TAB00!B70</f>
        <v>TAB5.7</v>
      </c>
      <c r="B31" s="550" t="str">
        <f>[2]TAB00!C70</f>
        <v>Cotisations de responsabilisation de l’ONSSAPL</v>
      </c>
      <c r="C31" s="550" t="s">
        <v>808</v>
      </c>
    </row>
    <row r="32" spans="1:3" ht="40.5" x14ac:dyDescent="0.3">
      <c r="A32" s="549" t="str">
        <f>TAB00!B71</f>
        <v>TAB5.8</v>
      </c>
      <c r="B32" s="550" t="str">
        <f>[2]TAB00!C71</f>
        <v>Charges de pension non-capitalisées (uniquement destiné à ORES)</v>
      </c>
      <c r="C32" s="552" t="s">
        <v>809</v>
      </c>
    </row>
    <row r="33" spans="1:3" ht="54" x14ac:dyDescent="0.3">
      <c r="A33" s="549" t="str">
        <f>TAB00!B72</f>
        <v>TAB5.9</v>
      </c>
      <c r="B33" s="550" t="str">
        <f>[2]TAB00!C72</f>
        <v>Charges émanant de factures d’achat de gaz émises par un fournisseur commercial pour l'alimentation de la clientèle propre du GRD</v>
      </c>
      <c r="C33" s="553" t="s">
        <v>822</v>
      </c>
    </row>
    <row r="34" spans="1:3" ht="54" x14ac:dyDescent="0.3">
      <c r="A34" s="549" t="str">
        <f>TAB00!B73</f>
        <v>TAB5.10</v>
      </c>
      <c r="B34" s="550" t="str">
        <f>[2]TAB00!C73</f>
        <v>Charges de distribution supportées par le GRD pour l'alimentation de clientèle propre</v>
      </c>
      <c r="C34" s="550" t="s">
        <v>810</v>
      </c>
    </row>
    <row r="35" spans="1:3" x14ac:dyDescent="0.3">
      <c r="A35" s="549" t="str">
        <f>TAB00!B74</f>
        <v>TAB5.11</v>
      </c>
      <c r="B35" s="550" t="str">
        <f>[2]TAB00!C74</f>
        <v>N/A</v>
      </c>
      <c r="C35" s="550"/>
    </row>
    <row r="36" spans="1:3" ht="81" x14ac:dyDescent="0.3">
      <c r="A36" s="549" t="str">
        <f>TAB00!B75</f>
        <v>TAB5.12</v>
      </c>
      <c r="B36" s="550" t="str">
        <f>[2]TAB00!C75</f>
        <v xml:space="preserve">Produits issus de la facturation de la fourniture de gaz à la clientèle propre du gestionnaire de réseau de distribution ainsi que le montant de la compensation versée par la CREG </v>
      </c>
      <c r="C36" s="550" t="s">
        <v>861</v>
      </c>
    </row>
    <row r="37" spans="1:3" x14ac:dyDescent="0.3">
      <c r="A37" s="549" t="str">
        <f>TAB00!B76</f>
        <v>TAB5.13</v>
      </c>
      <c r="B37" s="550" t="str">
        <f>[2]TAB00!C76</f>
        <v>N/A</v>
      </c>
      <c r="C37" s="550"/>
    </row>
    <row r="38" spans="1:3" x14ac:dyDescent="0.3">
      <c r="A38" s="549" t="str">
        <f>TAB00!B77</f>
        <v>TAB5.14</v>
      </c>
      <c r="B38" s="550" t="str">
        <f>[2]TAB00!C77</f>
        <v>N/A</v>
      </c>
      <c r="C38" s="552"/>
    </row>
    <row r="39" spans="1:3" ht="67.5" x14ac:dyDescent="0.3">
      <c r="A39" s="549" t="str">
        <f>TAB00!B78</f>
        <v>TAB5.15</v>
      </c>
      <c r="B39" s="550" t="str">
        <f>[2]TAB00!C78</f>
        <v xml:space="preserve">Indemnités versées aux fournisseurs de gaz, résultant du retard de placement des compteurs à budget </v>
      </c>
      <c r="C39" s="550" t="s">
        <v>811</v>
      </c>
    </row>
    <row r="40" spans="1:3" ht="108" x14ac:dyDescent="0.3">
      <c r="A40" s="549" t="str">
        <f>TAB00!B79</f>
        <v>TAB5.16</v>
      </c>
      <c r="B40" s="550" t="str">
        <f>[2]TAB00!C79</f>
        <v>Charges et produits liés à l’achat de gaz SER</v>
      </c>
      <c r="C40" s="554" t="s">
        <v>823</v>
      </c>
    </row>
    <row r="41" spans="1:3" ht="54" x14ac:dyDescent="0.3">
      <c r="A41" s="549" t="str">
        <f>TAB00!B80</f>
        <v>TAB6</v>
      </c>
      <c r="B41" s="550" t="str">
        <f>[2]TAB00!C80</f>
        <v>Marge équitable</v>
      </c>
      <c r="C41" s="552" t="s">
        <v>812</v>
      </c>
    </row>
    <row r="42" spans="1:3" ht="67.5" x14ac:dyDescent="0.3">
      <c r="A42" s="549" t="str">
        <f>TAB00!B81</f>
        <v>TAB6.1</v>
      </c>
      <c r="B42" s="550" t="str">
        <f>[2]TAB00!C81</f>
        <v>Evolution des actifs régulés sur la période 2015-2019</v>
      </c>
      <c r="C42" s="550" t="s">
        <v>813</v>
      </c>
    </row>
    <row r="43" spans="1:3" ht="81" x14ac:dyDescent="0.3">
      <c r="A43" s="549" t="str">
        <f>TAB00!B82</f>
        <v>TAB6.2</v>
      </c>
      <c r="B43" s="550" t="str">
        <f>[2]TAB00!C82</f>
        <v>Evolution des actifs régulés sur la période 2019-2023</v>
      </c>
      <c r="C43" s="550" t="s">
        <v>814</v>
      </c>
    </row>
    <row r="44" spans="1:3" ht="40.5" x14ac:dyDescent="0.3">
      <c r="A44" s="549" t="str">
        <f>TAB00!B83</f>
        <v>TAB6.3</v>
      </c>
      <c r="B44" s="550" t="str">
        <f>[2]TAB00!C83</f>
        <v>Interventions de tiers dans le financement des actifs régulés</v>
      </c>
      <c r="C44" s="551" t="s">
        <v>862</v>
      </c>
    </row>
    <row r="45" spans="1:3" ht="54" x14ac:dyDescent="0.3">
      <c r="A45" s="549" t="str">
        <f>TAB00!B84</f>
        <v>TAB7</v>
      </c>
      <c r="B45" s="550" t="str">
        <f>[2]TAB00!C84</f>
        <v>Charges nettes relatives aux projets spécifiques</v>
      </c>
      <c r="C45" s="552" t="s">
        <v>824</v>
      </c>
    </row>
    <row r="46" spans="1:3" ht="175.5" x14ac:dyDescent="0.3">
      <c r="A46" s="549" t="str">
        <f>TAB00!B85</f>
        <v>TAB8</v>
      </c>
      <c r="B46" s="550" t="str">
        <f>[2]TAB00!C85</f>
        <v>Soldes régulatoires</v>
      </c>
      <c r="C46" s="550" t="s">
        <v>815</v>
      </c>
    </row>
    <row r="47" spans="1:3" ht="54" x14ac:dyDescent="0.3">
      <c r="A47" s="549" t="str">
        <f>TAB00!B86</f>
        <v>TAB9</v>
      </c>
      <c r="B47" s="550" t="str">
        <f>[2]TAB00!C86</f>
        <v>Evolution bilancielles</v>
      </c>
      <c r="C47" s="552" t="s">
        <v>816</v>
      </c>
    </row>
    <row r="48" spans="1:3" ht="27" x14ac:dyDescent="0.3">
      <c r="A48" s="549" t="str">
        <f>TAB00!B87</f>
        <v>TAB9.1</v>
      </c>
      <c r="B48" s="550" t="str">
        <f>[2]TAB00!C87</f>
        <v>Détail des créances à un an au plus</v>
      </c>
      <c r="C48" s="552" t="s">
        <v>817</v>
      </c>
    </row>
    <row r="49" spans="1:3" ht="27" x14ac:dyDescent="0.3">
      <c r="A49" s="549" t="str">
        <f>TAB00!B88</f>
        <v>TAB9.2</v>
      </c>
      <c r="B49" s="550" t="str">
        <f>[2]TAB00!C88</f>
        <v>Détail des comptes de régularisation</v>
      </c>
      <c r="C49" s="552" t="s">
        <v>818</v>
      </c>
    </row>
    <row r="50" spans="1:3" ht="27" x14ac:dyDescent="0.3">
      <c r="A50" s="549" t="str">
        <f>TAB00!B89</f>
        <v>TAB9.3</v>
      </c>
      <c r="B50" s="550" t="str">
        <f>[2]TAB00!C89</f>
        <v>Détail des provisions</v>
      </c>
      <c r="C50" s="552" t="s">
        <v>819</v>
      </c>
    </row>
    <row r="51" spans="1:3" ht="108" x14ac:dyDescent="0.3">
      <c r="A51" s="549" t="str">
        <f>TAB00!B90</f>
        <v>TAB10</v>
      </c>
      <c r="B51" s="550" t="str">
        <f>[2]TAB00!C90</f>
        <v>Synthèse du revenu autorisé des années 2019 à 2023 (GRD avec un secteur unique)</v>
      </c>
      <c r="C51" s="550" t="s">
        <v>820</v>
      </c>
    </row>
    <row r="52" spans="1:3" ht="216" x14ac:dyDescent="0.3">
      <c r="A52" s="549" t="str">
        <f>TAB00!B91</f>
        <v>TAB10.1</v>
      </c>
      <c r="B52" s="550" t="str">
        <f>[2]TAB00!C91</f>
        <v>Synthèse du revenu autorisé des années 2019 à 2023 par secteur (GRD avec plusieurs secteurs)</v>
      </c>
      <c r="C52" s="552" t="s">
        <v>825</v>
      </c>
    </row>
  </sheetData>
  <mergeCells count="1">
    <mergeCell ref="A5:C5"/>
  </mergeCells>
  <hyperlinks>
    <hyperlink ref="A1" location="TAB00!A1" display="Retour page de garde"/>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4"/>
  <sheetViews>
    <sheetView zoomScaleNormal="100" workbookViewId="0">
      <pane xSplit="2" ySplit="7" topLeftCell="J161" activePane="bottomRight" state="frozen"/>
      <selection activeCell="C27" sqref="C27"/>
      <selection pane="topRight" activeCell="C27" sqref="C27"/>
      <selection pane="bottomLeft" activeCell="C27" sqref="C27"/>
      <selection pane="bottomRight" activeCell="Q159" sqref="Q159:S170"/>
    </sheetView>
  </sheetViews>
  <sheetFormatPr baseColWidth="10" defaultColWidth="9.1640625" defaultRowHeight="13.5" x14ac:dyDescent="0.3"/>
  <cols>
    <col min="1" max="1" width="9.1640625" style="6"/>
    <col min="2" max="2" width="46" style="6" bestFit="1" customWidth="1"/>
    <col min="3" max="19" width="16.6640625" style="18" customWidth="1"/>
    <col min="20" max="20" width="9.1640625" style="18"/>
    <col min="21" max="21" width="14.83203125" style="160" bestFit="1" customWidth="1"/>
    <col min="22" max="23" width="9.1640625" style="160"/>
    <col min="24" max="37" width="9.1640625" style="18"/>
    <col min="38" max="16384" width="9.1640625" style="6"/>
  </cols>
  <sheetData>
    <row r="1" spans="1:37" ht="15" x14ac:dyDescent="0.3">
      <c r="A1" s="17" t="s">
        <v>140</v>
      </c>
    </row>
    <row r="2" spans="1:37" ht="15" x14ac:dyDescent="0.3">
      <c r="A2" s="5" t="s">
        <v>668</v>
      </c>
    </row>
    <row r="3" spans="1:37" ht="22.15" customHeight="1" x14ac:dyDescent="0.35">
      <c r="A3" s="264" t="str">
        <f>TAB00!B81&amp;" : "&amp;TAB00!C81</f>
        <v>TAB6.1 : Evolution des actifs régulés sur la période 2015-2019</v>
      </c>
      <c r="B3" s="264"/>
      <c r="C3" s="264"/>
      <c r="D3" s="264"/>
      <c r="E3" s="264"/>
      <c r="F3" s="264"/>
      <c r="G3" s="264"/>
      <c r="H3" s="264"/>
      <c r="I3" s="264"/>
      <c r="J3" s="264"/>
      <c r="K3" s="264"/>
      <c r="L3" s="264"/>
      <c r="M3" s="264"/>
      <c r="N3" s="264"/>
      <c r="O3" s="264"/>
      <c r="P3" s="264"/>
      <c r="Q3" s="264"/>
      <c r="R3" s="264"/>
      <c r="S3" s="264"/>
    </row>
    <row r="4" spans="1:37" ht="15" x14ac:dyDescent="0.3">
      <c r="A4" s="5"/>
    </row>
    <row r="5" spans="1:37" s="89" customFormat="1" ht="24" customHeight="1" x14ac:dyDescent="0.3">
      <c r="C5" s="684" t="s">
        <v>630</v>
      </c>
      <c r="D5" s="684"/>
      <c r="E5" s="684"/>
      <c r="F5" s="688" t="s">
        <v>625</v>
      </c>
      <c r="G5" s="729"/>
      <c r="H5" s="729"/>
      <c r="I5" s="689"/>
      <c r="J5" s="684" t="s">
        <v>633</v>
      </c>
      <c r="K5" s="684"/>
      <c r="L5" s="684"/>
      <c r="M5" s="684" t="s">
        <v>632</v>
      </c>
      <c r="N5" s="684"/>
      <c r="O5" s="684"/>
      <c r="P5" s="684"/>
      <c r="Q5" s="684" t="s">
        <v>631</v>
      </c>
      <c r="R5" s="684"/>
      <c r="S5" s="684"/>
      <c r="T5" s="90"/>
      <c r="U5" s="421"/>
      <c r="V5" s="421"/>
      <c r="W5" s="421"/>
      <c r="X5" s="90"/>
      <c r="Y5" s="90"/>
      <c r="Z5" s="90"/>
      <c r="AA5" s="90"/>
      <c r="AB5" s="90"/>
      <c r="AC5" s="90"/>
      <c r="AD5" s="90"/>
      <c r="AE5" s="90"/>
      <c r="AF5" s="90"/>
      <c r="AG5" s="90"/>
      <c r="AH5" s="90"/>
      <c r="AI5" s="90"/>
      <c r="AJ5" s="90"/>
      <c r="AK5" s="90"/>
    </row>
    <row r="6" spans="1:37" s="89" customFormat="1" ht="54" x14ac:dyDescent="0.3">
      <c r="C6" s="329" t="s">
        <v>626</v>
      </c>
      <c r="D6" s="329" t="s">
        <v>135</v>
      </c>
      <c r="E6" s="329" t="s">
        <v>629</v>
      </c>
      <c r="F6" s="329" t="s">
        <v>122</v>
      </c>
      <c r="G6" s="329" t="s">
        <v>123</v>
      </c>
      <c r="H6" s="329" t="s">
        <v>124</v>
      </c>
      <c r="I6" s="329" t="s">
        <v>125</v>
      </c>
      <c r="J6" s="329" t="s">
        <v>627</v>
      </c>
      <c r="K6" s="329" t="s">
        <v>311</v>
      </c>
      <c r="L6" s="329" t="s">
        <v>628</v>
      </c>
      <c r="M6" s="329" t="s">
        <v>627</v>
      </c>
      <c r="N6" s="329" t="s">
        <v>136</v>
      </c>
      <c r="O6" s="329" t="s">
        <v>311</v>
      </c>
      <c r="P6" s="329" t="s">
        <v>628</v>
      </c>
      <c r="Q6" s="329" t="s">
        <v>626</v>
      </c>
      <c r="R6" s="329" t="s">
        <v>135</v>
      </c>
      <c r="S6" s="329" t="s">
        <v>629</v>
      </c>
      <c r="T6" s="90"/>
      <c r="U6" s="421"/>
      <c r="V6" s="421"/>
      <c r="W6" s="421"/>
      <c r="X6" s="90"/>
      <c r="Y6" s="90"/>
      <c r="Z6" s="90"/>
      <c r="AA6" s="90"/>
      <c r="AB6" s="90"/>
      <c r="AC6" s="90"/>
      <c r="AD6" s="90"/>
      <c r="AE6" s="90"/>
      <c r="AF6" s="90"/>
      <c r="AG6" s="90"/>
      <c r="AH6" s="90"/>
      <c r="AI6" s="90"/>
      <c r="AJ6" s="90"/>
      <c r="AK6" s="90"/>
    </row>
    <row r="7" spans="1:37" s="423" customFormat="1" ht="12" customHeight="1" x14ac:dyDescent="0.3">
      <c r="C7" s="422">
        <v>1</v>
      </c>
      <c r="D7" s="422">
        <f>C7+1</f>
        <v>2</v>
      </c>
      <c r="E7" s="422">
        <f t="shared" ref="E7:S7" si="0">D7+1</f>
        <v>3</v>
      </c>
      <c r="F7" s="422">
        <f t="shared" si="0"/>
        <v>4</v>
      </c>
      <c r="G7" s="422">
        <f t="shared" si="0"/>
        <v>5</v>
      </c>
      <c r="H7" s="422">
        <f t="shared" si="0"/>
        <v>6</v>
      </c>
      <c r="I7" s="422">
        <f t="shared" si="0"/>
        <v>7</v>
      </c>
      <c r="J7" s="422">
        <f t="shared" si="0"/>
        <v>8</v>
      </c>
      <c r="K7" s="422">
        <f t="shared" si="0"/>
        <v>9</v>
      </c>
      <c r="L7" s="422">
        <f t="shared" si="0"/>
        <v>10</v>
      </c>
      <c r="M7" s="422">
        <f t="shared" si="0"/>
        <v>11</v>
      </c>
      <c r="N7" s="422">
        <f t="shared" si="0"/>
        <v>12</v>
      </c>
      <c r="O7" s="422">
        <f t="shared" si="0"/>
        <v>13</v>
      </c>
      <c r="P7" s="422">
        <f t="shared" si="0"/>
        <v>14</v>
      </c>
      <c r="Q7" s="422">
        <f t="shared" si="0"/>
        <v>15</v>
      </c>
      <c r="R7" s="422">
        <f t="shared" si="0"/>
        <v>16</v>
      </c>
      <c r="S7" s="422">
        <f t="shared" si="0"/>
        <v>17</v>
      </c>
      <c r="T7" s="422"/>
      <c r="U7" s="422"/>
      <c r="V7" s="422"/>
      <c r="W7" s="422"/>
      <c r="X7" s="422"/>
      <c r="Y7" s="422"/>
      <c r="Z7" s="422"/>
      <c r="AA7" s="422"/>
      <c r="AB7" s="422"/>
      <c r="AC7" s="422"/>
      <c r="AD7" s="422"/>
      <c r="AE7" s="422"/>
      <c r="AF7" s="422"/>
      <c r="AG7" s="422"/>
      <c r="AH7" s="422"/>
      <c r="AI7" s="422"/>
      <c r="AJ7" s="422"/>
      <c r="AK7" s="422"/>
    </row>
    <row r="8" spans="1:37" s="67" customFormat="1" x14ac:dyDescent="0.3">
      <c r="A8" s="728" t="s">
        <v>91</v>
      </c>
      <c r="B8" s="94" t="s">
        <v>370</v>
      </c>
      <c r="C8" s="238"/>
      <c r="D8" s="238"/>
      <c r="E8" s="238"/>
      <c r="F8" s="238"/>
      <c r="G8" s="238"/>
      <c r="H8" s="238"/>
      <c r="I8" s="238"/>
      <c r="J8" s="238"/>
      <c r="K8" s="238"/>
      <c r="L8" s="238"/>
      <c r="M8" s="238"/>
      <c r="N8" s="238"/>
      <c r="O8" s="238"/>
      <c r="P8" s="238"/>
      <c r="Q8" s="589">
        <f t="shared" ref="Q8:Q24" si="1">SUM(C8,F8:J8,M8:N8)</f>
        <v>0</v>
      </c>
      <c r="R8" s="589">
        <f t="shared" ref="R8:R24" si="2">SUM(D8,K8,O8)</f>
        <v>0</v>
      </c>
      <c r="S8" s="589">
        <f t="shared" ref="S8:S24" si="3">SUM(E8,L8,P8)</f>
        <v>0</v>
      </c>
      <c r="T8" s="95"/>
      <c r="U8" s="160"/>
      <c r="V8" s="160">
        <v>1</v>
      </c>
      <c r="W8" s="160"/>
      <c r="X8" s="95"/>
      <c r="Y8" s="95"/>
      <c r="Z8" s="95"/>
      <c r="AA8" s="95"/>
      <c r="AB8" s="95"/>
      <c r="AC8" s="95"/>
      <c r="AD8" s="95"/>
      <c r="AE8" s="95"/>
      <c r="AF8" s="95"/>
      <c r="AG8" s="95"/>
      <c r="AH8" s="95"/>
      <c r="AI8" s="95"/>
      <c r="AJ8" s="95"/>
      <c r="AK8" s="95"/>
    </row>
    <row r="9" spans="1:37" s="67" customFormat="1" x14ac:dyDescent="0.3">
      <c r="A9" s="728"/>
      <c r="B9" s="94" t="s">
        <v>378</v>
      </c>
      <c r="C9" s="238"/>
      <c r="D9" s="238"/>
      <c r="E9" s="238"/>
      <c r="F9" s="238"/>
      <c r="G9" s="238"/>
      <c r="H9" s="238"/>
      <c r="I9" s="238"/>
      <c r="J9" s="238"/>
      <c r="K9" s="238"/>
      <c r="L9" s="238"/>
      <c r="M9" s="238"/>
      <c r="N9" s="238"/>
      <c r="O9" s="238"/>
      <c r="P9" s="238"/>
      <c r="Q9" s="95">
        <f t="shared" si="1"/>
        <v>0</v>
      </c>
      <c r="R9" s="95">
        <f t="shared" si="2"/>
        <v>0</v>
      </c>
      <c r="S9" s="95">
        <f t="shared" si="3"/>
        <v>0</v>
      </c>
      <c r="T9" s="95"/>
      <c r="U9" s="160"/>
      <c r="V9" s="160">
        <f>V8+1</f>
        <v>2</v>
      </c>
      <c r="W9" s="160"/>
      <c r="X9" s="95"/>
      <c r="Y9" s="95"/>
      <c r="Z9" s="95"/>
      <c r="AA9" s="95"/>
      <c r="AB9" s="95"/>
      <c r="AC9" s="95"/>
      <c r="AD9" s="95"/>
      <c r="AE9" s="95"/>
      <c r="AF9" s="95"/>
      <c r="AG9" s="95"/>
      <c r="AH9" s="95"/>
      <c r="AI9" s="95"/>
      <c r="AJ9" s="95"/>
      <c r="AK9" s="95"/>
    </row>
    <row r="10" spans="1:37" s="67" customFormat="1" x14ac:dyDescent="0.3">
      <c r="A10" s="728"/>
      <c r="B10" s="94" t="s">
        <v>379</v>
      </c>
      <c r="C10" s="238"/>
      <c r="D10" s="238"/>
      <c r="E10" s="238"/>
      <c r="F10" s="238"/>
      <c r="G10" s="238"/>
      <c r="H10" s="238"/>
      <c r="I10" s="238"/>
      <c r="J10" s="238"/>
      <c r="K10" s="238"/>
      <c r="L10" s="238"/>
      <c r="M10" s="238"/>
      <c r="N10" s="238"/>
      <c r="O10" s="238"/>
      <c r="P10" s="238"/>
      <c r="Q10" s="95">
        <f t="shared" si="1"/>
        <v>0</v>
      </c>
      <c r="R10" s="95">
        <f t="shared" si="2"/>
        <v>0</v>
      </c>
      <c r="S10" s="95">
        <f t="shared" si="3"/>
        <v>0</v>
      </c>
      <c r="T10" s="95"/>
      <c r="U10" s="160"/>
      <c r="V10" s="160">
        <f t="shared" ref="V10:V73" si="4">V9+1</f>
        <v>3</v>
      </c>
      <c r="W10" s="160"/>
      <c r="X10" s="95"/>
      <c r="Y10" s="95"/>
      <c r="Z10" s="95"/>
      <c r="AA10" s="95"/>
      <c r="AB10" s="95"/>
      <c r="AC10" s="95"/>
      <c r="AD10" s="95"/>
      <c r="AE10" s="95"/>
      <c r="AF10" s="95"/>
      <c r="AG10" s="95"/>
      <c r="AH10" s="95"/>
      <c r="AI10" s="95"/>
      <c r="AJ10" s="95"/>
      <c r="AK10" s="95"/>
    </row>
    <row r="11" spans="1:37" s="67" customFormat="1" x14ac:dyDescent="0.3">
      <c r="A11" s="728"/>
      <c r="B11" s="94" t="s">
        <v>380</v>
      </c>
      <c r="C11" s="238"/>
      <c r="D11" s="238"/>
      <c r="E11" s="238"/>
      <c r="F11" s="238"/>
      <c r="G11" s="238"/>
      <c r="H11" s="238"/>
      <c r="I11" s="238"/>
      <c r="J11" s="238"/>
      <c r="K11" s="238"/>
      <c r="L11" s="238"/>
      <c r="M11" s="238"/>
      <c r="N11" s="238"/>
      <c r="O11" s="238"/>
      <c r="P11" s="238"/>
      <c r="Q11" s="95">
        <f t="shared" si="1"/>
        <v>0</v>
      </c>
      <c r="R11" s="95">
        <f t="shared" si="2"/>
        <v>0</v>
      </c>
      <c r="S11" s="95">
        <f t="shared" si="3"/>
        <v>0</v>
      </c>
      <c r="T11" s="95"/>
      <c r="U11" s="160"/>
      <c r="V11" s="160">
        <f t="shared" si="4"/>
        <v>4</v>
      </c>
      <c r="W11" s="160"/>
      <c r="X11" s="95"/>
      <c r="Y11" s="95"/>
      <c r="Z11" s="95"/>
      <c r="AA11" s="95"/>
      <c r="AB11" s="95"/>
      <c r="AC11" s="95"/>
      <c r="AD11" s="95"/>
      <c r="AE11" s="95"/>
      <c r="AF11" s="95"/>
      <c r="AG11" s="95"/>
      <c r="AH11" s="95"/>
      <c r="AI11" s="95"/>
      <c r="AJ11" s="95"/>
      <c r="AK11" s="95"/>
    </row>
    <row r="12" spans="1:37" s="67" customFormat="1" x14ac:dyDescent="0.3">
      <c r="A12" s="728"/>
      <c r="B12" s="94" t="s">
        <v>381</v>
      </c>
      <c r="C12" s="238"/>
      <c r="D12" s="238"/>
      <c r="E12" s="238"/>
      <c r="F12" s="238"/>
      <c r="G12" s="238"/>
      <c r="H12" s="238"/>
      <c r="I12" s="238"/>
      <c r="J12" s="238"/>
      <c r="K12" s="238"/>
      <c r="L12" s="238"/>
      <c r="M12" s="238"/>
      <c r="N12" s="238"/>
      <c r="O12" s="238"/>
      <c r="P12" s="238"/>
      <c r="Q12" s="95">
        <f t="shared" si="1"/>
        <v>0</v>
      </c>
      <c r="R12" s="95">
        <f t="shared" si="2"/>
        <v>0</v>
      </c>
      <c r="S12" s="95">
        <f t="shared" si="3"/>
        <v>0</v>
      </c>
      <c r="T12" s="95"/>
      <c r="U12" s="160"/>
      <c r="V12" s="160">
        <f t="shared" si="4"/>
        <v>5</v>
      </c>
      <c r="W12" s="160"/>
      <c r="X12" s="95"/>
      <c r="Y12" s="95"/>
      <c r="Z12" s="95"/>
      <c r="AA12" s="95"/>
      <c r="AB12" s="95"/>
      <c r="AC12" s="95"/>
      <c r="AD12" s="95"/>
      <c r="AE12" s="95"/>
      <c r="AF12" s="95"/>
      <c r="AG12" s="95"/>
      <c r="AH12" s="95"/>
      <c r="AI12" s="95"/>
      <c r="AJ12" s="95"/>
      <c r="AK12" s="95"/>
    </row>
    <row r="13" spans="1:37" s="67" customFormat="1" x14ac:dyDescent="0.3">
      <c r="A13" s="728"/>
      <c r="B13" s="94" t="s">
        <v>382</v>
      </c>
      <c r="C13" s="238"/>
      <c r="D13" s="238"/>
      <c r="E13" s="238"/>
      <c r="F13" s="238"/>
      <c r="G13" s="238"/>
      <c r="H13" s="238"/>
      <c r="I13" s="238"/>
      <c r="J13" s="238"/>
      <c r="K13" s="238"/>
      <c r="L13" s="238"/>
      <c r="M13" s="238"/>
      <c r="N13" s="238"/>
      <c r="O13" s="238"/>
      <c r="P13" s="238"/>
      <c r="Q13" s="95">
        <f t="shared" si="1"/>
        <v>0</v>
      </c>
      <c r="R13" s="95">
        <f t="shared" si="2"/>
        <v>0</v>
      </c>
      <c r="S13" s="95">
        <f t="shared" si="3"/>
        <v>0</v>
      </c>
      <c r="T13" s="95"/>
      <c r="U13" s="160"/>
      <c r="V13" s="160">
        <f t="shared" si="4"/>
        <v>6</v>
      </c>
      <c r="W13" s="160"/>
      <c r="X13" s="95"/>
      <c r="Y13" s="95"/>
      <c r="Z13" s="95"/>
      <c r="AA13" s="95"/>
      <c r="AB13" s="95"/>
      <c r="AC13" s="95"/>
      <c r="AD13" s="95"/>
      <c r="AE13" s="95"/>
      <c r="AF13" s="95"/>
      <c r="AG13" s="95"/>
      <c r="AH13" s="95"/>
      <c r="AI13" s="95"/>
      <c r="AJ13" s="95"/>
      <c r="AK13" s="95"/>
    </row>
    <row r="14" spans="1:37" s="67" customFormat="1" x14ac:dyDescent="0.3">
      <c r="A14" s="728"/>
      <c r="B14" s="94" t="s">
        <v>383</v>
      </c>
      <c r="C14" s="238"/>
      <c r="D14" s="238"/>
      <c r="E14" s="238"/>
      <c r="F14" s="238"/>
      <c r="G14" s="238"/>
      <c r="H14" s="238"/>
      <c r="I14" s="238"/>
      <c r="J14" s="238"/>
      <c r="K14" s="238"/>
      <c r="L14" s="238"/>
      <c r="M14" s="238"/>
      <c r="N14" s="238"/>
      <c r="O14" s="238"/>
      <c r="P14" s="238"/>
      <c r="Q14" s="95">
        <f t="shared" si="1"/>
        <v>0</v>
      </c>
      <c r="R14" s="95">
        <f t="shared" si="2"/>
        <v>0</v>
      </c>
      <c r="S14" s="95">
        <f t="shared" si="3"/>
        <v>0</v>
      </c>
      <c r="T14" s="95"/>
      <c r="U14" s="160"/>
      <c r="V14" s="160">
        <f t="shared" si="4"/>
        <v>7</v>
      </c>
      <c r="W14" s="160"/>
      <c r="X14" s="95"/>
      <c r="Y14" s="95"/>
      <c r="Z14" s="95"/>
      <c r="AA14" s="95"/>
      <c r="AB14" s="95"/>
      <c r="AC14" s="95"/>
      <c r="AD14" s="95"/>
      <c r="AE14" s="95"/>
      <c r="AF14" s="95"/>
      <c r="AG14" s="95"/>
      <c r="AH14" s="95"/>
      <c r="AI14" s="95"/>
      <c r="AJ14" s="95"/>
      <c r="AK14" s="95"/>
    </row>
    <row r="15" spans="1:37" s="67" customFormat="1" x14ac:dyDescent="0.3">
      <c r="A15" s="728"/>
      <c r="B15" s="94" t="s">
        <v>384</v>
      </c>
      <c r="C15" s="238"/>
      <c r="D15" s="238"/>
      <c r="E15" s="238"/>
      <c r="F15" s="238"/>
      <c r="G15" s="238"/>
      <c r="H15" s="238"/>
      <c r="I15" s="238"/>
      <c r="J15" s="238"/>
      <c r="K15" s="238"/>
      <c r="L15" s="238"/>
      <c r="M15" s="238"/>
      <c r="N15" s="238"/>
      <c r="O15" s="238"/>
      <c r="P15" s="238"/>
      <c r="Q15" s="95">
        <f t="shared" si="1"/>
        <v>0</v>
      </c>
      <c r="R15" s="95">
        <f t="shared" si="2"/>
        <v>0</v>
      </c>
      <c r="S15" s="95">
        <f t="shared" si="3"/>
        <v>0</v>
      </c>
      <c r="T15" s="95"/>
      <c r="U15" s="160"/>
      <c r="V15" s="160">
        <f t="shared" si="4"/>
        <v>8</v>
      </c>
      <c r="W15" s="160"/>
      <c r="X15" s="95"/>
      <c r="Y15" s="95"/>
      <c r="Z15" s="95"/>
      <c r="AA15" s="95"/>
      <c r="AB15" s="95"/>
      <c r="AC15" s="95"/>
      <c r="AD15" s="95"/>
      <c r="AE15" s="95"/>
      <c r="AF15" s="95"/>
      <c r="AG15" s="95"/>
      <c r="AH15" s="95"/>
      <c r="AI15" s="95"/>
      <c r="AJ15" s="95"/>
      <c r="AK15" s="95"/>
    </row>
    <row r="16" spans="1:37" s="67" customFormat="1" x14ac:dyDescent="0.3">
      <c r="A16" s="728"/>
      <c r="B16" s="94" t="s">
        <v>386</v>
      </c>
      <c r="C16" s="238"/>
      <c r="D16" s="238"/>
      <c r="E16" s="238"/>
      <c r="F16" s="238"/>
      <c r="G16" s="238"/>
      <c r="H16" s="238"/>
      <c r="I16" s="238"/>
      <c r="J16" s="238"/>
      <c r="K16" s="238"/>
      <c r="L16" s="238"/>
      <c r="M16" s="238"/>
      <c r="N16" s="238"/>
      <c r="O16" s="238"/>
      <c r="P16" s="238"/>
      <c r="Q16" s="95">
        <f t="shared" si="1"/>
        <v>0</v>
      </c>
      <c r="R16" s="95">
        <f t="shared" si="2"/>
        <v>0</v>
      </c>
      <c r="S16" s="95">
        <f t="shared" si="3"/>
        <v>0</v>
      </c>
      <c r="T16" s="95"/>
      <c r="U16" s="160"/>
      <c r="V16" s="160">
        <f t="shared" si="4"/>
        <v>9</v>
      </c>
      <c r="W16" s="160"/>
      <c r="X16" s="95"/>
      <c r="Y16" s="95"/>
      <c r="Z16" s="95"/>
      <c r="AA16" s="95"/>
      <c r="AB16" s="95"/>
      <c r="AC16" s="95"/>
      <c r="AD16" s="95"/>
      <c r="AE16" s="95"/>
      <c r="AF16" s="95"/>
      <c r="AG16" s="95"/>
      <c r="AH16" s="95"/>
      <c r="AI16" s="95"/>
      <c r="AJ16" s="95"/>
      <c r="AK16" s="95"/>
    </row>
    <row r="17" spans="1:37" s="67" customFormat="1" x14ac:dyDescent="0.3">
      <c r="A17" s="728"/>
      <c r="B17" s="94" t="s">
        <v>385</v>
      </c>
      <c r="C17" s="238"/>
      <c r="D17" s="238"/>
      <c r="E17" s="238"/>
      <c r="F17" s="238"/>
      <c r="G17" s="238"/>
      <c r="H17" s="238"/>
      <c r="I17" s="238"/>
      <c r="J17" s="238"/>
      <c r="K17" s="238"/>
      <c r="L17" s="238"/>
      <c r="M17" s="238"/>
      <c r="N17" s="238"/>
      <c r="O17" s="238"/>
      <c r="P17" s="238"/>
      <c r="Q17" s="95">
        <f t="shared" si="1"/>
        <v>0</v>
      </c>
      <c r="R17" s="95">
        <f t="shared" si="2"/>
        <v>0</v>
      </c>
      <c r="S17" s="95">
        <f t="shared" si="3"/>
        <v>0</v>
      </c>
      <c r="T17" s="95"/>
      <c r="U17" s="160"/>
      <c r="V17" s="160">
        <f t="shared" si="4"/>
        <v>10</v>
      </c>
      <c r="W17" s="160"/>
      <c r="X17" s="95"/>
      <c r="Y17" s="95"/>
      <c r="Z17" s="95"/>
      <c r="AA17" s="95"/>
      <c r="AB17" s="95"/>
      <c r="AC17" s="95"/>
      <c r="AD17" s="95"/>
      <c r="AE17" s="95"/>
      <c r="AF17" s="95"/>
      <c r="AG17" s="95"/>
      <c r="AH17" s="95"/>
      <c r="AI17" s="95"/>
      <c r="AJ17" s="95"/>
      <c r="AK17" s="95"/>
    </row>
    <row r="18" spans="1:37" s="67" customFormat="1" x14ac:dyDescent="0.3">
      <c r="A18" s="728"/>
      <c r="B18" s="94" t="s">
        <v>387</v>
      </c>
      <c r="C18" s="238"/>
      <c r="D18" s="238"/>
      <c r="E18" s="238"/>
      <c r="F18" s="238"/>
      <c r="G18" s="238"/>
      <c r="H18" s="238"/>
      <c r="I18" s="238"/>
      <c r="J18" s="238"/>
      <c r="K18" s="238"/>
      <c r="L18" s="238"/>
      <c r="M18" s="238"/>
      <c r="N18" s="238"/>
      <c r="O18" s="238"/>
      <c r="P18" s="238"/>
      <c r="Q18" s="95">
        <f t="shared" si="1"/>
        <v>0</v>
      </c>
      <c r="R18" s="95">
        <f t="shared" si="2"/>
        <v>0</v>
      </c>
      <c r="S18" s="95">
        <f t="shared" si="3"/>
        <v>0</v>
      </c>
      <c r="T18" s="95"/>
      <c r="U18" s="160"/>
      <c r="V18" s="160">
        <f t="shared" si="4"/>
        <v>11</v>
      </c>
      <c r="W18" s="160"/>
      <c r="X18" s="95"/>
      <c r="Y18" s="95"/>
      <c r="Z18" s="95"/>
      <c r="AA18" s="95"/>
      <c r="AB18" s="95"/>
      <c r="AC18" s="95"/>
      <c r="AD18" s="95"/>
      <c r="AE18" s="95"/>
      <c r="AF18" s="95"/>
      <c r="AG18" s="95"/>
      <c r="AH18" s="95"/>
      <c r="AI18" s="95"/>
      <c r="AJ18" s="95"/>
      <c r="AK18" s="95"/>
    </row>
    <row r="19" spans="1:37" s="67" customFormat="1" x14ac:dyDescent="0.3">
      <c r="A19" s="728"/>
      <c r="B19" s="94" t="s">
        <v>76</v>
      </c>
      <c r="C19" s="238"/>
      <c r="D19" s="238"/>
      <c r="E19" s="238"/>
      <c r="F19" s="238"/>
      <c r="G19" s="238"/>
      <c r="H19" s="238"/>
      <c r="I19" s="238"/>
      <c r="J19" s="238"/>
      <c r="K19" s="238"/>
      <c r="L19" s="238"/>
      <c r="M19" s="238"/>
      <c r="N19" s="238"/>
      <c r="O19" s="238"/>
      <c r="P19" s="238"/>
      <c r="Q19" s="95">
        <f t="shared" si="1"/>
        <v>0</v>
      </c>
      <c r="R19" s="95">
        <f t="shared" si="2"/>
        <v>0</v>
      </c>
      <c r="S19" s="95">
        <f t="shared" si="3"/>
        <v>0</v>
      </c>
      <c r="T19" s="95"/>
      <c r="U19" s="160"/>
      <c r="V19" s="160">
        <f t="shared" si="4"/>
        <v>12</v>
      </c>
      <c r="W19" s="160"/>
      <c r="X19" s="95"/>
      <c r="Y19" s="95"/>
      <c r="Z19" s="95"/>
      <c r="AA19" s="95"/>
      <c r="AB19" s="95"/>
      <c r="AC19" s="95"/>
      <c r="AD19" s="95"/>
      <c r="AE19" s="95"/>
      <c r="AF19" s="95"/>
      <c r="AG19" s="95"/>
      <c r="AH19" s="95"/>
      <c r="AI19" s="95"/>
      <c r="AJ19" s="95"/>
      <c r="AK19" s="95"/>
    </row>
    <row r="20" spans="1:37" s="67" customFormat="1" x14ac:dyDescent="0.3">
      <c r="A20" s="728"/>
      <c r="B20" s="23" t="s">
        <v>84</v>
      </c>
      <c r="C20" s="238"/>
      <c r="D20" s="238"/>
      <c r="E20" s="238"/>
      <c r="F20" s="238"/>
      <c r="G20" s="238"/>
      <c r="H20" s="238"/>
      <c r="I20" s="238"/>
      <c r="J20" s="238"/>
      <c r="K20" s="238"/>
      <c r="L20" s="238"/>
      <c r="M20" s="238"/>
      <c r="N20" s="238"/>
      <c r="O20" s="238"/>
      <c r="P20" s="238"/>
      <c r="Q20" s="95">
        <f t="shared" si="1"/>
        <v>0</v>
      </c>
      <c r="R20" s="95">
        <f t="shared" si="2"/>
        <v>0</v>
      </c>
      <c r="S20" s="95">
        <f t="shared" si="3"/>
        <v>0</v>
      </c>
      <c r="T20" s="95"/>
      <c r="U20" s="160"/>
      <c r="V20" s="160">
        <f t="shared" si="4"/>
        <v>13</v>
      </c>
      <c r="W20" s="160"/>
      <c r="X20" s="95"/>
      <c r="Y20" s="95"/>
      <c r="Z20" s="95"/>
      <c r="AA20" s="95"/>
      <c r="AB20" s="95"/>
      <c r="AC20" s="95"/>
      <c r="AD20" s="95"/>
      <c r="AE20" s="95"/>
      <c r="AF20" s="95"/>
      <c r="AG20" s="95"/>
      <c r="AH20" s="95"/>
      <c r="AI20" s="95"/>
      <c r="AJ20" s="95"/>
      <c r="AK20" s="95"/>
    </row>
    <row r="21" spans="1:37" s="67" customFormat="1" x14ac:dyDescent="0.3">
      <c r="A21" s="728"/>
      <c r="B21" s="23" t="s">
        <v>85</v>
      </c>
      <c r="C21" s="238"/>
      <c r="D21" s="238"/>
      <c r="E21" s="238"/>
      <c r="F21" s="238"/>
      <c r="G21" s="238"/>
      <c r="H21" s="238"/>
      <c r="I21" s="238"/>
      <c r="J21" s="238"/>
      <c r="K21" s="238"/>
      <c r="L21" s="238"/>
      <c r="M21" s="238"/>
      <c r="N21" s="238"/>
      <c r="O21" s="238"/>
      <c r="P21" s="238"/>
      <c r="Q21" s="95">
        <f t="shared" si="1"/>
        <v>0</v>
      </c>
      <c r="R21" s="95">
        <f t="shared" si="2"/>
        <v>0</v>
      </c>
      <c r="S21" s="95">
        <f t="shared" si="3"/>
        <v>0</v>
      </c>
      <c r="T21" s="95"/>
      <c r="U21" s="160"/>
      <c r="V21" s="160">
        <f t="shared" si="4"/>
        <v>14</v>
      </c>
      <c r="W21" s="160"/>
      <c r="X21" s="95"/>
      <c r="Y21" s="95"/>
      <c r="Z21" s="95"/>
      <c r="AA21" s="95"/>
      <c r="AB21" s="95"/>
      <c r="AC21" s="95"/>
      <c r="AD21" s="95"/>
      <c r="AE21" s="95"/>
      <c r="AF21" s="95"/>
      <c r="AG21" s="95"/>
      <c r="AH21" s="95"/>
      <c r="AI21" s="95"/>
      <c r="AJ21" s="95"/>
      <c r="AK21" s="95"/>
    </row>
    <row r="22" spans="1:37" s="67" customFormat="1" x14ac:dyDescent="0.3">
      <c r="A22" s="728"/>
      <c r="B22" s="23" t="s">
        <v>86</v>
      </c>
      <c r="C22" s="238"/>
      <c r="D22" s="238"/>
      <c r="E22" s="238"/>
      <c r="F22" s="238"/>
      <c r="G22" s="238"/>
      <c r="H22" s="238"/>
      <c r="I22" s="238"/>
      <c r="J22" s="238"/>
      <c r="K22" s="238"/>
      <c r="L22" s="238"/>
      <c r="M22" s="238"/>
      <c r="N22" s="238"/>
      <c r="O22" s="238"/>
      <c r="P22" s="238"/>
      <c r="Q22" s="95">
        <f t="shared" si="1"/>
        <v>0</v>
      </c>
      <c r="R22" s="95">
        <f t="shared" si="2"/>
        <v>0</v>
      </c>
      <c r="S22" s="95">
        <f t="shared" si="3"/>
        <v>0</v>
      </c>
      <c r="T22" s="95"/>
      <c r="U22" s="160"/>
      <c r="V22" s="160">
        <f t="shared" si="4"/>
        <v>15</v>
      </c>
      <c r="W22" s="160"/>
      <c r="X22" s="95"/>
      <c r="Y22" s="95"/>
      <c r="Z22" s="95"/>
      <c r="AA22" s="95"/>
      <c r="AB22" s="95"/>
      <c r="AC22" s="95"/>
      <c r="AD22" s="95"/>
      <c r="AE22" s="95"/>
      <c r="AF22" s="95"/>
      <c r="AG22" s="95"/>
      <c r="AH22" s="95"/>
      <c r="AI22" s="95"/>
      <c r="AJ22" s="95"/>
      <c r="AK22" s="95"/>
    </row>
    <row r="23" spans="1:37" s="67" customFormat="1" x14ac:dyDescent="0.3">
      <c r="A23" s="728"/>
      <c r="B23" s="23" t="s">
        <v>87</v>
      </c>
      <c r="C23" s="238"/>
      <c r="D23" s="238"/>
      <c r="E23" s="238"/>
      <c r="F23" s="238"/>
      <c r="G23" s="238"/>
      <c r="H23" s="238"/>
      <c r="I23" s="238"/>
      <c r="J23" s="238"/>
      <c r="K23" s="238"/>
      <c r="L23" s="238"/>
      <c r="M23" s="238"/>
      <c r="N23" s="238"/>
      <c r="O23" s="238"/>
      <c r="P23" s="238"/>
      <c r="Q23" s="95">
        <f t="shared" si="1"/>
        <v>0</v>
      </c>
      <c r="R23" s="95">
        <f t="shared" si="2"/>
        <v>0</v>
      </c>
      <c r="S23" s="95">
        <f t="shared" si="3"/>
        <v>0</v>
      </c>
      <c r="T23" s="95"/>
      <c r="U23" s="160"/>
      <c r="V23" s="160">
        <f t="shared" si="4"/>
        <v>16</v>
      </c>
      <c r="W23" s="160"/>
      <c r="X23" s="95"/>
      <c r="Y23" s="95"/>
      <c r="Z23" s="95"/>
      <c r="AA23" s="95"/>
      <c r="AB23" s="95"/>
      <c r="AC23" s="95"/>
      <c r="AD23" s="95"/>
      <c r="AE23" s="95"/>
      <c r="AF23" s="95"/>
      <c r="AG23" s="95"/>
      <c r="AH23" s="95"/>
      <c r="AI23" s="95"/>
      <c r="AJ23" s="95"/>
      <c r="AK23" s="95"/>
    </row>
    <row r="24" spans="1:37" s="67" customFormat="1" x14ac:dyDescent="0.3">
      <c r="A24" s="728"/>
      <c r="B24" s="23" t="s">
        <v>88</v>
      </c>
      <c r="C24" s="238"/>
      <c r="D24" s="238"/>
      <c r="E24" s="238"/>
      <c r="F24" s="238"/>
      <c r="G24" s="238"/>
      <c r="H24" s="238"/>
      <c r="I24" s="238"/>
      <c r="J24" s="238"/>
      <c r="K24" s="238"/>
      <c r="L24" s="238"/>
      <c r="M24" s="238"/>
      <c r="N24" s="238"/>
      <c r="O24" s="238"/>
      <c r="P24" s="238"/>
      <c r="Q24" s="95">
        <f t="shared" si="1"/>
        <v>0</v>
      </c>
      <c r="R24" s="95">
        <f t="shared" si="2"/>
        <v>0</v>
      </c>
      <c r="S24" s="95">
        <f t="shared" si="3"/>
        <v>0</v>
      </c>
      <c r="T24" s="95"/>
      <c r="U24" s="160"/>
      <c r="V24" s="160">
        <f t="shared" si="4"/>
        <v>17</v>
      </c>
      <c r="W24" s="160"/>
      <c r="X24" s="95"/>
      <c r="Y24" s="95"/>
      <c r="Z24" s="95"/>
      <c r="AA24" s="95"/>
      <c r="AB24" s="95"/>
      <c r="AC24" s="95"/>
      <c r="AD24" s="95"/>
      <c r="AE24" s="95"/>
      <c r="AF24" s="95"/>
      <c r="AG24" s="95"/>
      <c r="AH24" s="95"/>
      <c r="AI24" s="95"/>
      <c r="AJ24" s="95"/>
      <c r="AK24" s="95"/>
    </row>
    <row r="25" spans="1:37" s="67" customFormat="1" ht="14.25" thickBot="1" x14ac:dyDescent="0.35">
      <c r="A25" s="728"/>
      <c r="B25" s="96" t="s">
        <v>128</v>
      </c>
      <c r="C25" s="97">
        <f t="shared" ref="C25:S25" si="5">SUM(C8:C24)</f>
        <v>0</v>
      </c>
      <c r="D25" s="97">
        <f t="shared" si="5"/>
        <v>0</v>
      </c>
      <c r="E25" s="97">
        <f t="shared" si="5"/>
        <v>0</v>
      </c>
      <c r="F25" s="97">
        <f t="shared" si="5"/>
        <v>0</v>
      </c>
      <c r="G25" s="97">
        <f t="shared" si="5"/>
        <v>0</v>
      </c>
      <c r="H25" s="97">
        <f t="shared" si="5"/>
        <v>0</v>
      </c>
      <c r="I25" s="97">
        <f t="shared" si="5"/>
        <v>0</v>
      </c>
      <c r="J25" s="97">
        <f t="shared" si="5"/>
        <v>0</v>
      </c>
      <c r="K25" s="97">
        <f t="shared" si="5"/>
        <v>0</v>
      </c>
      <c r="L25" s="97">
        <f t="shared" si="5"/>
        <v>0</v>
      </c>
      <c r="M25" s="97">
        <f t="shared" si="5"/>
        <v>0</v>
      </c>
      <c r="N25" s="97">
        <f t="shared" si="5"/>
        <v>0</v>
      </c>
      <c r="O25" s="97">
        <f t="shared" si="5"/>
        <v>0</v>
      </c>
      <c r="P25" s="97">
        <f t="shared" si="5"/>
        <v>0</v>
      </c>
      <c r="Q25" s="97">
        <f t="shared" si="5"/>
        <v>0</v>
      </c>
      <c r="R25" s="97">
        <f t="shared" si="5"/>
        <v>0</v>
      </c>
      <c r="S25" s="97">
        <f t="shared" si="5"/>
        <v>0</v>
      </c>
      <c r="T25" s="95"/>
      <c r="U25" s="160" t="str">
        <f>RIGHT(A8,4)&amp;"reseau"</f>
        <v>2015reseau</v>
      </c>
      <c r="V25" s="160">
        <f t="shared" si="4"/>
        <v>18</v>
      </c>
      <c r="W25" s="160"/>
      <c r="X25" s="95"/>
      <c r="Y25" s="95"/>
      <c r="Z25" s="95"/>
      <c r="AA25" s="95"/>
      <c r="AB25" s="95"/>
      <c r="AC25" s="95"/>
      <c r="AD25" s="95"/>
      <c r="AE25" s="95"/>
      <c r="AF25" s="95"/>
      <c r="AG25" s="95"/>
      <c r="AH25" s="95"/>
      <c r="AI25" s="95"/>
      <c r="AJ25" s="95"/>
      <c r="AK25" s="95"/>
    </row>
    <row r="26" spans="1:37" s="67" customFormat="1" x14ac:dyDescent="0.3">
      <c r="A26" s="728"/>
      <c r="B26" s="98"/>
      <c r="C26" s="95"/>
      <c r="D26" s="95"/>
      <c r="E26" s="95"/>
      <c r="F26" s="95"/>
      <c r="G26" s="95"/>
      <c r="H26" s="95"/>
      <c r="I26" s="95"/>
      <c r="J26" s="95"/>
      <c r="K26" s="95"/>
      <c r="L26" s="95"/>
      <c r="M26" s="95"/>
      <c r="N26" s="95"/>
      <c r="O26" s="95"/>
      <c r="P26" s="95"/>
      <c r="Q26" s="95"/>
      <c r="R26" s="95"/>
      <c r="S26" s="95"/>
      <c r="T26" s="95"/>
      <c r="U26" s="160"/>
      <c r="V26" s="160">
        <f t="shared" si="4"/>
        <v>19</v>
      </c>
      <c r="W26" s="160"/>
      <c r="X26" s="95"/>
      <c r="Y26" s="95"/>
      <c r="Z26" s="95"/>
      <c r="AA26" s="95"/>
      <c r="AB26" s="95"/>
      <c r="AC26" s="95"/>
      <c r="AD26" s="95"/>
      <c r="AE26" s="95"/>
      <c r="AF26" s="95"/>
      <c r="AG26" s="95"/>
      <c r="AH26" s="95"/>
      <c r="AI26" s="95"/>
      <c r="AJ26" s="95"/>
      <c r="AK26" s="95"/>
    </row>
    <row r="27" spans="1:37" s="67" customFormat="1" x14ac:dyDescent="0.3">
      <c r="A27" s="728"/>
      <c r="B27" s="94" t="s">
        <v>370</v>
      </c>
      <c r="C27" s="238"/>
      <c r="D27" s="238"/>
      <c r="E27" s="238"/>
      <c r="F27" s="238"/>
      <c r="G27" s="238"/>
      <c r="H27" s="238"/>
      <c r="I27" s="238"/>
      <c r="J27" s="238"/>
      <c r="K27" s="238"/>
      <c r="L27" s="238"/>
      <c r="M27" s="238"/>
      <c r="N27" s="238"/>
      <c r="O27" s="238"/>
      <c r="P27" s="238"/>
      <c r="Q27" s="95">
        <f t="shared" ref="Q27:Q38" si="6">SUM(C27,F27:J27,M27:N27)</f>
        <v>0</v>
      </c>
      <c r="R27" s="95">
        <f t="shared" ref="R27:R38" si="7">SUM(D27,K27,O27)</f>
        <v>0</v>
      </c>
      <c r="S27" s="95">
        <f t="shared" ref="S27:S38" si="8">SUM(E27,L27,P27)</f>
        <v>0</v>
      </c>
      <c r="T27" s="95"/>
      <c r="U27" s="160"/>
      <c r="V27" s="160">
        <f t="shared" si="4"/>
        <v>20</v>
      </c>
      <c r="W27" s="160"/>
      <c r="X27" s="95"/>
      <c r="Y27" s="95"/>
      <c r="Z27" s="95"/>
      <c r="AA27" s="95"/>
      <c r="AB27" s="95"/>
      <c r="AC27" s="95"/>
      <c r="AD27" s="95"/>
      <c r="AE27" s="95"/>
      <c r="AF27" s="95"/>
      <c r="AG27" s="95"/>
      <c r="AH27" s="95"/>
      <c r="AI27" s="95"/>
      <c r="AJ27" s="95"/>
      <c r="AK27" s="95"/>
    </row>
    <row r="28" spans="1:37" s="67" customFormat="1" x14ac:dyDescent="0.3">
      <c r="A28" s="728"/>
      <c r="B28" s="94" t="s">
        <v>129</v>
      </c>
      <c r="C28" s="238"/>
      <c r="D28" s="238"/>
      <c r="E28" s="238"/>
      <c r="F28" s="238"/>
      <c r="G28" s="238"/>
      <c r="H28" s="238"/>
      <c r="I28" s="238"/>
      <c r="J28" s="238"/>
      <c r="K28" s="238"/>
      <c r="L28" s="238"/>
      <c r="M28" s="238"/>
      <c r="N28" s="238"/>
      <c r="O28" s="238"/>
      <c r="P28" s="238"/>
      <c r="Q28" s="95">
        <f t="shared" si="6"/>
        <v>0</v>
      </c>
      <c r="R28" s="95">
        <f t="shared" si="7"/>
        <v>0</v>
      </c>
      <c r="S28" s="95">
        <f t="shared" si="8"/>
        <v>0</v>
      </c>
      <c r="T28" s="95"/>
      <c r="U28" s="160"/>
      <c r="V28" s="160">
        <f t="shared" si="4"/>
        <v>21</v>
      </c>
      <c r="W28" s="160"/>
      <c r="X28" s="95"/>
      <c r="Y28" s="95"/>
      <c r="Z28" s="95"/>
      <c r="AA28" s="95"/>
      <c r="AB28" s="95"/>
      <c r="AC28" s="95"/>
      <c r="AD28" s="95"/>
      <c r="AE28" s="95"/>
      <c r="AF28" s="95"/>
      <c r="AG28" s="95"/>
      <c r="AH28" s="95"/>
      <c r="AI28" s="95"/>
      <c r="AJ28" s="95"/>
      <c r="AK28" s="95"/>
    </row>
    <row r="29" spans="1:37" s="67" customFormat="1" x14ac:dyDescent="0.3">
      <c r="A29" s="728"/>
      <c r="B29" s="94" t="s">
        <v>130</v>
      </c>
      <c r="C29" s="238"/>
      <c r="D29" s="238"/>
      <c r="E29" s="238"/>
      <c r="F29" s="238"/>
      <c r="G29" s="238"/>
      <c r="H29" s="238"/>
      <c r="I29" s="238"/>
      <c r="J29" s="238"/>
      <c r="K29" s="238"/>
      <c r="L29" s="238"/>
      <c r="M29" s="238"/>
      <c r="N29" s="238"/>
      <c r="O29" s="238"/>
      <c r="P29" s="238"/>
      <c r="Q29" s="95">
        <f t="shared" si="6"/>
        <v>0</v>
      </c>
      <c r="R29" s="95">
        <f t="shared" si="7"/>
        <v>0</v>
      </c>
      <c r="S29" s="95">
        <f t="shared" si="8"/>
        <v>0</v>
      </c>
      <c r="T29" s="95"/>
      <c r="U29" s="160"/>
      <c r="V29" s="160">
        <f t="shared" si="4"/>
        <v>22</v>
      </c>
      <c r="W29" s="160"/>
      <c r="X29" s="95"/>
      <c r="Y29" s="95"/>
      <c r="Z29" s="95"/>
      <c r="AA29" s="95"/>
      <c r="AB29" s="95"/>
      <c r="AC29" s="95"/>
      <c r="AD29" s="95"/>
      <c r="AE29" s="95"/>
      <c r="AF29" s="95"/>
      <c r="AG29" s="95"/>
      <c r="AH29" s="95"/>
      <c r="AI29" s="95"/>
      <c r="AJ29" s="95"/>
      <c r="AK29" s="95"/>
    </row>
    <row r="30" spans="1:37" s="67" customFormat="1" x14ac:dyDescent="0.3">
      <c r="A30" s="728"/>
      <c r="B30" s="94" t="s">
        <v>126</v>
      </c>
      <c r="C30" s="238"/>
      <c r="D30" s="238"/>
      <c r="E30" s="238"/>
      <c r="F30" s="238"/>
      <c r="G30" s="238"/>
      <c r="H30" s="238"/>
      <c r="I30" s="238"/>
      <c r="J30" s="238"/>
      <c r="K30" s="238"/>
      <c r="L30" s="238"/>
      <c r="M30" s="238"/>
      <c r="N30" s="238"/>
      <c r="O30" s="238"/>
      <c r="P30" s="238"/>
      <c r="Q30" s="95">
        <f t="shared" si="6"/>
        <v>0</v>
      </c>
      <c r="R30" s="95">
        <f t="shared" si="7"/>
        <v>0</v>
      </c>
      <c r="S30" s="95">
        <f t="shared" si="8"/>
        <v>0</v>
      </c>
      <c r="T30" s="95"/>
      <c r="U30" s="160"/>
      <c r="V30" s="160">
        <f t="shared" si="4"/>
        <v>23</v>
      </c>
      <c r="W30" s="160"/>
      <c r="X30" s="95"/>
      <c r="Y30" s="95"/>
      <c r="Z30" s="95"/>
      <c r="AA30" s="95"/>
      <c r="AB30" s="95"/>
      <c r="AC30" s="95"/>
      <c r="AD30" s="95"/>
      <c r="AE30" s="95"/>
      <c r="AF30" s="95"/>
      <c r="AG30" s="95"/>
      <c r="AH30" s="95"/>
      <c r="AI30" s="95"/>
      <c r="AJ30" s="95"/>
      <c r="AK30" s="95"/>
    </row>
    <row r="31" spans="1:37" s="67" customFormat="1" x14ac:dyDescent="0.3">
      <c r="A31" s="728"/>
      <c r="B31" s="94" t="s">
        <v>131</v>
      </c>
      <c r="C31" s="238"/>
      <c r="D31" s="238"/>
      <c r="E31" s="238"/>
      <c r="F31" s="238"/>
      <c r="G31" s="238"/>
      <c r="H31" s="238"/>
      <c r="I31" s="238"/>
      <c r="J31" s="238"/>
      <c r="K31" s="238"/>
      <c r="L31" s="238"/>
      <c r="M31" s="238"/>
      <c r="N31" s="238"/>
      <c r="O31" s="238"/>
      <c r="P31" s="238"/>
      <c r="Q31" s="95">
        <f t="shared" si="6"/>
        <v>0</v>
      </c>
      <c r="R31" s="95">
        <f t="shared" si="7"/>
        <v>0</v>
      </c>
      <c r="S31" s="95">
        <f t="shared" si="8"/>
        <v>0</v>
      </c>
      <c r="T31" s="95"/>
      <c r="U31" s="160"/>
      <c r="V31" s="160">
        <f t="shared" si="4"/>
        <v>24</v>
      </c>
      <c r="W31" s="160"/>
      <c r="X31" s="95"/>
      <c r="Y31" s="95"/>
      <c r="Z31" s="95"/>
      <c r="AA31" s="95"/>
      <c r="AB31" s="95"/>
      <c r="AC31" s="95"/>
      <c r="AD31" s="95"/>
      <c r="AE31" s="95"/>
      <c r="AF31" s="95"/>
      <c r="AG31" s="95"/>
      <c r="AH31" s="95"/>
      <c r="AI31" s="95"/>
      <c r="AJ31" s="95"/>
      <c r="AK31" s="95"/>
    </row>
    <row r="32" spans="1:37" s="67" customFormat="1" x14ac:dyDescent="0.3">
      <c r="A32" s="728"/>
      <c r="B32" s="94" t="s">
        <v>132</v>
      </c>
      <c r="C32" s="238"/>
      <c r="D32" s="238"/>
      <c r="E32" s="238"/>
      <c r="F32" s="238"/>
      <c r="G32" s="238"/>
      <c r="H32" s="238"/>
      <c r="I32" s="238"/>
      <c r="J32" s="238"/>
      <c r="K32" s="238"/>
      <c r="L32" s="238"/>
      <c r="M32" s="238"/>
      <c r="N32" s="238"/>
      <c r="O32" s="238"/>
      <c r="P32" s="238"/>
      <c r="Q32" s="95">
        <f t="shared" si="6"/>
        <v>0</v>
      </c>
      <c r="R32" s="95">
        <f t="shared" si="7"/>
        <v>0</v>
      </c>
      <c r="S32" s="95">
        <f t="shared" si="8"/>
        <v>0</v>
      </c>
      <c r="T32" s="95"/>
      <c r="U32" s="160"/>
      <c r="V32" s="160">
        <f t="shared" si="4"/>
        <v>25</v>
      </c>
      <c r="W32" s="160"/>
      <c r="X32" s="95"/>
      <c r="Y32" s="95"/>
      <c r="Z32" s="95"/>
      <c r="AA32" s="95"/>
      <c r="AB32" s="95"/>
      <c r="AC32" s="95"/>
      <c r="AD32" s="95"/>
      <c r="AE32" s="95"/>
      <c r="AF32" s="95"/>
      <c r="AG32" s="95"/>
      <c r="AH32" s="95"/>
      <c r="AI32" s="95"/>
      <c r="AJ32" s="95"/>
      <c r="AK32" s="95"/>
    </row>
    <row r="33" spans="1:37" s="67" customFormat="1" x14ac:dyDescent="0.3">
      <c r="A33" s="728"/>
      <c r="B33" s="94" t="s">
        <v>127</v>
      </c>
      <c r="C33" s="238"/>
      <c r="D33" s="238"/>
      <c r="E33" s="238"/>
      <c r="F33" s="238"/>
      <c r="G33" s="238"/>
      <c r="H33" s="238"/>
      <c r="I33" s="238"/>
      <c r="J33" s="238"/>
      <c r="K33" s="238"/>
      <c r="L33" s="238"/>
      <c r="M33" s="238"/>
      <c r="N33" s="238"/>
      <c r="O33" s="238"/>
      <c r="P33" s="238"/>
      <c r="Q33" s="95">
        <f t="shared" si="6"/>
        <v>0</v>
      </c>
      <c r="R33" s="95">
        <f t="shared" si="7"/>
        <v>0</v>
      </c>
      <c r="S33" s="95">
        <f t="shared" si="8"/>
        <v>0</v>
      </c>
      <c r="T33" s="95"/>
      <c r="U33" s="160"/>
      <c r="V33" s="160">
        <f t="shared" si="4"/>
        <v>26</v>
      </c>
      <c r="W33" s="160"/>
      <c r="X33" s="95"/>
      <c r="Y33" s="95"/>
      <c r="Z33" s="95"/>
      <c r="AA33" s="95"/>
      <c r="AB33" s="95"/>
      <c r="AC33" s="95"/>
      <c r="AD33" s="95"/>
      <c r="AE33" s="95"/>
      <c r="AF33" s="95"/>
      <c r="AG33" s="95"/>
      <c r="AH33" s="95"/>
      <c r="AI33" s="95"/>
      <c r="AJ33" s="95"/>
      <c r="AK33" s="95"/>
    </row>
    <row r="34" spans="1:37" s="67" customFormat="1" x14ac:dyDescent="0.3">
      <c r="A34" s="728"/>
      <c r="B34" s="23" t="s">
        <v>84</v>
      </c>
      <c r="C34" s="238"/>
      <c r="D34" s="238"/>
      <c r="E34" s="238"/>
      <c r="F34" s="238"/>
      <c r="G34" s="238"/>
      <c r="H34" s="238"/>
      <c r="I34" s="238"/>
      <c r="J34" s="238"/>
      <c r="K34" s="238"/>
      <c r="L34" s="238"/>
      <c r="M34" s="238"/>
      <c r="N34" s="238"/>
      <c r="O34" s="238"/>
      <c r="P34" s="238"/>
      <c r="Q34" s="95">
        <f t="shared" si="6"/>
        <v>0</v>
      </c>
      <c r="R34" s="95">
        <f t="shared" si="7"/>
        <v>0</v>
      </c>
      <c r="S34" s="95">
        <f t="shared" si="8"/>
        <v>0</v>
      </c>
      <c r="T34" s="95"/>
      <c r="U34" s="160"/>
      <c r="V34" s="160">
        <f t="shared" si="4"/>
        <v>27</v>
      </c>
      <c r="W34" s="160"/>
      <c r="X34" s="95"/>
      <c r="Y34" s="95"/>
      <c r="Z34" s="95"/>
      <c r="AA34" s="95"/>
      <c r="AB34" s="95"/>
      <c r="AC34" s="95"/>
      <c r="AD34" s="95"/>
      <c r="AE34" s="95"/>
      <c r="AF34" s="95"/>
      <c r="AG34" s="95"/>
      <c r="AH34" s="95"/>
      <c r="AI34" s="95"/>
      <c r="AJ34" s="95"/>
      <c r="AK34" s="95"/>
    </row>
    <row r="35" spans="1:37" s="67" customFormat="1" x14ac:dyDescent="0.3">
      <c r="A35" s="728"/>
      <c r="B35" s="23" t="s">
        <v>85</v>
      </c>
      <c r="C35" s="238"/>
      <c r="D35" s="238"/>
      <c r="E35" s="238"/>
      <c r="F35" s="238"/>
      <c r="G35" s="238"/>
      <c r="H35" s="238"/>
      <c r="I35" s="238"/>
      <c r="J35" s="238"/>
      <c r="K35" s="238"/>
      <c r="L35" s="238"/>
      <c r="M35" s="238"/>
      <c r="N35" s="238"/>
      <c r="O35" s="238"/>
      <c r="P35" s="238"/>
      <c r="Q35" s="95">
        <f t="shared" si="6"/>
        <v>0</v>
      </c>
      <c r="R35" s="95">
        <f t="shared" si="7"/>
        <v>0</v>
      </c>
      <c r="S35" s="95">
        <f t="shared" si="8"/>
        <v>0</v>
      </c>
      <c r="T35" s="95"/>
      <c r="U35" s="160"/>
      <c r="V35" s="160">
        <f t="shared" si="4"/>
        <v>28</v>
      </c>
      <c r="W35" s="160"/>
      <c r="X35" s="95"/>
      <c r="Y35" s="95"/>
      <c r="Z35" s="95"/>
      <c r="AA35" s="95"/>
      <c r="AB35" s="95"/>
      <c r="AC35" s="95"/>
      <c r="AD35" s="95"/>
      <c r="AE35" s="95"/>
      <c r="AF35" s="95"/>
      <c r="AG35" s="95"/>
      <c r="AH35" s="95"/>
      <c r="AI35" s="95"/>
      <c r="AJ35" s="95"/>
      <c r="AK35" s="95"/>
    </row>
    <row r="36" spans="1:37" s="67" customFormat="1" x14ac:dyDescent="0.3">
      <c r="A36" s="728"/>
      <c r="B36" s="23" t="s">
        <v>86</v>
      </c>
      <c r="C36" s="238"/>
      <c r="D36" s="238"/>
      <c r="E36" s="238"/>
      <c r="F36" s="238"/>
      <c r="G36" s="238"/>
      <c r="H36" s="238"/>
      <c r="I36" s="238"/>
      <c r="J36" s="238"/>
      <c r="K36" s="238"/>
      <c r="L36" s="238"/>
      <c r="M36" s="238"/>
      <c r="N36" s="238"/>
      <c r="O36" s="238"/>
      <c r="P36" s="238"/>
      <c r="Q36" s="95">
        <f t="shared" si="6"/>
        <v>0</v>
      </c>
      <c r="R36" s="95">
        <f t="shared" si="7"/>
        <v>0</v>
      </c>
      <c r="S36" s="95">
        <f t="shared" si="8"/>
        <v>0</v>
      </c>
      <c r="T36" s="95"/>
      <c r="U36" s="160"/>
      <c r="V36" s="160">
        <f t="shared" si="4"/>
        <v>29</v>
      </c>
      <c r="W36" s="160"/>
      <c r="X36" s="95"/>
      <c r="Y36" s="95"/>
      <c r="Z36" s="95"/>
      <c r="AA36" s="95"/>
      <c r="AB36" s="95"/>
      <c r="AC36" s="95"/>
      <c r="AD36" s="95"/>
      <c r="AE36" s="95"/>
      <c r="AF36" s="95"/>
      <c r="AG36" s="95"/>
      <c r="AH36" s="95"/>
      <c r="AI36" s="95"/>
      <c r="AJ36" s="95"/>
      <c r="AK36" s="95"/>
    </row>
    <row r="37" spans="1:37" s="67" customFormat="1" x14ac:dyDescent="0.3">
      <c r="A37" s="728"/>
      <c r="B37" s="23" t="s">
        <v>87</v>
      </c>
      <c r="C37" s="238"/>
      <c r="D37" s="238"/>
      <c r="E37" s="238"/>
      <c r="F37" s="238"/>
      <c r="G37" s="238"/>
      <c r="H37" s="238"/>
      <c r="I37" s="238"/>
      <c r="J37" s="238"/>
      <c r="K37" s="238"/>
      <c r="L37" s="238"/>
      <c r="M37" s="238"/>
      <c r="N37" s="238"/>
      <c r="O37" s="238"/>
      <c r="P37" s="238"/>
      <c r="Q37" s="95">
        <f t="shared" si="6"/>
        <v>0</v>
      </c>
      <c r="R37" s="95">
        <f t="shared" si="7"/>
        <v>0</v>
      </c>
      <c r="S37" s="95">
        <f t="shared" si="8"/>
        <v>0</v>
      </c>
      <c r="T37" s="95"/>
      <c r="U37" s="160"/>
      <c r="V37" s="160">
        <f t="shared" si="4"/>
        <v>30</v>
      </c>
      <c r="W37" s="160"/>
      <c r="X37" s="95"/>
      <c r="Y37" s="95"/>
      <c r="Z37" s="95"/>
      <c r="AA37" s="95"/>
      <c r="AB37" s="95"/>
      <c r="AC37" s="95"/>
      <c r="AD37" s="95"/>
      <c r="AE37" s="95"/>
      <c r="AF37" s="95"/>
      <c r="AG37" s="95"/>
      <c r="AH37" s="95"/>
      <c r="AI37" s="95"/>
      <c r="AJ37" s="95"/>
      <c r="AK37" s="95"/>
    </row>
    <row r="38" spans="1:37" s="67" customFormat="1" x14ac:dyDescent="0.3">
      <c r="A38" s="728"/>
      <c r="B38" s="23" t="s">
        <v>88</v>
      </c>
      <c r="C38" s="238"/>
      <c r="D38" s="238"/>
      <c r="E38" s="238"/>
      <c r="F38" s="238"/>
      <c r="G38" s="238"/>
      <c r="H38" s="238"/>
      <c r="I38" s="238"/>
      <c r="J38" s="238"/>
      <c r="K38" s="238"/>
      <c r="L38" s="238"/>
      <c r="M38" s="238"/>
      <c r="N38" s="238"/>
      <c r="O38" s="238"/>
      <c r="P38" s="238"/>
      <c r="Q38" s="95">
        <f t="shared" si="6"/>
        <v>0</v>
      </c>
      <c r="R38" s="95">
        <f t="shared" si="7"/>
        <v>0</v>
      </c>
      <c r="S38" s="95">
        <f t="shared" si="8"/>
        <v>0</v>
      </c>
      <c r="T38" s="95"/>
      <c r="U38" s="160"/>
      <c r="V38" s="160">
        <f t="shared" si="4"/>
        <v>31</v>
      </c>
      <c r="W38" s="160"/>
      <c r="X38" s="95"/>
      <c r="Y38" s="95"/>
      <c r="Z38" s="95"/>
      <c r="AA38" s="95"/>
      <c r="AB38" s="95"/>
      <c r="AC38" s="95"/>
      <c r="AD38" s="95"/>
      <c r="AE38" s="95"/>
      <c r="AF38" s="95"/>
      <c r="AG38" s="95"/>
      <c r="AH38" s="95"/>
      <c r="AI38" s="95"/>
      <c r="AJ38" s="95"/>
      <c r="AK38" s="95"/>
    </row>
    <row r="39" spans="1:37" s="67" customFormat="1" ht="14.25" thickBot="1" x14ac:dyDescent="0.35">
      <c r="A39" s="728"/>
      <c r="B39" s="96" t="s">
        <v>133</v>
      </c>
      <c r="C39" s="97">
        <f>SUM(C27:C38)</f>
        <v>0</v>
      </c>
      <c r="D39" s="97">
        <f t="shared" ref="D39:S39" si="9">SUM(D27:D38)</f>
        <v>0</v>
      </c>
      <c r="E39" s="97">
        <f t="shared" si="9"/>
        <v>0</v>
      </c>
      <c r="F39" s="97">
        <f t="shared" si="9"/>
        <v>0</v>
      </c>
      <c r="G39" s="97">
        <f t="shared" si="9"/>
        <v>0</v>
      </c>
      <c r="H39" s="97">
        <f t="shared" si="9"/>
        <v>0</v>
      </c>
      <c r="I39" s="97">
        <f t="shared" si="9"/>
        <v>0</v>
      </c>
      <c r="J39" s="97">
        <f t="shared" si="9"/>
        <v>0</v>
      </c>
      <c r="K39" s="97">
        <f t="shared" si="9"/>
        <v>0</v>
      </c>
      <c r="L39" s="97">
        <f t="shared" si="9"/>
        <v>0</v>
      </c>
      <c r="M39" s="97">
        <f t="shared" si="9"/>
        <v>0</v>
      </c>
      <c r="N39" s="97">
        <f t="shared" si="9"/>
        <v>0</v>
      </c>
      <c r="O39" s="97">
        <f t="shared" si="9"/>
        <v>0</v>
      </c>
      <c r="P39" s="97">
        <f t="shared" si="9"/>
        <v>0</v>
      </c>
      <c r="Q39" s="97">
        <f t="shared" si="9"/>
        <v>0</v>
      </c>
      <c r="R39" s="97">
        <f t="shared" si="9"/>
        <v>0</v>
      </c>
      <c r="S39" s="97">
        <f t="shared" si="9"/>
        <v>0</v>
      </c>
      <c r="T39" s="95"/>
      <c r="U39" s="160" t="str">
        <f>RIGHT(A8,4)&amp;"hors reseau"</f>
        <v>2015hors reseau</v>
      </c>
      <c r="V39" s="160">
        <f t="shared" si="4"/>
        <v>32</v>
      </c>
      <c r="W39" s="160"/>
      <c r="X39" s="95"/>
      <c r="Y39" s="95"/>
      <c r="Z39" s="95"/>
      <c r="AA39" s="95"/>
      <c r="AB39" s="95"/>
      <c r="AC39" s="95"/>
      <c r="AD39" s="95"/>
      <c r="AE39" s="95"/>
      <c r="AF39" s="95"/>
      <c r="AG39" s="95"/>
      <c r="AH39" s="95"/>
      <c r="AI39" s="95"/>
      <c r="AJ39" s="95"/>
      <c r="AK39" s="95"/>
    </row>
    <row r="40" spans="1:37" s="67" customFormat="1" x14ac:dyDescent="0.3">
      <c r="C40" s="95"/>
      <c r="D40" s="95"/>
      <c r="E40" s="95"/>
      <c r="F40" s="95"/>
      <c r="G40" s="95"/>
      <c r="H40" s="95"/>
      <c r="I40" s="95"/>
      <c r="J40" s="95"/>
      <c r="K40" s="95"/>
      <c r="L40" s="95"/>
      <c r="M40" s="95"/>
      <c r="N40" s="95"/>
      <c r="O40" s="95"/>
      <c r="P40" s="95"/>
      <c r="Q40" s="95"/>
      <c r="R40" s="95"/>
      <c r="S40" s="95"/>
      <c r="T40" s="95"/>
      <c r="U40" s="160"/>
      <c r="V40" s="160">
        <f t="shared" si="4"/>
        <v>33</v>
      </c>
      <c r="W40" s="160"/>
      <c r="X40" s="95"/>
      <c r="Y40" s="95"/>
      <c r="Z40" s="95"/>
      <c r="AA40" s="95"/>
      <c r="AB40" s="95"/>
      <c r="AC40" s="95"/>
      <c r="AD40" s="95"/>
      <c r="AE40" s="95"/>
      <c r="AF40" s="95"/>
      <c r="AG40" s="95"/>
      <c r="AH40" s="95"/>
      <c r="AI40" s="95"/>
      <c r="AJ40" s="95"/>
      <c r="AK40" s="95"/>
    </row>
    <row r="41" spans="1:37" s="67" customFormat="1" ht="12" customHeight="1" x14ac:dyDescent="0.3">
      <c r="A41" s="728" t="s">
        <v>121</v>
      </c>
      <c r="B41" s="94" t="s">
        <v>370</v>
      </c>
      <c r="C41" s="95">
        <f>Q8</f>
        <v>0</v>
      </c>
      <c r="D41" s="95">
        <f t="shared" ref="D41:D57" si="10">R8</f>
        <v>0</v>
      </c>
      <c r="E41" s="95">
        <f t="shared" ref="E41:E57" si="11">S8</f>
        <v>0</v>
      </c>
      <c r="F41" s="238"/>
      <c r="G41" s="238"/>
      <c r="H41" s="238"/>
      <c r="I41" s="238"/>
      <c r="J41" s="238"/>
      <c r="K41" s="238"/>
      <c r="L41" s="238"/>
      <c r="M41" s="238"/>
      <c r="N41" s="238"/>
      <c r="O41" s="238"/>
      <c r="P41" s="238"/>
      <c r="Q41" s="95">
        <f t="shared" ref="Q41:Q57" si="12">SUM(C41,F41:J41,M41:N41)</f>
        <v>0</v>
      </c>
      <c r="R41" s="95">
        <f t="shared" ref="R41:R57" si="13">SUM(D41,K41,O41)</f>
        <v>0</v>
      </c>
      <c r="S41" s="95">
        <f t="shared" ref="S41:S57" si="14">SUM(E41,L41,P41)</f>
        <v>0</v>
      </c>
      <c r="T41" s="95"/>
      <c r="U41" s="160"/>
      <c r="V41" s="160">
        <f t="shared" si="4"/>
        <v>34</v>
      </c>
      <c r="W41" s="160"/>
      <c r="X41" s="95"/>
      <c r="Y41" s="95"/>
      <c r="Z41" s="95"/>
      <c r="AA41" s="95"/>
      <c r="AB41" s="95"/>
      <c r="AC41" s="95"/>
      <c r="AD41" s="95"/>
      <c r="AE41" s="95"/>
      <c r="AF41" s="95"/>
      <c r="AG41" s="95"/>
      <c r="AH41" s="95"/>
      <c r="AI41" s="95"/>
      <c r="AJ41" s="95"/>
      <c r="AK41" s="95"/>
    </row>
    <row r="42" spans="1:37" s="67" customFormat="1" x14ac:dyDescent="0.3">
      <c r="A42" s="728"/>
      <c r="B42" s="94" t="s">
        <v>378</v>
      </c>
      <c r="C42" s="95">
        <f t="shared" ref="C42:C57" si="15">Q9</f>
        <v>0</v>
      </c>
      <c r="D42" s="95">
        <f t="shared" si="10"/>
        <v>0</v>
      </c>
      <c r="E42" s="95">
        <f t="shared" si="11"/>
        <v>0</v>
      </c>
      <c r="F42" s="238"/>
      <c r="G42" s="238"/>
      <c r="H42" s="238"/>
      <c r="I42" s="238"/>
      <c r="J42" s="238"/>
      <c r="K42" s="238"/>
      <c r="L42" s="238"/>
      <c r="M42" s="238"/>
      <c r="N42" s="238"/>
      <c r="O42" s="238"/>
      <c r="P42" s="238"/>
      <c r="Q42" s="95">
        <f t="shared" si="12"/>
        <v>0</v>
      </c>
      <c r="R42" s="95">
        <f t="shared" si="13"/>
        <v>0</v>
      </c>
      <c r="S42" s="95">
        <f t="shared" si="14"/>
        <v>0</v>
      </c>
      <c r="T42" s="95"/>
      <c r="U42" s="160"/>
      <c r="V42" s="160">
        <f t="shared" si="4"/>
        <v>35</v>
      </c>
      <c r="W42" s="160"/>
      <c r="X42" s="95"/>
      <c r="Y42" s="95"/>
      <c r="Z42" s="95"/>
      <c r="AA42" s="95"/>
      <c r="AB42" s="95"/>
      <c r="AC42" s="95"/>
      <c r="AD42" s="95"/>
      <c r="AE42" s="95"/>
      <c r="AF42" s="95"/>
      <c r="AG42" s="95"/>
      <c r="AH42" s="95"/>
      <c r="AI42" s="95"/>
      <c r="AJ42" s="95"/>
      <c r="AK42" s="95"/>
    </row>
    <row r="43" spans="1:37" s="67" customFormat="1" x14ac:dyDescent="0.3">
      <c r="A43" s="728"/>
      <c r="B43" s="94" t="s">
        <v>379</v>
      </c>
      <c r="C43" s="95">
        <f t="shared" si="15"/>
        <v>0</v>
      </c>
      <c r="D43" s="95">
        <f t="shared" si="10"/>
        <v>0</v>
      </c>
      <c r="E43" s="95">
        <f t="shared" si="11"/>
        <v>0</v>
      </c>
      <c r="F43" s="238"/>
      <c r="G43" s="238"/>
      <c r="H43" s="238"/>
      <c r="I43" s="238"/>
      <c r="J43" s="238"/>
      <c r="K43" s="238"/>
      <c r="L43" s="238"/>
      <c r="M43" s="238"/>
      <c r="N43" s="238"/>
      <c r="O43" s="238"/>
      <c r="P43" s="238"/>
      <c r="Q43" s="95">
        <f t="shared" si="12"/>
        <v>0</v>
      </c>
      <c r="R43" s="95">
        <f t="shared" si="13"/>
        <v>0</v>
      </c>
      <c r="S43" s="95">
        <f t="shared" si="14"/>
        <v>0</v>
      </c>
      <c r="T43" s="95"/>
      <c r="U43" s="160"/>
      <c r="V43" s="160">
        <f t="shared" si="4"/>
        <v>36</v>
      </c>
      <c r="W43" s="160"/>
      <c r="X43" s="95"/>
      <c r="Y43" s="95"/>
      <c r="Z43" s="95"/>
      <c r="AA43" s="95"/>
      <c r="AB43" s="95"/>
      <c r="AC43" s="95"/>
      <c r="AD43" s="95"/>
      <c r="AE43" s="95"/>
      <c r="AF43" s="95"/>
      <c r="AG43" s="95"/>
      <c r="AH43" s="95"/>
      <c r="AI43" s="95"/>
      <c r="AJ43" s="95"/>
      <c r="AK43" s="95"/>
    </row>
    <row r="44" spans="1:37" s="67" customFormat="1" x14ac:dyDescent="0.3">
      <c r="A44" s="728"/>
      <c r="B44" s="94" t="s">
        <v>380</v>
      </c>
      <c r="C44" s="95">
        <f t="shared" si="15"/>
        <v>0</v>
      </c>
      <c r="D44" s="95">
        <f t="shared" si="10"/>
        <v>0</v>
      </c>
      <c r="E44" s="95">
        <f t="shared" si="11"/>
        <v>0</v>
      </c>
      <c r="F44" s="238"/>
      <c r="G44" s="238"/>
      <c r="H44" s="238"/>
      <c r="I44" s="238"/>
      <c r="J44" s="238"/>
      <c r="K44" s="238"/>
      <c r="L44" s="238"/>
      <c r="M44" s="238"/>
      <c r="N44" s="238"/>
      <c r="O44" s="238"/>
      <c r="P44" s="238"/>
      <c r="Q44" s="95">
        <f t="shared" si="12"/>
        <v>0</v>
      </c>
      <c r="R44" s="95">
        <f t="shared" si="13"/>
        <v>0</v>
      </c>
      <c r="S44" s="95">
        <f t="shared" si="14"/>
        <v>0</v>
      </c>
      <c r="T44" s="95"/>
      <c r="U44" s="160"/>
      <c r="V44" s="160">
        <f t="shared" si="4"/>
        <v>37</v>
      </c>
      <c r="W44" s="160"/>
      <c r="X44" s="95"/>
      <c r="Y44" s="95"/>
      <c r="Z44" s="95"/>
      <c r="AA44" s="95"/>
      <c r="AB44" s="95"/>
      <c r="AC44" s="95"/>
      <c r="AD44" s="95"/>
      <c r="AE44" s="95"/>
      <c r="AF44" s="95"/>
      <c r="AG44" s="95"/>
      <c r="AH44" s="95"/>
      <c r="AI44" s="95"/>
      <c r="AJ44" s="95"/>
      <c r="AK44" s="95"/>
    </row>
    <row r="45" spans="1:37" s="67" customFormat="1" x14ac:dyDescent="0.3">
      <c r="A45" s="728"/>
      <c r="B45" s="94" t="s">
        <v>381</v>
      </c>
      <c r="C45" s="95">
        <f t="shared" si="15"/>
        <v>0</v>
      </c>
      <c r="D45" s="95">
        <f t="shared" si="10"/>
        <v>0</v>
      </c>
      <c r="E45" s="95">
        <f t="shared" si="11"/>
        <v>0</v>
      </c>
      <c r="F45" s="238"/>
      <c r="G45" s="238"/>
      <c r="H45" s="238"/>
      <c r="I45" s="238"/>
      <c r="J45" s="238"/>
      <c r="K45" s="238"/>
      <c r="L45" s="238"/>
      <c r="M45" s="238"/>
      <c r="N45" s="238"/>
      <c r="O45" s="238"/>
      <c r="P45" s="238"/>
      <c r="Q45" s="95">
        <f t="shared" si="12"/>
        <v>0</v>
      </c>
      <c r="R45" s="95">
        <f t="shared" si="13"/>
        <v>0</v>
      </c>
      <c r="S45" s="95">
        <f t="shared" si="14"/>
        <v>0</v>
      </c>
      <c r="T45" s="95"/>
      <c r="U45" s="160"/>
      <c r="V45" s="160">
        <f t="shared" si="4"/>
        <v>38</v>
      </c>
      <c r="W45" s="160"/>
      <c r="X45" s="95"/>
      <c r="Y45" s="95"/>
      <c r="Z45" s="95"/>
      <c r="AA45" s="95"/>
      <c r="AB45" s="95"/>
      <c r="AC45" s="95"/>
      <c r="AD45" s="95"/>
      <c r="AE45" s="95"/>
      <c r="AF45" s="95"/>
      <c r="AG45" s="95"/>
      <c r="AH45" s="95"/>
      <c r="AI45" s="95"/>
      <c r="AJ45" s="95"/>
      <c r="AK45" s="95"/>
    </row>
    <row r="46" spans="1:37" s="67" customFormat="1" x14ac:dyDescent="0.3">
      <c r="A46" s="728"/>
      <c r="B46" s="94" t="s">
        <v>382</v>
      </c>
      <c r="C46" s="95">
        <f t="shared" si="15"/>
        <v>0</v>
      </c>
      <c r="D46" s="95">
        <f t="shared" si="10"/>
        <v>0</v>
      </c>
      <c r="E46" s="95">
        <f t="shared" si="11"/>
        <v>0</v>
      </c>
      <c r="F46" s="238"/>
      <c r="G46" s="238"/>
      <c r="H46" s="238"/>
      <c r="I46" s="238"/>
      <c r="J46" s="238"/>
      <c r="K46" s="238"/>
      <c r="L46" s="238"/>
      <c r="M46" s="238"/>
      <c r="N46" s="238"/>
      <c r="O46" s="238"/>
      <c r="P46" s="238"/>
      <c r="Q46" s="95">
        <f t="shared" si="12"/>
        <v>0</v>
      </c>
      <c r="R46" s="95">
        <f t="shared" si="13"/>
        <v>0</v>
      </c>
      <c r="S46" s="95">
        <f t="shared" si="14"/>
        <v>0</v>
      </c>
      <c r="T46" s="95"/>
      <c r="U46" s="160"/>
      <c r="V46" s="160">
        <f t="shared" si="4"/>
        <v>39</v>
      </c>
      <c r="W46" s="160"/>
      <c r="X46" s="95"/>
      <c r="Y46" s="95"/>
      <c r="Z46" s="95"/>
      <c r="AA46" s="95"/>
      <c r="AB46" s="95"/>
      <c r="AC46" s="95"/>
      <c r="AD46" s="95"/>
      <c r="AE46" s="95"/>
      <c r="AF46" s="95"/>
      <c r="AG46" s="95"/>
      <c r="AH46" s="95"/>
      <c r="AI46" s="95"/>
      <c r="AJ46" s="95"/>
      <c r="AK46" s="95"/>
    </row>
    <row r="47" spans="1:37" s="67" customFormat="1" x14ac:dyDescent="0.3">
      <c r="A47" s="728"/>
      <c r="B47" s="94" t="s">
        <v>383</v>
      </c>
      <c r="C47" s="95">
        <f t="shared" si="15"/>
        <v>0</v>
      </c>
      <c r="D47" s="95">
        <f t="shared" si="10"/>
        <v>0</v>
      </c>
      <c r="E47" s="95">
        <f t="shared" si="11"/>
        <v>0</v>
      </c>
      <c r="F47" s="238"/>
      <c r="G47" s="238"/>
      <c r="H47" s="238"/>
      <c r="I47" s="238"/>
      <c r="J47" s="238"/>
      <c r="K47" s="238"/>
      <c r="L47" s="238"/>
      <c r="M47" s="238"/>
      <c r="N47" s="238"/>
      <c r="O47" s="238"/>
      <c r="P47" s="238"/>
      <c r="Q47" s="95">
        <f t="shared" si="12"/>
        <v>0</v>
      </c>
      <c r="R47" s="95">
        <f t="shared" si="13"/>
        <v>0</v>
      </c>
      <c r="S47" s="95">
        <f t="shared" si="14"/>
        <v>0</v>
      </c>
      <c r="T47" s="95"/>
      <c r="U47" s="160"/>
      <c r="V47" s="160">
        <f t="shared" si="4"/>
        <v>40</v>
      </c>
      <c r="W47" s="160"/>
      <c r="X47" s="95"/>
      <c r="Y47" s="95"/>
      <c r="Z47" s="95"/>
      <c r="AA47" s="95"/>
      <c r="AB47" s="95"/>
      <c r="AC47" s="95"/>
      <c r="AD47" s="95"/>
      <c r="AE47" s="95"/>
      <c r="AF47" s="95"/>
      <c r="AG47" s="95"/>
      <c r="AH47" s="95"/>
      <c r="AI47" s="95"/>
      <c r="AJ47" s="95"/>
      <c r="AK47" s="95"/>
    </row>
    <row r="48" spans="1:37" s="67" customFormat="1" x14ac:dyDescent="0.3">
      <c r="A48" s="728"/>
      <c r="B48" s="94" t="s">
        <v>384</v>
      </c>
      <c r="C48" s="95">
        <f t="shared" si="15"/>
        <v>0</v>
      </c>
      <c r="D48" s="95">
        <f t="shared" si="10"/>
        <v>0</v>
      </c>
      <c r="E48" s="95">
        <f t="shared" si="11"/>
        <v>0</v>
      </c>
      <c r="F48" s="238"/>
      <c r="G48" s="238"/>
      <c r="H48" s="238"/>
      <c r="I48" s="238"/>
      <c r="J48" s="238"/>
      <c r="K48" s="238"/>
      <c r="L48" s="238"/>
      <c r="M48" s="238"/>
      <c r="N48" s="238"/>
      <c r="O48" s="238"/>
      <c r="P48" s="238"/>
      <c r="Q48" s="95">
        <f t="shared" si="12"/>
        <v>0</v>
      </c>
      <c r="R48" s="95">
        <f t="shared" si="13"/>
        <v>0</v>
      </c>
      <c r="S48" s="95">
        <f t="shared" si="14"/>
        <v>0</v>
      </c>
      <c r="T48" s="95"/>
      <c r="U48" s="160"/>
      <c r="V48" s="160">
        <f t="shared" si="4"/>
        <v>41</v>
      </c>
      <c r="W48" s="160"/>
      <c r="X48" s="95"/>
      <c r="Y48" s="95"/>
      <c r="Z48" s="95"/>
      <c r="AA48" s="95"/>
      <c r="AB48" s="95"/>
      <c r="AC48" s="95"/>
      <c r="AD48" s="95"/>
      <c r="AE48" s="95"/>
      <c r="AF48" s="95"/>
      <c r="AG48" s="95"/>
      <c r="AH48" s="95"/>
      <c r="AI48" s="95"/>
      <c r="AJ48" s="95"/>
      <c r="AK48" s="95"/>
    </row>
    <row r="49" spans="1:37" s="67" customFormat="1" x14ac:dyDescent="0.3">
      <c r="A49" s="728"/>
      <c r="B49" s="94" t="s">
        <v>386</v>
      </c>
      <c r="C49" s="95">
        <f t="shared" si="15"/>
        <v>0</v>
      </c>
      <c r="D49" s="95">
        <f t="shared" si="10"/>
        <v>0</v>
      </c>
      <c r="E49" s="95">
        <f t="shared" si="11"/>
        <v>0</v>
      </c>
      <c r="F49" s="238"/>
      <c r="G49" s="238"/>
      <c r="H49" s="238"/>
      <c r="I49" s="238"/>
      <c r="J49" s="238"/>
      <c r="K49" s="238"/>
      <c r="L49" s="238"/>
      <c r="M49" s="238"/>
      <c r="N49" s="238"/>
      <c r="O49" s="238"/>
      <c r="P49" s="238"/>
      <c r="Q49" s="95">
        <f t="shared" si="12"/>
        <v>0</v>
      </c>
      <c r="R49" s="95">
        <f t="shared" si="13"/>
        <v>0</v>
      </c>
      <c r="S49" s="95">
        <f t="shared" si="14"/>
        <v>0</v>
      </c>
      <c r="T49" s="95"/>
      <c r="U49" s="160"/>
      <c r="V49" s="160">
        <f t="shared" si="4"/>
        <v>42</v>
      </c>
      <c r="W49" s="160"/>
      <c r="X49" s="95"/>
      <c r="Y49" s="95"/>
      <c r="Z49" s="95"/>
      <c r="AA49" s="95"/>
      <c r="AB49" s="95"/>
      <c r="AC49" s="95"/>
      <c r="AD49" s="95"/>
      <c r="AE49" s="95"/>
      <c r="AF49" s="95"/>
      <c r="AG49" s="95"/>
      <c r="AH49" s="95"/>
      <c r="AI49" s="95"/>
      <c r="AJ49" s="95"/>
      <c r="AK49" s="95"/>
    </row>
    <row r="50" spans="1:37" s="67" customFormat="1" x14ac:dyDescent="0.3">
      <c r="A50" s="728"/>
      <c r="B50" s="94" t="s">
        <v>385</v>
      </c>
      <c r="C50" s="95">
        <f t="shared" si="15"/>
        <v>0</v>
      </c>
      <c r="D50" s="95">
        <f t="shared" si="10"/>
        <v>0</v>
      </c>
      <c r="E50" s="95">
        <f t="shared" si="11"/>
        <v>0</v>
      </c>
      <c r="F50" s="238"/>
      <c r="G50" s="238"/>
      <c r="H50" s="238"/>
      <c r="I50" s="238"/>
      <c r="J50" s="238"/>
      <c r="K50" s="238"/>
      <c r="L50" s="238"/>
      <c r="M50" s="238"/>
      <c r="N50" s="238"/>
      <c r="O50" s="238"/>
      <c r="P50" s="238"/>
      <c r="Q50" s="95">
        <f t="shared" si="12"/>
        <v>0</v>
      </c>
      <c r="R50" s="95">
        <f t="shared" si="13"/>
        <v>0</v>
      </c>
      <c r="S50" s="95">
        <f t="shared" si="14"/>
        <v>0</v>
      </c>
      <c r="T50" s="95"/>
      <c r="U50" s="160"/>
      <c r="V50" s="160">
        <f t="shared" si="4"/>
        <v>43</v>
      </c>
      <c r="W50" s="160"/>
      <c r="X50" s="95"/>
      <c r="Y50" s="95"/>
      <c r="Z50" s="95"/>
      <c r="AA50" s="95"/>
      <c r="AB50" s="95"/>
      <c r="AC50" s="95"/>
      <c r="AD50" s="95"/>
      <c r="AE50" s="95"/>
      <c r="AF50" s="95"/>
      <c r="AG50" s="95"/>
      <c r="AH50" s="95"/>
      <c r="AI50" s="95"/>
      <c r="AJ50" s="95"/>
      <c r="AK50" s="95"/>
    </row>
    <row r="51" spans="1:37" s="67" customFormat="1" x14ac:dyDescent="0.3">
      <c r="A51" s="728"/>
      <c r="B51" s="94" t="s">
        <v>387</v>
      </c>
      <c r="C51" s="95">
        <f t="shared" si="15"/>
        <v>0</v>
      </c>
      <c r="D51" s="95">
        <f t="shared" si="10"/>
        <v>0</v>
      </c>
      <c r="E51" s="95">
        <f t="shared" si="11"/>
        <v>0</v>
      </c>
      <c r="F51" s="238"/>
      <c r="G51" s="238"/>
      <c r="H51" s="238"/>
      <c r="I51" s="238"/>
      <c r="J51" s="238"/>
      <c r="K51" s="238"/>
      <c r="L51" s="238"/>
      <c r="M51" s="238"/>
      <c r="N51" s="238"/>
      <c r="O51" s="238"/>
      <c r="P51" s="238"/>
      <c r="Q51" s="95">
        <f t="shared" si="12"/>
        <v>0</v>
      </c>
      <c r="R51" s="95">
        <f t="shared" si="13"/>
        <v>0</v>
      </c>
      <c r="S51" s="95">
        <f t="shared" si="14"/>
        <v>0</v>
      </c>
      <c r="T51" s="95"/>
      <c r="U51" s="160"/>
      <c r="V51" s="160">
        <f t="shared" si="4"/>
        <v>44</v>
      </c>
      <c r="W51" s="160"/>
      <c r="X51" s="95"/>
      <c r="Y51" s="95"/>
      <c r="Z51" s="95"/>
      <c r="AA51" s="95"/>
      <c r="AB51" s="95"/>
      <c r="AC51" s="95"/>
      <c r="AD51" s="95"/>
      <c r="AE51" s="95"/>
      <c r="AF51" s="95"/>
      <c r="AG51" s="95"/>
      <c r="AH51" s="95"/>
      <c r="AI51" s="95"/>
      <c r="AJ51" s="95"/>
      <c r="AK51" s="95"/>
    </row>
    <row r="52" spans="1:37" s="67" customFormat="1" x14ac:dyDescent="0.3">
      <c r="A52" s="728"/>
      <c r="B52" s="94" t="s">
        <v>76</v>
      </c>
      <c r="C52" s="95">
        <f t="shared" si="15"/>
        <v>0</v>
      </c>
      <c r="D52" s="95">
        <f t="shared" si="10"/>
        <v>0</v>
      </c>
      <c r="E52" s="95">
        <f t="shared" si="11"/>
        <v>0</v>
      </c>
      <c r="F52" s="238"/>
      <c r="G52" s="238"/>
      <c r="H52" s="238"/>
      <c r="I52" s="238"/>
      <c r="J52" s="238"/>
      <c r="K52" s="238"/>
      <c r="L52" s="238"/>
      <c r="M52" s="238"/>
      <c r="N52" s="238"/>
      <c r="O52" s="238"/>
      <c r="P52" s="238"/>
      <c r="Q52" s="95">
        <f t="shared" si="12"/>
        <v>0</v>
      </c>
      <c r="R52" s="95">
        <f t="shared" si="13"/>
        <v>0</v>
      </c>
      <c r="S52" s="95">
        <f t="shared" si="14"/>
        <v>0</v>
      </c>
      <c r="T52" s="95"/>
      <c r="U52" s="160"/>
      <c r="V52" s="160">
        <f t="shared" si="4"/>
        <v>45</v>
      </c>
      <c r="W52" s="160"/>
      <c r="X52" s="95"/>
      <c r="Y52" s="95"/>
      <c r="Z52" s="95"/>
      <c r="AA52" s="95"/>
      <c r="AB52" s="95"/>
      <c r="AC52" s="95"/>
      <c r="AD52" s="95"/>
      <c r="AE52" s="95"/>
      <c r="AF52" s="95"/>
      <c r="AG52" s="95"/>
      <c r="AH52" s="95"/>
      <c r="AI52" s="95"/>
      <c r="AJ52" s="95"/>
      <c r="AK52" s="95"/>
    </row>
    <row r="53" spans="1:37" s="67" customFormat="1" x14ac:dyDescent="0.3">
      <c r="A53" s="728"/>
      <c r="B53" s="94" t="s">
        <v>84</v>
      </c>
      <c r="C53" s="95">
        <f t="shared" si="15"/>
        <v>0</v>
      </c>
      <c r="D53" s="95">
        <f t="shared" si="10"/>
        <v>0</v>
      </c>
      <c r="E53" s="95">
        <f t="shared" si="11"/>
        <v>0</v>
      </c>
      <c r="F53" s="238"/>
      <c r="G53" s="238"/>
      <c r="H53" s="238"/>
      <c r="I53" s="238"/>
      <c r="J53" s="238"/>
      <c r="K53" s="238"/>
      <c r="L53" s="238"/>
      <c r="M53" s="238"/>
      <c r="N53" s="238"/>
      <c r="O53" s="238"/>
      <c r="P53" s="238"/>
      <c r="Q53" s="95">
        <f t="shared" si="12"/>
        <v>0</v>
      </c>
      <c r="R53" s="95">
        <f t="shared" si="13"/>
        <v>0</v>
      </c>
      <c r="S53" s="95">
        <f t="shared" si="14"/>
        <v>0</v>
      </c>
      <c r="T53" s="95"/>
      <c r="U53" s="160"/>
      <c r="V53" s="160">
        <f t="shared" si="4"/>
        <v>46</v>
      </c>
      <c r="W53" s="160"/>
      <c r="X53" s="95"/>
      <c r="Y53" s="95"/>
      <c r="Z53" s="95"/>
      <c r="AA53" s="95"/>
      <c r="AB53" s="95"/>
      <c r="AC53" s="95"/>
      <c r="AD53" s="95"/>
      <c r="AE53" s="95"/>
      <c r="AF53" s="95"/>
      <c r="AG53" s="95"/>
      <c r="AH53" s="95"/>
      <c r="AI53" s="95"/>
      <c r="AJ53" s="95"/>
      <c r="AK53" s="95"/>
    </row>
    <row r="54" spans="1:37" s="67" customFormat="1" x14ac:dyDescent="0.3">
      <c r="A54" s="728"/>
      <c r="B54" s="94" t="s">
        <v>85</v>
      </c>
      <c r="C54" s="95">
        <f t="shared" si="15"/>
        <v>0</v>
      </c>
      <c r="D54" s="95">
        <f t="shared" si="10"/>
        <v>0</v>
      </c>
      <c r="E54" s="95">
        <f t="shared" si="11"/>
        <v>0</v>
      </c>
      <c r="F54" s="238"/>
      <c r="G54" s="238"/>
      <c r="H54" s="238"/>
      <c r="I54" s="238"/>
      <c r="J54" s="238"/>
      <c r="K54" s="238"/>
      <c r="L54" s="238"/>
      <c r="M54" s="238"/>
      <c r="N54" s="238"/>
      <c r="O54" s="238"/>
      <c r="P54" s="238"/>
      <c r="Q54" s="95">
        <f t="shared" si="12"/>
        <v>0</v>
      </c>
      <c r="R54" s="95">
        <f t="shared" si="13"/>
        <v>0</v>
      </c>
      <c r="S54" s="95">
        <f t="shared" si="14"/>
        <v>0</v>
      </c>
      <c r="T54" s="95"/>
      <c r="U54" s="160"/>
      <c r="V54" s="160">
        <f t="shared" si="4"/>
        <v>47</v>
      </c>
      <c r="W54" s="160"/>
      <c r="X54" s="95"/>
      <c r="Y54" s="95"/>
      <c r="Z54" s="95"/>
      <c r="AA54" s="95"/>
      <c r="AB54" s="95"/>
      <c r="AC54" s="95"/>
      <c r="AD54" s="95"/>
      <c r="AE54" s="95"/>
      <c r="AF54" s="95"/>
      <c r="AG54" s="95"/>
      <c r="AH54" s="95"/>
      <c r="AI54" s="95"/>
      <c r="AJ54" s="95"/>
      <c r="AK54" s="95"/>
    </row>
    <row r="55" spans="1:37" s="67" customFormat="1" x14ac:dyDescent="0.3">
      <c r="A55" s="728"/>
      <c r="B55" s="94" t="s">
        <v>86</v>
      </c>
      <c r="C55" s="95">
        <f t="shared" si="15"/>
        <v>0</v>
      </c>
      <c r="D55" s="95">
        <f t="shared" si="10"/>
        <v>0</v>
      </c>
      <c r="E55" s="95">
        <f t="shared" si="11"/>
        <v>0</v>
      </c>
      <c r="F55" s="238"/>
      <c r="G55" s="238"/>
      <c r="H55" s="238"/>
      <c r="I55" s="238"/>
      <c r="J55" s="238"/>
      <c r="K55" s="238"/>
      <c r="L55" s="238"/>
      <c r="M55" s="238"/>
      <c r="N55" s="238"/>
      <c r="O55" s="238"/>
      <c r="P55" s="238"/>
      <c r="Q55" s="95">
        <f t="shared" si="12"/>
        <v>0</v>
      </c>
      <c r="R55" s="95">
        <f t="shared" si="13"/>
        <v>0</v>
      </c>
      <c r="S55" s="95">
        <f t="shared" si="14"/>
        <v>0</v>
      </c>
      <c r="T55" s="95"/>
      <c r="U55" s="160"/>
      <c r="V55" s="160">
        <f t="shared" si="4"/>
        <v>48</v>
      </c>
      <c r="W55" s="160"/>
      <c r="X55" s="95"/>
      <c r="Y55" s="95"/>
      <c r="Z55" s="95"/>
      <c r="AA55" s="95"/>
      <c r="AB55" s="95"/>
      <c r="AC55" s="95"/>
      <c r="AD55" s="95"/>
      <c r="AE55" s="95"/>
      <c r="AF55" s="95"/>
      <c r="AG55" s="95"/>
      <c r="AH55" s="95"/>
      <c r="AI55" s="95"/>
      <c r="AJ55" s="95"/>
      <c r="AK55" s="95"/>
    </row>
    <row r="56" spans="1:37" s="67" customFormat="1" x14ac:dyDescent="0.3">
      <c r="A56" s="728"/>
      <c r="B56" s="94" t="s">
        <v>87</v>
      </c>
      <c r="C56" s="95">
        <f t="shared" si="15"/>
        <v>0</v>
      </c>
      <c r="D56" s="95">
        <f t="shared" si="10"/>
        <v>0</v>
      </c>
      <c r="E56" s="95">
        <f t="shared" si="11"/>
        <v>0</v>
      </c>
      <c r="F56" s="238"/>
      <c r="G56" s="238"/>
      <c r="H56" s="238"/>
      <c r="I56" s="238"/>
      <c r="J56" s="238"/>
      <c r="K56" s="238"/>
      <c r="L56" s="238"/>
      <c r="M56" s="238"/>
      <c r="N56" s="238"/>
      <c r="O56" s="238"/>
      <c r="P56" s="238"/>
      <c r="Q56" s="95">
        <f t="shared" si="12"/>
        <v>0</v>
      </c>
      <c r="R56" s="95">
        <f t="shared" si="13"/>
        <v>0</v>
      </c>
      <c r="S56" s="95">
        <f t="shared" si="14"/>
        <v>0</v>
      </c>
      <c r="T56" s="95"/>
      <c r="U56" s="160"/>
      <c r="V56" s="160">
        <f t="shared" si="4"/>
        <v>49</v>
      </c>
      <c r="W56" s="160"/>
      <c r="X56" s="95"/>
      <c r="Y56" s="95"/>
      <c r="Z56" s="95"/>
      <c r="AA56" s="95"/>
      <c r="AB56" s="95"/>
      <c r="AC56" s="95"/>
      <c r="AD56" s="95"/>
      <c r="AE56" s="95"/>
      <c r="AF56" s="95"/>
      <c r="AG56" s="95"/>
      <c r="AH56" s="95"/>
      <c r="AI56" s="95"/>
      <c r="AJ56" s="95"/>
      <c r="AK56" s="95"/>
    </row>
    <row r="57" spans="1:37" s="67" customFormat="1" x14ac:dyDescent="0.3">
      <c r="A57" s="728"/>
      <c r="B57" s="94" t="s">
        <v>88</v>
      </c>
      <c r="C57" s="95">
        <f t="shared" si="15"/>
        <v>0</v>
      </c>
      <c r="D57" s="95">
        <f t="shared" si="10"/>
        <v>0</v>
      </c>
      <c r="E57" s="95">
        <f t="shared" si="11"/>
        <v>0</v>
      </c>
      <c r="F57" s="238"/>
      <c r="G57" s="238"/>
      <c r="H57" s="238"/>
      <c r="I57" s="238"/>
      <c r="J57" s="238"/>
      <c r="K57" s="238"/>
      <c r="L57" s="238"/>
      <c r="M57" s="238"/>
      <c r="N57" s="238"/>
      <c r="O57" s="238"/>
      <c r="P57" s="238"/>
      <c r="Q57" s="95">
        <f t="shared" si="12"/>
        <v>0</v>
      </c>
      <c r="R57" s="95">
        <f t="shared" si="13"/>
        <v>0</v>
      </c>
      <c r="S57" s="95">
        <f t="shared" si="14"/>
        <v>0</v>
      </c>
      <c r="T57" s="95"/>
      <c r="U57" s="160"/>
      <c r="V57" s="160">
        <f t="shared" si="4"/>
        <v>50</v>
      </c>
      <c r="W57" s="160"/>
      <c r="X57" s="95"/>
      <c r="Y57" s="95"/>
      <c r="Z57" s="95"/>
      <c r="AA57" s="95"/>
      <c r="AB57" s="95"/>
      <c r="AC57" s="95"/>
      <c r="AD57" s="95"/>
      <c r="AE57" s="95"/>
      <c r="AF57" s="95"/>
      <c r="AG57" s="95"/>
      <c r="AH57" s="95"/>
      <c r="AI57" s="95"/>
      <c r="AJ57" s="95"/>
      <c r="AK57" s="95"/>
    </row>
    <row r="58" spans="1:37" s="67" customFormat="1" ht="14.25" thickBot="1" x14ac:dyDescent="0.35">
      <c r="A58" s="728"/>
      <c r="B58" s="96" t="s">
        <v>128</v>
      </c>
      <c r="C58" s="97">
        <f t="shared" ref="C58:S58" si="16">SUM(C41:C57)</f>
        <v>0</v>
      </c>
      <c r="D58" s="97">
        <f t="shared" si="16"/>
        <v>0</v>
      </c>
      <c r="E58" s="97">
        <f t="shared" si="16"/>
        <v>0</v>
      </c>
      <c r="F58" s="97">
        <f t="shared" si="16"/>
        <v>0</v>
      </c>
      <c r="G58" s="97">
        <f t="shared" si="16"/>
        <v>0</v>
      </c>
      <c r="H58" s="97">
        <f t="shared" si="16"/>
        <v>0</v>
      </c>
      <c r="I58" s="97">
        <f t="shared" si="16"/>
        <v>0</v>
      </c>
      <c r="J58" s="97">
        <f t="shared" si="16"/>
        <v>0</v>
      </c>
      <c r="K58" s="97">
        <f t="shared" si="16"/>
        <v>0</v>
      </c>
      <c r="L58" s="97">
        <f t="shared" si="16"/>
        <v>0</v>
      </c>
      <c r="M58" s="97">
        <f t="shared" si="16"/>
        <v>0</v>
      </c>
      <c r="N58" s="97">
        <f t="shared" si="16"/>
        <v>0</v>
      </c>
      <c r="O58" s="97">
        <f t="shared" si="16"/>
        <v>0</v>
      </c>
      <c r="P58" s="97">
        <f t="shared" si="16"/>
        <v>0</v>
      </c>
      <c r="Q58" s="97">
        <f t="shared" si="16"/>
        <v>0</v>
      </c>
      <c r="R58" s="97">
        <f t="shared" si="16"/>
        <v>0</v>
      </c>
      <c r="S58" s="97">
        <f t="shared" si="16"/>
        <v>0</v>
      </c>
      <c r="T58" s="95"/>
      <c r="U58" s="160" t="str">
        <f>RIGHT(A41,4)&amp;"reseau"</f>
        <v>2016reseau</v>
      </c>
      <c r="V58" s="160">
        <f t="shared" si="4"/>
        <v>51</v>
      </c>
      <c r="W58" s="160"/>
      <c r="X58" s="95"/>
      <c r="Y58" s="95"/>
      <c r="Z58" s="95"/>
      <c r="AA58" s="95"/>
      <c r="AB58" s="95"/>
      <c r="AC58" s="95"/>
      <c r="AD58" s="95"/>
      <c r="AE58" s="95"/>
      <c r="AF58" s="95"/>
      <c r="AG58" s="95"/>
      <c r="AH58" s="95"/>
      <c r="AI58" s="95"/>
      <c r="AJ58" s="95"/>
      <c r="AK58" s="95"/>
    </row>
    <row r="59" spans="1:37" s="67" customFormat="1" x14ac:dyDescent="0.3">
      <c r="A59" s="728"/>
      <c r="B59" s="98"/>
      <c r="C59" s="95"/>
      <c r="D59" s="95"/>
      <c r="E59" s="95"/>
      <c r="F59" s="95"/>
      <c r="G59" s="95"/>
      <c r="H59" s="95"/>
      <c r="I59" s="95"/>
      <c r="J59" s="95"/>
      <c r="K59" s="95"/>
      <c r="L59" s="95"/>
      <c r="M59" s="95"/>
      <c r="N59" s="95"/>
      <c r="O59" s="95"/>
      <c r="P59" s="95"/>
      <c r="Q59" s="95"/>
      <c r="R59" s="95"/>
      <c r="S59" s="95"/>
      <c r="T59" s="95"/>
      <c r="U59" s="160"/>
      <c r="V59" s="160">
        <f t="shared" si="4"/>
        <v>52</v>
      </c>
      <c r="W59" s="160"/>
      <c r="X59" s="95"/>
      <c r="Y59" s="95"/>
      <c r="Z59" s="95"/>
      <c r="AA59" s="95"/>
      <c r="AB59" s="95"/>
      <c r="AC59" s="95"/>
      <c r="AD59" s="95"/>
      <c r="AE59" s="95"/>
      <c r="AF59" s="95"/>
      <c r="AG59" s="95"/>
      <c r="AH59" s="95"/>
      <c r="AI59" s="95"/>
      <c r="AJ59" s="95"/>
      <c r="AK59" s="95"/>
    </row>
    <row r="60" spans="1:37" s="67" customFormat="1" x14ac:dyDescent="0.3">
      <c r="A60" s="728"/>
      <c r="B60" s="94" t="s">
        <v>370</v>
      </c>
      <c r="C60" s="95">
        <f t="shared" ref="C60:C71" si="17">Q27</f>
        <v>0</v>
      </c>
      <c r="D60" s="95">
        <f t="shared" ref="D60:D71" si="18">R27</f>
        <v>0</v>
      </c>
      <c r="E60" s="95">
        <f t="shared" ref="E60:E71" si="19">S27</f>
        <v>0</v>
      </c>
      <c r="F60" s="238"/>
      <c r="G60" s="238"/>
      <c r="H60" s="238"/>
      <c r="I60" s="238"/>
      <c r="J60" s="238"/>
      <c r="K60" s="238"/>
      <c r="L60" s="238"/>
      <c r="M60" s="238"/>
      <c r="N60" s="238"/>
      <c r="O60" s="238"/>
      <c r="P60" s="238"/>
      <c r="Q60" s="95">
        <f t="shared" ref="Q60:Q71" si="20">SUM(C60,F60:J60,M60:N60)</f>
        <v>0</v>
      </c>
      <c r="R60" s="95">
        <f t="shared" ref="R60:R71" si="21">SUM(D60,K60,O60)</f>
        <v>0</v>
      </c>
      <c r="S60" s="95">
        <f t="shared" ref="S60:S71" si="22">SUM(E60,L60,P60)</f>
        <v>0</v>
      </c>
      <c r="T60" s="95"/>
      <c r="U60" s="160"/>
      <c r="V60" s="160">
        <f t="shared" si="4"/>
        <v>53</v>
      </c>
      <c r="W60" s="160"/>
      <c r="X60" s="95"/>
      <c r="Y60" s="95"/>
      <c r="Z60" s="95"/>
      <c r="AA60" s="95"/>
      <c r="AB60" s="95"/>
      <c r="AC60" s="95"/>
      <c r="AD60" s="95"/>
      <c r="AE60" s="95"/>
      <c r="AF60" s="95"/>
      <c r="AG60" s="95"/>
      <c r="AH60" s="95"/>
      <c r="AI60" s="95"/>
      <c r="AJ60" s="95"/>
      <c r="AK60" s="95"/>
    </row>
    <row r="61" spans="1:37" s="67" customFormat="1" x14ac:dyDescent="0.3">
      <c r="A61" s="728"/>
      <c r="B61" s="94" t="s">
        <v>129</v>
      </c>
      <c r="C61" s="95">
        <f t="shared" si="17"/>
        <v>0</v>
      </c>
      <c r="D61" s="95">
        <f t="shared" si="18"/>
        <v>0</v>
      </c>
      <c r="E61" s="95">
        <f t="shared" si="19"/>
        <v>0</v>
      </c>
      <c r="F61" s="238"/>
      <c r="G61" s="238"/>
      <c r="H61" s="238"/>
      <c r="I61" s="238"/>
      <c r="J61" s="238"/>
      <c r="K61" s="238"/>
      <c r="L61" s="238"/>
      <c r="M61" s="238"/>
      <c r="N61" s="238"/>
      <c r="O61" s="238"/>
      <c r="P61" s="238"/>
      <c r="Q61" s="95">
        <f t="shared" si="20"/>
        <v>0</v>
      </c>
      <c r="R61" s="95">
        <f t="shared" si="21"/>
        <v>0</v>
      </c>
      <c r="S61" s="95">
        <f t="shared" si="22"/>
        <v>0</v>
      </c>
      <c r="T61" s="95"/>
      <c r="U61" s="160"/>
      <c r="V61" s="160">
        <f t="shared" si="4"/>
        <v>54</v>
      </c>
      <c r="W61" s="160"/>
      <c r="X61" s="95"/>
      <c r="Y61" s="95"/>
      <c r="Z61" s="95"/>
      <c r="AA61" s="95"/>
      <c r="AB61" s="95"/>
      <c r="AC61" s="95"/>
      <c r="AD61" s="95"/>
      <c r="AE61" s="95"/>
      <c r="AF61" s="95"/>
      <c r="AG61" s="95"/>
      <c r="AH61" s="95"/>
      <c r="AI61" s="95"/>
      <c r="AJ61" s="95"/>
      <c r="AK61" s="95"/>
    </row>
    <row r="62" spans="1:37" s="67" customFormat="1" x14ac:dyDescent="0.3">
      <c r="A62" s="728"/>
      <c r="B62" s="94" t="s">
        <v>130</v>
      </c>
      <c r="C62" s="95">
        <f t="shared" si="17"/>
        <v>0</v>
      </c>
      <c r="D62" s="95">
        <f t="shared" si="18"/>
        <v>0</v>
      </c>
      <c r="E62" s="95">
        <f t="shared" si="19"/>
        <v>0</v>
      </c>
      <c r="F62" s="238"/>
      <c r="G62" s="238"/>
      <c r="H62" s="238"/>
      <c r="I62" s="238"/>
      <c r="J62" s="238"/>
      <c r="K62" s="238"/>
      <c r="L62" s="238"/>
      <c r="M62" s="238"/>
      <c r="N62" s="238"/>
      <c r="O62" s="238"/>
      <c r="P62" s="238"/>
      <c r="Q62" s="95">
        <f t="shared" si="20"/>
        <v>0</v>
      </c>
      <c r="R62" s="95">
        <f t="shared" si="21"/>
        <v>0</v>
      </c>
      <c r="S62" s="95">
        <f t="shared" si="22"/>
        <v>0</v>
      </c>
      <c r="T62" s="95"/>
      <c r="U62" s="160"/>
      <c r="V62" s="160">
        <f t="shared" si="4"/>
        <v>55</v>
      </c>
      <c r="W62" s="160"/>
      <c r="X62" s="95"/>
      <c r="Y62" s="95"/>
      <c r="Z62" s="95"/>
      <c r="AA62" s="95"/>
      <c r="AB62" s="95"/>
      <c r="AC62" s="95"/>
      <c r="AD62" s="95"/>
      <c r="AE62" s="95"/>
      <c r="AF62" s="95"/>
      <c r="AG62" s="95"/>
      <c r="AH62" s="95"/>
      <c r="AI62" s="95"/>
      <c r="AJ62" s="95"/>
      <c r="AK62" s="95"/>
    </row>
    <row r="63" spans="1:37" s="67" customFormat="1" x14ac:dyDescent="0.3">
      <c r="A63" s="728"/>
      <c r="B63" s="94" t="s">
        <v>126</v>
      </c>
      <c r="C63" s="95">
        <f t="shared" si="17"/>
        <v>0</v>
      </c>
      <c r="D63" s="95">
        <f t="shared" si="18"/>
        <v>0</v>
      </c>
      <c r="E63" s="95">
        <f t="shared" si="19"/>
        <v>0</v>
      </c>
      <c r="F63" s="238"/>
      <c r="G63" s="238"/>
      <c r="H63" s="238"/>
      <c r="I63" s="238"/>
      <c r="J63" s="238"/>
      <c r="K63" s="238"/>
      <c r="L63" s="238"/>
      <c r="M63" s="238"/>
      <c r="N63" s="238"/>
      <c r="O63" s="238"/>
      <c r="P63" s="238"/>
      <c r="Q63" s="95">
        <f t="shared" si="20"/>
        <v>0</v>
      </c>
      <c r="R63" s="95">
        <f t="shared" si="21"/>
        <v>0</v>
      </c>
      <c r="S63" s="95">
        <f t="shared" si="22"/>
        <v>0</v>
      </c>
      <c r="T63" s="95"/>
      <c r="U63" s="160"/>
      <c r="V63" s="160">
        <f t="shared" si="4"/>
        <v>56</v>
      </c>
      <c r="W63" s="160"/>
      <c r="X63" s="95"/>
      <c r="Y63" s="95"/>
      <c r="Z63" s="95"/>
      <c r="AA63" s="95"/>
      <c r="AB63" s="95"/>
      <c r="AC63" s="95"/>
      <c r="AD63" s="95"/>
      <c r="AE63" s="95"/>
      <c r="AF63" s="95"/>
      <c r="AG63" s="95"/>
      <c r="AH63" s="95"/>
      <c r="AI63" s="95"/>
      <c r="AJ63" s="95"/>
      <c r="AK63" s="95"/>
    </row>
    <row r="64" spans="1:37" s="67" customFormat="1" x14ac:dyDescent="0.3">
      <c r="A64" s="728"/>
      <c r="B64" s="94" t="s">
        <v>131</v>
      </c>
      <c r="C64" s="95">
        <f t="shared" si="17"/>
        <v>0</v>
      </c>
      <c r="D64" s="95">
        <f t="shared" si="18"/>
        <v>0</v>
      </c>
      <c r="E64" s="95">
        <f t="shared" si="19"/>
        <v>0</v>
      </c>
      <c r="F64" s="238"/>
      <c r="G64" s="238"/>
      <c r="H64" s="238"/>
      <c r="I64" s="238"/>
      <c r="J64" s="238"/>
      <c r="K64" s="238"/>
      <c r="L64" s="238"/>
      <c r="M64" s="238"/>
      <c r="N64" s="238"/>
      <c r="O64" s="238"/>
      <c r="P64" s="238"/>
      <c r="Q64" s="95">
        <f t="shared" si="20"/>
        <v>0</v>
      </c>
      <c r="R64" s="95">
        <f t="shared" si="21"/>
        <v>0</v>
      </c>
      <c r="S64" s="95">
        <f t="shared" si="22"/>
        <v>0</v>
      </c>
      <c r="T64" s="95"/>
      <c r="U64" s="160"/>
      <c r="V64" s="160">
        <f t="shared" si="4"/>
        <v>57</v>
      </c>
      <c r="W64" s="160"/>
      <c r="X64" s="95"/>
      <c r="Y64" s="95"/>
      <c r="Z64" s="95"/>
      <c r="AA64" s="95"/>
      <c r="AB64" s="95"/>
      <c r="AC64" s="95"/>
      <c r="AD64" s="95"/>
      <c r="AE64" s="95"/>
      <c r="AF64" s="95"/>
      <c r="AG64" s="95"/>
      <c r="AH64" s="95"/>
      <c r="AI64" s="95"/>
      <c r="AJ64" s="95"/>
      <c r="AK64" s="95"/>
    </row>
    <row r="65" spans="1:37" s="67" customFormat="1" x14ac:dyDescent="0.3">
      <c r="A65" s="728"/>
      <c r="B65" s="94" t="s">
        <v>132</v>
      </c>
      <c r="C65" s="95">
        <f t="shared" si="17"/>
        <v>0</v>
      </c>
      <c r="D65" s="95">
        <f t="shared" si="18"/>
        <v>0</v>
      </c>
      <c r="E65" s="95">
        <f t="shared" si="19"/>
        <v>0</v>
      </c>
      <c r="F65" s="238"/>
      <c r="G65" s="238"/>
      <c r="H65" s="238"/>
      <c r="I65" s="238"/>
      <c r="J65" s="238"/>
      <c r="K65" s="238"/>
      <c r="L65" s="238"/>
      <c r="M65" s="238"/>
      <c r="N65" s="238"/>
      <c r="O65" s="238"/>
      <c r="P65" s="238"/>
      <c r="Q65" s="95">
        <f t="shared" si="20"/>
        <v>0</v>
      </c>
      <c r="R65" s="95">
        <f t="shared" si="21"/>
        <v>0</v>
      </c>
      <c r="S65" s="95">
        <f t="shared" si="22"/>
        <v>0</v>
      </c>
      <c r="T65" s="95"/>
      <c r="U65" s="160"/>
      <c r="V65" s="160">
        <f t="shared" si="4"/>
        <v>58</v>
      </c>
      <c r="W65" s="160"/>
      <c r="X65" s="95"/>
      <c r="Y65" s="95"/>
      <c r="Z65" s="95"/>
      <c r="AA65" s="95"/>
      <c r="AB65" s="95"/>
      <c r="AC65" s="95"/>
      <c r="AD65" s="95"/>
      <c r="AE65" s="95"/>
      <c r="AF65" s="95"/>
      <c r="AG65" s="95"/>
      <c r="AH65" s="95"/>
      <c r="AI65" s="95"/>
      <c r="AJ65" s="95"/>
      <c r="AK65" s="95"/>
    </row>
    <row r="66" spans="1:37" s="67" customFormat="1" x14ac:dyDescent="0.3">
      <c r="A66" s="728"/>
      <c r="B66" s="94" t="s">
        <v>127</v>
      </c>
      <c r="C66" s="95">
        <f t="shared" si="17"/>
        <v>0</v>
      </c>
      <c r="D66" s="95">
        <f t="shared" si="18"/>
        <v>0</v>
      </c>
      <c r="E66" s="95">
        <f t="shared" si="19"/>
        <v>0</v>
      </c>
      <c r="F66" s="238"/>
      <c r="G66" s="238"/>
      <c r="H66" s="238"/>
      <c r="I66" s="238"/>
      <c r="J66" s="238"/>
      <c r="K66" s="238"/>
      <c r="L66" s="238"/>
      <c r="M66" s="238"/>
      <c r="N66" s="238"/>
      <c r="O66" s="238"/>
      <c r="P66" s="238"/>
      <c r="Q66" s="95">
        <f t="shared" si="20"/>
        <v>0</v>
      </c>
      <c r="R66" s="95">
        <f t="shared" si="21"/>
        <v>0</v>
      </c>
      <c r="S66" s="95">
        <f t="shared" si="22"/>
        <v>0</v>
      </c>
      <c r="T66" s="95"/>
      <c r="U66" s="160"/>
      <c r="V66" s="160">
        <f t="shared" si="4"/>
        <v>59</v>
      </c>
      <c r="W66" s="160"/>
      <c r="X66" s="95"/>
      <c r="Y66" s="95"/>
      <c r="Z66" s="95"/>
      <c r="AA66" s="95"/>
      <c r="AB66" s="95"/>
      <c r="AC66" s="95"/>
      <c r="AD66" s="95"/>
      <c r="AE66" s="95"/>
      <c r="AF66" s="95"/>
      <c r="AG66" s="95"/>
      <c r="AH66" s="95"/>
      <c r="AI66" s="95"/>
      <c r="AJ66" s="95"/>
      <c r="AK66" s="95"/>
    </row>
    <row r="67" spans="1:37" s="67" customFormat="1" x14ac:dyDescent="0.3">
      <c r="A67" s="728"/>
      <c r="B67" s="94" t="s">
        <v>84</v>
      </c>
      <c r="C67" s="95">
        <f t="shared" si="17"/>
        <v>0</v>
      </c>
      <c r="D67" s="95">
        <f t="shared" si="18"/>
        <v>0</v>
      </c>
      <c r="E67" s="95">
        <f t="shared" si="19"/>
        <v>0</v>
      </c>
      <c r="F67" s="238"/>
      <c r="G67" s="238"/>
      <c r="H67" s="238"/>
      <c r="I67" s="238"/>
      <c r="J67" s="238"/>
      <c r="K67" s="238"/>
      <c r="L67" s="238"/>
      <c r="M67" s="238"/>
      <c r="N67" s="238"/>
      <c r="O67" s="238"/>
      <c r="P67" s="238"/>
      <c r="Q67" s="95">
        <f t="shared" si="20"/>
        <v>0</v>
      </c>
      <c r="R67" s="95">
        <f t="shared" si="21"/>
        <v>0</v>
      </c>
      <c r="S67" s="95">
        <f t="shared" si="22"/>
        <v>0</v>
      </c>
      <c r="T67" s="95"/>
      <c r="U67" s="160"/>
      <c r="V67" s="160">
        <f t="shared" si="4"/>
        <v>60</v>
      </c>
      <c r="W67" s="160"/>
      <c r="X67" s="95"/>
      <c r="Y67" s="95"/>
      <c r="Z67" s="95"/>
      <c r="AA67" s="95"/>
      <c r="AB67" s="95"/>
      <c r="AC67" s="95"/>
      <c r="AD67" s="95"/>
      <c r="AE67" s="95"/>
      <c r="AF67" s="95"/>
      <c r="AG67" s="95"/>
      <c r="AH67" s="95"/>
      <c r="AI67" s="95"/>
      <c r="AJ67" s="95"/>
      <c r="AK67" s="95"/>
    </row>
    <row r="68" spans="1:37" s="67" customFormat="1" x14ac:dyDescent="0.3">
      <c r="A68" s="728"/>
      <c r="B68" s="94" t="s">
        <v>85</v>
      </c>
      <c r="C68" s="95">
        <f t="shared" si="17"/>
        <v>0</v>
      </c>
      <c r="D68" s="95">
        <f t="shared" si="18"/>
        <v>0</v>
      </c>
      <c r="E68" s="95">
        <f t="shared" si="19"/>
        <v>0</v>
      </c>
      <c r="F68" s="238"/>
      <c r="G68" s="238"/>
      <c r="H68" s="238"/>
      <c r="I68" s="238"/>
      <c r="J68" s="238"/>
      <c r="K68" s="238"/>
      <c r="L68" s="238"/>
      <c r="M68" s="238"/>
      <c r="N68" s="238"/>
      <c r="O68" s="238"/>
      <c r="P68" s="238"/>
      <c r="Q68" s="95">
        <f t="shared" si="20"/>
        <v>0</v>
      </c>
      <c r="R68" s="95">
        <f t="shared" si="21"/>
        <v>0</v>
      </c>
      <c r="S68" s="95">
        <f t="shared" si="22"/>
        <v>0</v>
      </c>
      <c r="T68" s="95"/>
      <c r="U68" s="160"/>
      <c r="V68" s="160">
        <f t="shared" si="4"/>
        <v>61</v>
      </c>
      <c r="W68" s="160"/>
      <c r="X68" s="95"/>
      <c r="Y68" s="95"/>
      <c r="Z68" s="95"/>
      <c r="AA68" s="95"/>
      <c r="AB68" s="95"/>
      <c r="AC68" s="95"/>
      <c r="AD68" s="95"/>
      <c r="AE68" s="95"/>
      <c r="AF68" s="95"/>
      <c r="AG68" s="95"/>
      <c r="AH68" s="95"/>
      <c r="AI68" s="95"/>
      <c r="AJ68" s="95"/>
      <c r="AK68" s="95"/>
    </row>
    <row r="69" spans="1:37" s="67" customFormat="1" x14ac:dyDescent="0.3">
      <c r="A69" s="728"/>
      <c r="B69" s="94" t="s">
        <v>86</v>
      </c>
      <c r="C69" s="95">
        <f t="shared" si="17"/>
        <v>0</v>
      </c>
      <c r="D69" s="95">
        <f t="shared" si="18"/>
        <v>0</v>
      </c>
      <c r="E69" s="95">
        <f t="shared" si="19"/>
        <v>0</v>
      </c>
      <c r="F69" s="238"/>
      <c r="G69" s="238"/>
      <c r="H69" s="238"/>
      <c r="I69" s="238"/>
      <c r="J69" s="238"/>
      <c r="K69" s="238"/>
      <c r="L69" s="238"/>
      <c r="M69" s="238"/>
      <c r="N69" s="238"/>
      <c r="O69" s="238"/>
      <c r="P69" s="238"/>
      <c r="Q69" s="95">
        <f t="shared" si="20"/>
        <v>0</v>
      </c>
      <c r="R69" s="95">
        <f t="shared" si="21"/>
        <v>0</v>
      </c>
      <c r="S69" s="95">
        <f t="shared" si="22"/>
        <v>0</v>
      </c>
      <c r="T69" s="95"/>
      <c r="U69" s="160"/>
      <c r="V69" s="160">
        <f t="shared" si="4"/>
        <v>62</v>
      </c>
      <c r="W69" s="160"/>
      <c r="X69" s="95"/>
      <c r="Y69" s="95"/>
      <c r="Z69" s="95"/>
      <c r="AA69" s="95"/>
      <c r="AB69" s="95"/>
      <c r="AC69" s="95"/>
      <c r="AD69" s="95"/>
      <c r="AE69" s="95"/>
      <c r="AF69" s="95"/>
      <c r="AG69" s="95"/>
      <c r="AH69" s="95"/>
      <c r="AI69" s="95"/>
      <c r="AJ69" s="95"/>
      <c r="AK69" s="95"/>
    </row>
    <row r="70" spans="1:37" s="67" customFormat="1" x14ac:dyDescent="0.3">
      <c r="A70" s="728"/>
      <c r="B70" s="94" t="s">
        <v>87</v>
      </c>
      <c r="C70" s="95">
        <f t="shared" si="17"/>
        <v>0</v>
      </c>
      <c r="D70" s="95">
        <f t="shared" si="18"/>
        <v>0</v>
      </c>
      <c r="E70" s="95">
        <f t="shared" si="19"/>
        <v>0</v>
      </c>
      <c r="F70" s="238"/>
      <c r="G70" s="238"/>
      <c r="H70" s="238"/>
      <c r="I70" s="238"/>
      <c r="J70" s="238"/>
      <c r="K70" s="238"/>
      <c r="L70" s="238"/>
      <c r="M70" s="238"/>
      <c r="N70" s="238"/>
      <c r="O70" s="238"/>
      <c r="P70" s="238"/>
      <c r="Q70" s="95">
        <f t="shared" si="20"/>
        <v>0</v>
      </c>
      <c r="R70" s="95">
        <f t="shared" si="21"/>
        <v>0</v>
      </c>
      <c r="S70" s="95">
        <f t="shared" si="22"/>
        <v>0</v>
      </c>
      <c r="T70" s="95"/>
      <c r="U70" s="160"/>
      <c r="V70" s="160">
        <f t="shared" si="4"/>
        <v>63</v>
      </c>
      <c r="W70" s="160"/>
      <c r="X70" s="95"/>
      <c r="Y70" s="95"/>
      <c r="Z70" s="95"/>
      <c r="AA70" s="95"/>
      <c r="AB70" s="95"/>
      <c r="AC70" s="95"/>
      <c r="AD70" s="95"/>
      <c r="AE70" s="95"/>
      <c r="AF70" s="95"/>
      <c r="AG70" s="95"/>
      <c r="AH70" s="95"/>
      <c r="AI70" s="95"/>
      <c r="AJ70" s="95"/>
      <c r="AK70" s="95"/>
    </row>
    <row r="71" spans="1:37" s="67" customFormat="1" x14ac:dyDescent="0.3">
      <c r="A71" s="728"/>
      <c r="B71" s="94" t="s">
        <v>88</v>
      </c>
      <c r="C71" s="95">
        <f t="shared" si="17"/>
        <v>0</v>
      </c>
      <c r="D71" s="95">
        <f t="shared" si="18"/>
        <v>0</v>
      </c>
      <c r="E71" s="95">
        <f t="shared" si="19"/>
        <v>0</v>
      </c>
      <c r="F71" s="238"/>
      <c r="G71" s="238"/>
      <c r="H71" s="238"/>
      <c r="I71" s="238"/>
      <c r="J71" s="238"/>
      <c r="K71" s="238"/>
      <c r="L71" s="238"/>
      <c r="M71" s="238"/>
      <c r="N71" s="238"/>
      <c r="O71" s="238"/>
      <c r="P71" s="238"/>
      <c r="Q71" s="95">
        <f t="shared" si="20"/>
        <v>0</v>
      </c>
      <c r="R71" s="95">
        <f t="shared" si="21"/>
        <v>0</v>
      </c>
      <c r="S71" s="95">
        <f t="shared" si="22"/>
        <v>0</v>
      </c>
      <c r="T71" s="95"/>
      <c r="U71" s="160"/>
      <c r="V71" s="160">
        <f t="shared" si="4"/>
        <v>64</v>
      </c>
      <c r="W71" s="160"/>
      <c r="X71" s="95"/>
      <c r="Y71" s="95"/>
      <c r="Z71" s="95"/>
      <c r="AA71" s="95"/>
      <c r="AB71" s="95"/>
      <c r="AC71" s="95"/>
      <c r="AD71" s="95"/>
      <c r="AE71" s="95"/>
      <c r="AF71" s="95"/>
      <c r="AG71" s="95"/>
      <c r="AH71" s="95"/>
      <c r="AI71" s="95"/>
      <c r="AJ71" s="95"/>
      <c r="AK71" s="95"/>
    </row>
    <row r="72" spans="1:37" s="67" customFormat="1" ht="14.25" thickBot="1" x14ac:dyDescent="0.35">
      <c r="A72" s="728"/>
      <c r="B72" s="96" t="s">
        <v>133</v>
      </c>
      <c r="C72" s="97">
        <f t="shared" ref="C72:S72" si="23">SUM(C60:C71)</f>
        <v>0</v>
      </c>
      <c r="D72" s="97">
        <f t="shared" si="23"/>
        <v>0</v>
      </c>
      <c r="E72" s="97">
        <f t="shared" si="23"/>
        <v>0</v>
      </c>
      <c r="F72" s="97">
        <f t="shared" si="23"/>
        <v>0</v>
      </c>
      <c r="G72" s="97">
        <f t="shared" si="23"/>
        <v>0</v>
      </c>
      <c r="H72" s="97">
        <f t="shared" si="23"/>
        <v>0</v>
      </c>
      <c r="I72" s="97">
        <f t="shared" si="23"/>
        <v>0</v>
      </c>
      <c r="J72" s="97">
        <f t="shared" si="23"/>
        <v>0</v>
      </c>
      <c r="K72" s="97">
        <f t="shared" si="23"/>
        <v>0</v>
      </c>
      <c r="L72" s="97">
        <f t="shared" si="23"/>
        <v>0</v>
      </c>
      <c r="M72" s="97">
        <f t="shared" si="23"/>
        <v>0</v>
      </c>
      <c r="N72" s="97">
        <f t="shared" si="23"/>
        <v>0</v>
      </c>
      <c r="O72" s="97">
        <f t="shared" si="23"/>
        <v>0</v>
      </c>
      <c r="P72" s="97">
        <f t="shared" si="23"/>
        <v>0</v>
      </c>
      <c r="Q72" s="97">
        <f t="shared" si="23"/>
        <v>0</v>
      </c>
      <c r="R72" s="97">
        <f t="shared" si="23"/>
        <v>0</v>
      </c>
      <c r="S72" s="97">
        <f t="shared" si="23"/>
        <v>0</v>
      </c>
      <c r="T72" s="95"/>
      <c r="U72" s="160" t="str">
        <f>RIGHT(A41,4)&amp;"hors reseau"</f>
        <v>2016hors reseau</v>
      </c>
      <c r="V72" s="160">
        <f t="shared" si="4"/>
        <v>65</v>
      </c>
      <c r="W72" s="160"/>
      <c r="X72" s="95"/>
      <c r="Y72" s="95"/>
      <c r="Z72" s="95"/>
      <c r="AA72" s="95"/>
      <c r="AB72" s="95"/>
      <c r="AC72" s="95"/>
      <c r="AD72" s="95"/>
      <c r="AE72" s="95"/>
      <c r="AF72" s="95"/>
      <c r="AG72" s="95"/>
      <c r="AH72" s="95"/>
      <c r="AI72" s="95"/>
      <c r="AJ72" s="95"/>
      <c r="AK72" s="95"/>
    </row>
    <row r="73" spans="1:37" s="67" customFormat="1" x14ac:dyDescent="0.3">
      <c r="C73" s="95"/>
      <c r="D73" s="95"/>
      <c r="E73" s="95"/>
      <c r="F73" s="95"/>
      <c r="G73" s="95"/>
      <c r="H73" s="95"/>
      <c r="I73" s="95"/>
      <c r="J73" s="95"/>
      <c r="K73" s="95"/>
      <c r="L73" s="95"/>
      <c r="M73" s="95"/>
      <c r="N73" s="99"/>
      <c r="O73" s="95"/>
      <c r="P73" s="95"/>
      <c r="Q73" s="95"/>
      <c r="R73" s="95"/>
      <c r="S73" s="95"/>
      <c r="T73" s="95"/>
      <c r="U73" s="160"/>
      <c r="V73" s="160">
        <f t="shared" si="4"/>
        <v>66</v>
      </c>
      <c r="W73" s="160"/>
      <c r="X73" s="95"/>
      <c r="Y73" s="95"/>
      <c r="Z73" s="95"/>
      <c r="AA73" s="95"/>
      <c r="AB73" s="95"/>
      <c r="AC73" s="95"/>
      <c r="AD73" s="95"/>
      <c r="AE73" s="95"/>
      <c r="AF73" s="95"/>
      <c r="AG73" s="95"/>
      <c r="AH73" s="95"/>
      <c r="AI73" s="95"/>
      <c r="AJ73" s="95"/>
      <c r="AK73" s="95"/>
    </row>
    <row r="74" spans="1:37" s="67" customFormat="1" x14ac:dyDescent="0.3">
      <c r="A74" s="728" t="s">
        <v>288</v>
      </c>
      <c r="B74" s="94" t="s">
        <v>370</v>
      </c>
      <c r="C74" s="95">
        <f t="shared" ref="C74:C90" si="24">Q41</f>
        <v>0</v>
      </c>
      <c r="D74" s="95">
        <f t="shared" ref="D74:D90" si="25">R41</f>
        <v>0</v>
      </c>
      <c r="E74" s="95">
        <f t="shared" ref="E74:E90" si="26">S41</f>
        <v>0</v>
      </c>
      <c r="F74" s="238"/>
      <c r="G74" s="238"/>
      <c r="H74" s="238"/>
      <c r="I74" s="238"/>
      <c r="J74" s="238"/>
      <c r="K74" s="238"/>
      <c r="L74" s="238"/>
      <c r="M74" s="238"/>
      <c r="N74" s="238"/>
      <c r="O74" s="238"/>
      <c r="P74" s="238"/>
      <c r="Q74" s="95">
        <f t="shared" ref="Q74:Q90" si="27">SUM(C74,F74:J74,M74:N74)</f>
        <v>0</v>
      </c>
      <c r="R74" s="95">
        <f t="shared" ref="R74:R90" si="28">SUM(D74,K74,O74)</f>
        <v>0</v>
      </c>
      <c r="S74" s="95">
        <f t="shared" ref="S74:S90" si="29">SUM(E74,L74,P74)</f>
        <v>0</v>
      </c>
      <c r="T74" s="95"/>
      <c r="U74" s="160"/>
      <c r="V74" s="160">
        <f t="shared" ref="V74:V137" si="30">V73+1</f>
        <v>67</v>
      </c>
      <c r="W74" s="160"/>
      <c r="X74" s="95"/>
      <c r="Y74" s="95"/>
      <c r="Z74" s="95"/>
      <c r="AA74" s="95"/>
      <c r="AB74" s="95"/>
      <c r="AC74" s="95"/>
      <c r="AD74" s="95"/>
      <c r="AE74" s="95"/>
      <c r="AF74" s="95"/>
      <c r="AG74" s="95"/>
      <c r="AH74" s="95"/>
      <c r="AI74" s="95"/>
      <c r="AJ74" s="95"/>
      <c r="AK74" s="95"/>
    </row>
    <row r="75" spans="1:37" s="67" customFormat="1" x14ac:dyDescent="0.3">
      <c r="A75" s="728"/>
      <c r="B75" s="94" t="s">
        <v>378</v>
      </c>
      <c r="C75" s="95">
        <f t="shared" si="24"/>
        <v>0</v>
      </c>
      <c r="D75" s="95">
        <f t="shared" si="25"/>
        <v>0</v>
      </c>
      <c r="E75" s="95">
        <f t="shared" si="26"/>
        <v>0</v>
      </c>
      <c r="F75" s="238"/>
      <c r="G75" s="238"/>
      <c r="H75" s="238"/>
      <c r="I75" s="238"/>
      <c r="J75" s="238"/>
      <c r="K75" s="238"/>
      <c r="L75" s="238"/>
      <c r="M75" s="238"/>
      <c r="N75" s="238"/>
      <c r="O75" s="238"/>
      <c r="P75" s="238"/>
      <c r="Q75" s="95">
        <f t="shared" si="27"/>
        <v>0</v>
      </c>
      <c r="R75" s="95">
        <f t="shared" si="28"/>
        <v>0</v>
      </c>
      <c r="S75" s="95">
        <f t="shared" si="29"/>
        <v>0</v>
      </c>
      <c r="T75" s="95"/>
      <c r="U75" s="160"/>
      <c r="V75" s="160">
        <f t="shared" si="30"/>
        <v>68</v>
      </c>
      <c r="W75" s="160"/>
      <c r="X75" s="95"/>
      <c r="Y75" s="95"/>
      <c r="Z75" s="95"/>
      <c r="AA75" s="95"/>
      <c r="AB75" s="95"/>
      <c r="AC75" s="95"/>
      <c r="AD75" s="95"/>
      <c r="AE75" s="95"/>
      <c r="AF75" s="95"/>
      <c r="AG75" s="95"/>
      <c r="AH75" s="95"/>
      <c r="AI75" s="95"/>
      <c r="AJ75" s="95"/>
      <c r="AK75" s="95"/>
    </row>
    <row r="76" spans="1:37" s="67" customFormat="1" x14ac:dyDescent="0.3">
      <c r="A76" s="728"/>
      <c r="B76" s="94" t="s">
        <v>379</v>
      </c>
      <c r="C76" s="95">
        <f t="shared" si="24"/>
        <v>0</v>
      </c>
      <c r="D76" s="95">
        <f t="shared" si="25"/>
        <v>0</v>
      </c>
      <c r="E76" s="95">
        <f t="shared" si="26"/>
        <v>0</v>
      </c>
      <c r="F76" s="238"/>
      <c r="G76" s="238"/>
      <c r="H76" s="238"/>
      <c r="I76" s="238"/>
      <c r="J76" s="238"/>
      <c r="K76" s="238"/>
      <c r="L76" s="238"/>
      <c r="M76" s="238"/>
      <c r="N76" s="238"/>
      <c r="O76" s="238"/>
      <c r="P76" s="238"/>
      <c r="Q76" s="95">
        <f t="shared" si="27"/>
        <v>0</v>
      </c>
      <c r="R76" s="95">
        <f t="shared" si="28"/>
        <v>0</v>
      </c>
      <c r="S76" s="95">
        <f t="shared" si="29"/>
        <v>0</v>
      </c>
      <c r="T76" s="95"/>
      <c r="U76" s="160"/>
      <c r="V76" s="160">
        <f t="shared" si="30"/>
        <v>69</v>
      </c>
      <c r="W76" s="160"/>
      <c r="X76" s="95"/>
      <c r="Y76" s="95"/>
      <c r="Z76" s="95"/>
      <c r="AA76" s="95"/>
      <c r="AB76" s="95"/>
      <c r="AC76" s="95"/>
      <c r="AD76" s="95"/>
      <c r="AE76" s="95"/>
      <c r="AF76" s="95"/>
      <c r="AG76" s="95"/>
      <c r="AH76" s="95"/>
      <c r="AI76" s="95"/>
      <c r="AJ76" s="95"/>
      <c r="AK76" s="95"/>
    </row>
    <row r="77" spans="1:37" s="67" customFormat="1" x14ac:dyDescent="0.3">
      <c r="A77" s="728"/>
      <c r="B77" s="94" t="s">
        <v>380</v>
      </c>
      <c r="C77" s="95">
        <f t="shared" si="24"/>
        <v>0</v>
      </c>
      <c r="D77" s="95">
        <f t="shared" si="25"/>
        <v>0</v>
      </c>
      <c r="E77" s="95">
        <f t="shared" si="26"/>
        <v>0</v>
      </c>
      <c r="F77" s="238"/>
      <c r="G77" s="238"/>
      <c r="H77" s="238"/>
      <c r="I77" s="238"/>
      <c r="J77" s="238"/>
      <c r="K77" s="238"/>
      <c r="L77" s="238"/>
      <c r="M77" s="238"/>
      <c r="N77" s="238"/>
      <c r="O77" s="238"/>
      <c r="P77" s="238"/>
      <c r="Q77" s="95">
        <f t="shared" si="27"/>
        <v>0</v>
      </c>
      <c r="R77" s="95">
        <f t="shared" si="28"/>
        <v>0</v>
      </c>
      <c r="S77" s="95">
        <f t="shared" si="29"/>
        <v>0</v>
      </c>
      <c r="T77" s="95"/>
      <c r="U77" s="160"/>
      <c r="V77" s="160">
        <f t="shared" si="30"/>
        <v>70</v>
      </c>
      <c r="W77" s="160"/>
      <c r="X77" s="95"/>
      <c r="Y77" s="95"/>
      <c r="Z77" s="95"/>
      <c r="AA77" s="95"/>
      <c r="AB77" s="95"/>
      <c r="AC77" s="95"/>
      <c r="AD77" s="95"/>
      <c r="AE77" s="95"/>
      <c r="AF77" s="95"/>
      <c r="AG77" s="95"/>
      <c r="AH77" s="95"/>
      <c r="AI77" s="95"/>
      <c r="AJ77" s="95"/>
      <c r="AK77" s="95"/>
    </row>
    <row r="78" spans="1:37" s="67" customFormat="1" x14ac:dyDescent="0.3">
      <c r="A78" s="728"/>
      <c r="B78" s="94" t="s">
        <v>381</v>
      </c>
      <c r="C78" s="95">
        <f t="shared" si="24"/>
        <v>0</v>
      </c>
      <c r="D78" s="95">
        <f t="shared" si="25"/>
        <v>0</v>
      </c>
      <c r="E78" s="95">
        <f t="shared" si="26"/>
        <v>0</v>
      </c>
      <c r="F78" s="238"/>
      <c r="G78" s="238"/>
      <c r="H78" s="238"/>
      <c r="I78" s="238"/>
      <c r="J78" s="238"/>
      <c r="K78" s="238"/>
      <c r="L78" s="238"/>
      <c r="M78" s="238"/>
      <c r="N78" s="238"/>
      <c r="O78" s="238"/>
      <c r="P78" s="238"/>
      <c r="Q78" s="95">
        <f t="shared" si="27"/>
        <v>0</v>
      </c>
      <c r="R78" s="95">
        <f t="shared" si="28"/>
        <v>0</v>
      </c>
      <c r="S78" s="95">
        <f t="shared" si="29"/>
        <v>0</v>
      </c>
      <c r="T78" s="95"/>
      <c r="U78" s="160"/>
      <c r="V78" s="160">
        <f t="shared" si="30"/>
        <v>71</v>
      </c>
      <c r="W78" s="160"/>
      <c r="X78" s="95"/>
      <c r="Y78" s="95"/>
      <c r="Z78" s="95"/>
      <c r="AA78" s="95"/>
      <c r="AB78" s="95"/>
      <c r="AC78" s="95"/>
      <c r="AD78" s="95"/>
      <c r="AE78" s="95"/>
      <c r="AF78" s="95"/>
      <c r="AG78" s="95"/>
      <c r="AH78" s="95"/>
      <c r="AI78" s="95"/>
      <c r="AJ78" s="95"/>
      <c r="AK78" s="95"/>
    </row>
    <row r="79" spans="1:37" s="67" customFormat="1" x14ac:dyDescent="0.3">
      <c r="A79" s="728"/>
      <c r="B79" s="94" t="s">
        <v>382</v>
      </c>
      <c r="C79" s="95">
        <f t="shared" si="24"/>
        <v>0</v>
      </c>
      <c r="D79" s="95">
        <f t="shared" si="25"/>
        <v>0</v>
      </c>
      <c r="E79" s="95">
        <f t="shared" si="26"/>
        <v>0</v>
      </c>
      <c r="F79" s="238"/>
      <c r="G79" s="238"/>
      <c r="H79" s="238"/>
      <c r="I79" s="238"/>
      <c r="J79" s="238"/>
      <c r="K79" s="238"/>
      <c r="L79" s="238"/>
      <c r="M79" s="238"/>
      <c r="N79" s="238"/>
      <c r="O79" s="238"/>
      <c r="P79" s="238"/>
      <c r="Q79" s="95">
        <f t="shared" si="27"/>
        <v>0</v>
      </c>
      <c r="R79" s="95">
        <f t="shared" si="28"/>
        <v>0</v>
      </c>
      <c r="S79" s="95">
        <f t="shared" si="29"/>
        <v>0</v>
      </c>
      <c r="T79" s="95"/>
      <c r="U79" s="160"/>
      <c r="V79" s="160">
        <f t="shared" si="30"/>
        <v>72</v>
      </c>
      <c r="W79" s="160"/>
      <c r="X79" s="95"/>
      <c r="Y79" s="95"/>
      <c r="Z79" s="95"/>
      <c r="AA79" s="95"/>
      <c r="AB79" s="95"/>
      <c r="AC79" s="95"/>
      <c r="AD79" s="95"/>
      <c r="AE79" s="95"/>
      <c r="AF79" s="95"/>
      <c r="AG79" s="95"/>
      <c r="AH79" s="95"/>
      <c r="AI79" s="95"/>
      <c r="AJ79" s="95"/>
      <c r="AK79" s="95"/>
    </row>
    <row r="80" spans="1:37" s="67" customFormat="1" x14ac:dyDescent="0.3">
      <c r="A80" s="728"/>
      <c r="B80" s="94" t="s">
        <v>383</v>
      </c>
      <c r="C80" s="95">
        <f t="shared" si="24"/>
        <v>0</v>
      </c>
      <c r="D80" s="95">
        <f t="shared" si="25"/>
        <v>0</v>
      </c>
      <c r="E80" s="95">
        <f t="shared" si="26"/>
        <v>0</v>
      </c>
      <c r="F80" s="238"/>
      <c r="G80" s="238"/>
      <c r="H80" s="238"/>
      <c r="I80" s="238"/>
      <c r="J80" s="238"/>
      <c r="K80" s="238"/>
      <c r="L80" s="238"/>
      <c r="M80" s="238"/>
      <c r="N80" s="238"/>
      <c r="O80" s="238"/>
      <c r="P80" s="238"/>
      <c r="Q80" s="95">
        <f t="shared" si="27"/>
        <v>0</v>
      </c>
      <c r="R80" s="95">
        <f t="shared" si="28"/>
        <v>0</v>
      </c>
      <c r="S80" s="95">
        <f t="shared" si="29"/>
        <v>0</v>
      </c>
      <c r="T80" s="95"/>
      <c r="U80" s="160"/>
      <c r="V80" s="160">
        <f t="shared" si="30"/>
        <v>73</v>
      </c>
      <c r="W80" s="160"/>
      <c r="X80" s="95"/>
      <c r="Y80" s="95"/>
      <c r="Z80" s="95"/>
      <c r="AA80" s="95"/>
      <c r="AB80" s="95"/>
      <c r="AC80" s="95"/>
      <c r="AD80" s="95"/>
      <c r="AE80" s="95"/>
      <c r="AF80" s="95"/>
      <c r="AG80" s="95"/>
      <c r="AH80" s="95"/>
      <c r="AI80" s="95"/>
      <c r="AJ80" s="95"/>
      <c r="AK80" s="95"/>
    </row>
    <row r="81" spans="1:37" s="67" customFormat="1" x14ac:dyDescent="0.3">
      <c r="A81" s="728"/>
      <c r="B81" s="94" t="s">
        <v>384</v>
      </c>
      <c r="C81" s="95">
        <f t="shared" si="24"/>
        <v>0</v>
      </c>
      <c r="D81" s="95">
        <f t="shared" si="25"/>
        <v>0</v>
      </c>
      <c r="E81" s="95">
        <f t="shared" si="26"/>
        <v>0</v>
      </c>
      <c r="F81" s="238"/>
      <c r="G81" s="238"/>
      <c r="H81" s="238"/>
      <c r="I81" s="238"/>
      <c r="J81" s="238"/>
      <c r="K81" s="238"/>
      <c r="L81" s="238"/>
      <c r="M81" s="238"/>
      <c r="N81" s="238"/>
      <c r="O81" s="238"/>
      <c r="P81" s="238"/>
      <c r="Q81" s="95">
        <f t="shared" si="27"/>
        <v>0</v>
      </c>
      <c r="R81" s="95">
        <f t="shared" si="28"/>
        <v>0</v>
      </c>
      <c r="S81" s="95">
        <f t="shared" si="29"/>
        <v>0</v>
      </c>
      <c r="T81" s="95"/>
      <c r="U81" s="160"/>
      <c r="V81" s="160">
        <f t="shared" si="30"/>
        <v>74</v>
      </c>
      <c r="W81" s="160"/>
      <c r="X81" s="95"/>
      <c r="Y81" s="95"/>
      <c r="Z81" s="95"/>
      <c r="AA81" s="95"/>
      <c r="AB81" s="95"/>
      <c r="AC81" s="95"/>
      <c r="AD81" s="95"/>
      <c r="AE81" s="95"/>
      <c r="AF81" s="95"/>
      <c r="AG81" s="95"/>
      <c r="AH81" s="95"/>
      <c r="AI81" s="95"/>
      <c r="AJ81" s="95"/>
      <c r="AK81" s="95"/>
    </row>
    <row r="82" spans="1:37" s="67" customFormat="1" x14ac:dyDescent="0.3">
      <c r="A82" s="728"/>
      <c r="B82" s="94" t="s">
        <v>386</v>
      </c>
      <c r="C82" s="95">
        <f t="shared" si="24"/>
        <v>0</v>
      </c>
      <c r="D82" s="95">
        <f t="shared" si="25"/>
        <v>0</v>
      </c>
      <c r="E82" s="95">
        <f t="shared" si="26"/>
        <v>0</v>
      </c>
      <c r="F82" s="238"/>
      <c r="G82" s="238"/>
      <c r="H82" s="238"/>
      <c r="I82" s="238"/>
      <c r="J82" s="238"/>
      <c r="K82" s="238"/>
      <c r="L82" s="238"/>
      <c r="M82" s="238"/>
      <c r="N82" s="238"/>
      <c r="O82" s="238"/>
      <c r="P82" s="238"/>
      <c r="Q82" s="95">
        <f t="shared" si="27"/>
        <v>0</v>
      </c>
      <c r="R82" s="95">
        <f t="shared" si="28"/>
        <v>0</v>
      </c>
      <c r="S82" s="95">
        <f t="shared" si="29"/>
        <v>0</v>
      </c>
      <c r="T82" s="95"/>
      <c r="U82" s="160"/>
      <c r="V82" s="160">
        <f t="shared" si="30"/>
        <v>75</v>
      </c>
      <c r="W82" s="160"/>
      <c r="X82" s="95"/>
      <c r="Y82" s="95"/>
      <c r="Z82" s="95"/>
      <c r="AA82" s="95"/>
      <c r="AB82" s="95"/>
      <c r="AC82" s="95"/>
      <c r="AD82" s="95"/>
      <c r="AE82" s="95"/>
      <c r="AF82" s="95"/>
      <c r="AG82" s="95"/>
      <c r="AH82" s="95"/>
      <c r="AI82" s="95"/>
      <c r="AJ82" s="95"/>
      <c r="AK82" s="95"/>
    </row>
    <row r="83" spans="1:37" s="67" customFormat="1" x14ac:dyDescent="0.3">
      <c r="A83" s="728"/>
      <c r="B83" s="94" t="s">
        <v>385</v>
      </c>
      <c r="C83" s="95">
        <f t="shared" si="24"/>
        <v>0</v>
      </c>
      <c r="D83" s="95">
        <f t="shared" si="25"/>
        <v>0</v>
      </c>
      <c r="E83" s="95">
        <f t="shared" si="26"/>
        <v>0</v>
      </c>
      <c r="F83" s="238"/>
      <c r="G83" s="238"/>
      <c r="H83" s="238"/>
      <c r="I83" s="238"/>
      <c r="J83" s="238"/>
      <c r="K83" s="238"/>
      <c r="L83" s="238"/>
      <c r="M83" s="238"/>
      <c r="N83" s="238"/>
      <c r="O83" s="238"/>
      <c r="P83" s="238"/>
      <c r="Q83" s="95">
        <f t="shared" si="27"/>
        <v>0</v>
      </c>
      <c r="R83" s="95">
        <f t="shared" si="28"/>
        <v>0</v>
      </c>
      <c r="S83" s="95">
        <f t="shared" si="29"/>
        <v>0</v>
      </c>
      <c r="T83" s="95"/>
      <c r="U83" s="160"/>
      <c r="V83" s="160">
        <f t="shared" si="30"/>
        <v>76</v>
      </c>
      <c r="W83" s="160"/>
      <c r="X83" s="95"/>
      <c r="Y83" s="95"/>
      <c r="Z83" s="95"/>
      <c r="AA83" s="95"/>
      <c r="AB83" s="95"/>
      <c r="AC83" s="95"/>
      <c r="AD83" s="95"/>
      <c r="AE83" s="95"/>
      <c r="AF83" s="95"/>
      <c r="AG83" s="95"/>
      <c r="AH83" s="95"/>
      <c r="AI83" s="95"/>
      <c r="AJ83" s="95"/>
      <c r="AK83" s="95"/>
    </row>
    <row r="84" spans="1:37" s="67" customFormat="1" x14ac:dyDescent="0.3">
      <c r="A84" s="728"/>
      <c r="B84" s="94" t="s">
        <v>387</v>
      </c>
      <c r="C84" s="95">
        <f t="shared" si="24"/>
        <v>0</v>
      </c>
      <c r="D84" s="95">
        <f t="shared" si="25"/>
        <v>0</v>
      </c>
      <c r="E84" s="95">
        <f t="shared" si="26"/>
        <v>0</v>
      </c>
      <c r="F84" s="238"/>
      <c r="G84" s="238"/>
      <c r="H84" s="238"/>
      <c r="I84" s="238"/>
      <c r="J84" s="238"/>
      <c r="K84" s="238"/>
      <c r="L84" s="238"/>
      <c r="M84" s="238"/>
      <c r="N84" s="238"/>
      <c r="O84" s="238"/>
      <c r="P84" s="238"/>
      <c r="Q84" s="95">
        <f t="shared" si="27"/>
        <v>0</v>
      </c>
      <c r="R84" s="95">
        <f t="shared" si="28"/>
        <v>0</v>
      </c>
      <c r="S84" s="95">
        <f t="shared" si="29"/>
        <v>0</v>
      </c>
      <c r="T84" s="95"/>
      <c r="U84" s="160"/>
      <c r="V84" s="160">
        <f t="shared" si="30"/>
        <v>77</v>
      </c>
      <c r="W84" s="160"/>
      <c r="X84" s="95"/>
      <c r="Y84" s="95"/>
      <c r="Z84" s="95"/>
      <c r="AA84" s="95"/>
      <c r="AB84" s="95"/>
      <c r="AC84" s="95"/>
      <c r="AD84" s="95"/>
      <c r="AE84" s="95"/>
      <c r="AF84" s="95"/>
      <c r="AG84" s="95"/>
      <c r="AH84" s="95"/>
      <c r="AI84" s="95"/>
      <c r="AJ84" s="95"/>
      <c r="AK84" s="95"/>
    </row>
    <row r="85" spans="1:37" s="67" customFormat="1" x14ac:dyDescent="0.3">
      <c r="A85" s="728"/>
      <c r="B85" s="94" t="s">
        <v>76</v>
      </c>
      <c r="C85" s="95">
        <f t="shared" si="24"/>
        <v>0</v>
      </c>
      <c r="D85" s="95">
        <f t="shared" si="25"/>
        <v>0</v>
      </c>
      <c r="E85" s="95">
        <f t="shared" si="26"/>
        <v>0</v>
      </c>
      <c r="F85" s="238"/>
      <c r="G85" s="238"/>
      <c r="H85" s="238"/>
      <c r="I85" s="238"/>
      <c r="J85" s="238"/>
      <c r="K85" s="238"/>
      <c r="L85" s="238"/>
      <c r="M85" s="238"/>
      <c r="N85" s="238"/>
      <c r="O85" s="238"/>
      <c r="P85" s="238"/>
      <c r="Q85" s="95">
        <f t="shared" si="27"/>
        <v>0</v>
      </c>
      <c r="R85" s="95">
        <f t="shared" si="28"/>
        <v>0</v>
      </c>
      <c r="S85" s="95">
        <f t="shared" si="29"/>
        <v>0</v>
      </c>
      <c r="T85" s="95"/>
      <c r="U85" s="160"/>
      <c r="V85" s="160">
        <f t="shared" si="30"/>
        <v>78</v>
      </c>
      <c r="W85" s="160"/>
      <c r="X85" s="95"/>
      <c r="Y85" s="95"/>
      <c r="Z85" s="95"/>
      <c r="AA85" s="95"/>
      <c r="AB85" s="95"/>
      <c r="AC85" s="95"/>
      <c r="AD85" s="95"/>
      <c r="AE85" s="95"/>
      <c r="AF85" s="95"/>
      <c r="AG85" s="95"/>
      <c r="AH85" s="95"/>
      <c r="AI85" s="95"/>
      <c r="AJ85" s="95"/>
      <c r="AK85" s="95"/>
    </row>
    <row r="86" spans="1:37" s="67" customFormat="1" ht="11.45" customHeight="1" x14ac:dyDescent="0.3">
      <c r="A86" s="728"/>
      <c r="B86" s="94" t="str">
        <f>B53</f>
        <v>Intitulé libre 1</v>
      </c>
      <c r="C86" s="95">
        <f t="shared" si="24"/>
        <v>0</v>
      </c>
      <c r="D86" s="95">
        <f t="shared" si="25"/>
        <v>0</v>
      </c>
      <c r="E86" s="95">
        <f t="shared" si="26"/>
        <v>0</v>
      </c>
      <c r="F86" s="238"/>
      <c r="G86" s="238"/>
      <c r="H86" s="238"/>
      <c r="I86" s="238"/>
      <c r="J86" s="238"/>
      <c r="K86" s="238"/>
      <c r="L86" s="238"/>
      <c r="M86" s="238"/>
      <c r="N86" s="238"/>
      <c r="O86" s="238"/>
      <c r="P86" s="238"/>
      <c r="Q86" s="95">
        <f t="shared" si="27"/>
        <v>0</v>
      </c>
      <c r="R86" s="95">
        <f t="shared" si="28"/>
        <v>0</v>
      </c>
      <c r="S86" s="95">
        <f t="shared" si="29"/>
        <v>0</v>
      </c>
      <c r="T86" s="95"/>
      <c r="U86" s="160"/>
      <c r="V86" s="160">
        <f t="shared" si="30"/>
        <v>79</v>
      </c>
      <c r="W86" s="160"/>
      <c r="X86" s="95"/>
      <c r="Y86" s="95"/>
      <c r="Z86" s="95"/>
      <c r="AA86" s="95"/>
      <c r="AB86" s="95"/>
      <c r="AC86" s="95"/>
      <c r="AD86" s="95"/>
      <c r="AE86" s="95"/>
      <c r="AF86" s="95"/>
      <c r="AG86" s="95"/>
      <c r="AH86" s="95"/>
      <c r="AI86" s="95"/>
      <c r="AJ86" s="95"/>
      <c r="AK86" s="95"/>
    </row>
    <row r="87" spans="1:37" s="67" customFormat="1" x14ac:dyDescent="0.3">
      <c r="A87" s="728"/>
      <c r="B87" s="94" t="str">
        <f>B54</f>
        <v>Intitulé libre 2</v>
      </c>
      <c r="C87" s="95">
        <f t="shared" si="24"/>
        <v>0</v>
      </c>
      <c r="D87" s="95">
        <f t="shared" si="25"/>
        <v>0</v>
      </c>
      <c r="E87" s="95">
        <f t="shared" si="26"/>
        <v>0</v>
      </c>
      <c r="F87" s="238"/>
      <c r="G87" s="238"/>
      <c r="H87" s="238"/>
      <c r="I87" s="238"/>
      <c r="J87" s="238"/>
      <c r="K87" s="238"/>
      <c r="L87" s="238"/>
      <c r="M87" s="238"/>
      <c r="N87" s="238"/>
      <c r="O87" s="238"/>
      <c r="P87" s="238"/>
      <c r="Q87" s="95">
        <f t="shared" si="27"/>
        <v>0</v>
      </c>
      <c r="R87" s="95">
        <f t="shared" si="28"/>
        <v>0</v>
      </c>
      <c r="S87" s="95">
        <f t="shared" si="29"/>
        <v>0</v>
      </c>
      <c r="T87" s="95"/>
      <c r="U87" s="160"/>
      <c r="V87" s="160">
        <f t="shared" si="30"/>
        <v>80</v>
      </c>
      <c r="W87" s="160"/>
      <c r="X87" s="95"/>
      <c r="Y87" s="95"/>
      <c r="Z87" s="95"/>
      <c r="AA87" s="95"/>
      <c r="AB87" s="95"/>
      <c r="AC87" s="95"/>
      <c r="AD87" s="95"/>
      <c r="AE87" s="95"/>
      <c r="AF87" s="95"/>
      <c r="AG87" s="95"/>
      <c r="AH87" s="95"/>
      <c r="AI87" s="95"/>
      <c r="AJ87" s="95"/>
      <c r="AK87" s="95"/>
    </row>
    <row r="88" spans="1:37" s="67" customFormat="1" x14ac:dyDescent="0.3">
      <c r="A88" s="728"/>
      <c r="B88" s="94" t="str">
        <f>B55</f>
        <v>Intitulé libre 3</v>
      </c>
      <c r="C88" s="95">
        <f t="shared" si="24"/>
        <v>0</v>
      </c>
      <c r="D88" s="95">
        <f t="shared" si="25"/>
        <v>0</v>
      </c>
      <c r="E88" s="95">
        <f t="shared" si="26"/>
        <v>0</v>
      </c>
      <c r="F88" s="238"/>
      <c r="G88" s="238"/>
      <c r="H88" s="238"/>
      <c r="I88" s="238"/>
      <c r="J88" s="238"/>
      <c r="K88" s="238"/>
      <c r="L88" s="238"/>
      <c r="M88" s="238"/>
      <c r="N88" s="238"/>
      <c r="O88" s="238"/>
      <c r="P88" s="238"/>
      <c r="Q88" s="95">
        <f t="shared" si="27"/>
        <v>0</v>
      </c>
      <c r="R88" s="95">
        <f t="shared" si="28"/>
        <v>0</v>
      </c>
      <c r="S88" s="95">
        <f t="shared" si="29"/>
        <v>0</v>
      </c>
      <c r="T88" s="95"/>
      <c r="U88" s="160"/>
      <c r="V88" s="160">
        <f t="shared" si="30"/>
        <v>81</v>
      </c>
      <c r="W88" s="160"/>
      <c r="X88" s="95"/>
      <c r="Y88" s="95"/>
      <c r="Z88" s="95"/>
      <c r="AA88" s="95"/>
      <c r="AB88" s="95"/>
      <c r="AC88" s="95"/>
      <c r="AD88" s="95"/>
      <c r="AE88" s="95"/>
      <c r="AF88" s="95"/>
      <c r="AG88" s="95"/>
      <c r="AH88" s="95"/>
      <c r="AI88" s="95"/>
      <c r="AJ88" s="95"/>
      <c r="AK88" s="95"/>
    </row>
    <row r="89" spans="1:37" s="67" customFormat="1" x14ac:dyDescent="0.3">
      <c r="A89" s="728"/>
      <c r="B89" s="94" t="str">
        <f>B56</f>
        <v>Intitulé libre 4</v>
      </c>
      <c r="C89" s="95">
        <f t="shared" si="24"/>
        <v>0</v>
      </c>
      <c r="D89" s="95">
        <f t="shared" si="25"/>
        <v>0</v>
      </c>
      <c r="E89" s="95">
        <f t="shared" si="26"/>
        <v>0</v>
      </c>
      <c r="F89" s="238"/>
      <c r="G89" s="238"/>
      <c r="H89" s="238"/>
      <c r="I89" s="238"/>
      <c r="J89" s="238"/>
      <c r="K89" s="238"/>
      <c r="L89" s="238"/>
      <c r="M89" s="238"/>
      <c r="N89" s="238"/>
      <c r="O89" s="238"/>
      <c r="P89" s="238"/>
      <c r="Q89" s="95">
        <f t="shared" si="27"/>
        <v>0</v>
      </c>
      <c r="R89" s="95">
        <f t="shared" si="28"/>
        <v>0</v>
      </c>
      <c r="S89" s="95">
        <f t="shared" si="29"/>
        <v>0</v>
      </c>
      <c r="T89" s="95"/>
      <c r="U89" s="160"/>
      <c r="V89" s="160">
        <f t="shared" si="30"/>
        <v>82</v>
      </c>
      <c r="W89" s="160"/>
      <c r="X89" s="95"/>
      <c r="Y89" s="95"/>
      <c r="Z89" s="95"/>
      <c r="AA89" s="95"/>
      <c r="AB89" s="95"/>
      <c r="AC89" s="95"/>
      <c r="AD89" s="95"/>
      <c r="AE89" s="95"/>
      <c r="AF89" s="95"/>
      <c r="AG89" s="95"/>
      <c r="AH89" s="95"/>
      <c r="AI89" s="95"/>
      <c r="AJ89" s="95"/>
      <c r="AK89" s="95"/>
    </row>
    <row r="90" spans="1:37" s="67" customFormat="1" x14ac:dyDescent="0.3">
      <c r="A90" s="728"/>
      <c r="B90" s="94" t="str">
        <f>B57</f>
        <v>Intitulé libre 5</v>
      </c>
      <c r="C90" s="95">
        <f t="shared" si="24"/>
        <v>0</v>
      </c>
      <c r="D90" s="95">
        <f t="shared" si="25"/>
        <v>0</v>
      </c>
      <c r="E90" s="95">
        <f t="shared" si="26"/>
        <v>0</v>
      </c>
      <c r="F90" s="238"/>
      <c r="G90" s="238"/>
      <c r="H90" s="238"/>
      <c r="I90" s="238"/>
      <c r="J90" s="238"/>
      <c r="K90" s="238"/>
      <c r="L90" s="238"/>
      <c r="M90" s="238"/>
      <c r="N90" s="238"/>
      <c r="O90" s="238"/>
      <c r="P90" s="238"/>
      <c r="Q90" s="95">
        <f t="shared" si="27"/>
        <v>0</v>
      </c>
      <c r="R90" s="95">
        <f t="shared" si="28"/>
        <v>0</v>
      </c>
      <c r="S90" s="95">
        <f t="shared" si="29"/>
        <v>0</v>
      </c>
      <c r="T90" s="95"/>
      <c r="U90" s="160"/>
      <c r="V90" s="160">
        <f t="shared" si="30"/>
        <v>83</v>
      </c>
      <c r="W90" s="160"/>
      <c r="X90" s="95"/>
      <c r="Y90" s="95"/>
      <c r="Z90" s="95"/>
      <c r="AA90" s="95"/>
      <c r="AB90" s="95"/>
      <c r="AC90" s="95"/>
      <c r="AD90" s="95"/>
      <c r="AE90" s="95"/>
      <c r="AF90" s="95"/>
      <c r="AG90" s="95"/>
      <c r="AH90" s="95"/>
      <c r="AI90" s="95"/>
      <c r="AJ90" s="95"/>
      <c r="AK90" s="95"/>
    </row>
    <row r="91" spans="1:37" s="67" customFormat="1" ht="14.25" thickBot="1" x14ac:dyDescent="0.35">
      <c r="A91" s="728"/>
      <c r="B91" s="96" t="s">
        <v>128</v>
      </c>
      <c r="C91" s="97">
        <f t="shared" ref="C91:S91" si="31">SUM(C74:C90)</f>
        <v>0</v>
      </c>
      <c r="D91" s="97">
        <f t="shared" si="31"/>
        <v>0</v>
      </c>
      <c r="E91" s="97">
        <f t="shared" si="31"/>
        <v>0</v>
      </c>
      <c r="F91" s="97">
        <f t="shared" si="31"/>
        <v>0</v>
      </c>
      <c r="G91" s="97">
        <f t="shared" si="31"/>
        <v>0</v>
      </c>
      <c r="H91" s="97">
        <f t="shared" si="31"/>
        <v>0</v>
      </c>
      <c r="I91" s="97">
        <f t="shared" si="31"/>
        <v>0</v>
      </c>
      <c r="J91" s="97">
        <f t="shared" si="31"/>
        <v>0</v>
      </c>
      <c r="K91" s="97">
        <f t="shared" si="31"/>
        <v>0</v>
      </c>
      <c r="L91" s="97">
        <f t="shared" si="31"/>
        <v>0</v>
      </c>
      <c r="M91" s="97">
        <f t="shared" si="31"/>
        <v>0</v>
      </c>
      <c r="N91" s="97">
        <f t="shared" si="31"/>
        <v>0</v>
      </c>
      <c r="O91" s="97">
        <f t="shared" si="31"/>
        <v>0</v>
      </c>
      <c r="P91" s="97">
        <f t="shared" si="31"/>
        <v>0</v>
      </c>
      <c r="Q91" s="97">
        <f t="shared" si="31"/>
        <v>0</v>
      </c>
      <c r="R91" s="97">
        <f t="shared" si="31"/>
        <v>0</v>
      </c>
      <c r="S91" s="97">
        <f t="shared" si="31"/>
        <v>0</v>
      </c>
      <c r="T91" s="95"/>
      <c r="U91" s="160" t="str">
        <f>RIGHT(A74,4)&amp;"reseau"</f>
        <v>2017reseau</v>
      </c>
      <c r="V91" s="160">
        <f t="shared" si="30"/>
        <v>84</v>
      </c>
      <c r="W91" s="160"/>
      <c r="X91" s="95"/>
      <c r="Y91" s="95"/>
      <c r="Z91" s="95"/>
      <c r="AA91" s="95"/>
      <c r="AB91" s="95"/>
      <c r="AC91" s="95"/>
      <c r="AD91" s="95"/>
      <c r="AE91" s="95"/>
      <c r="AF91" s="95"/>
      <c r="AG91" s="95"/>
      <c r="AH91" s="95"/>
      <c r="AI91" s="95"/>
      <c r="AJ91" s="95"/>
      <c r="AK91" s="95"/>
    </row>
    <row r="92" spans="1:37" s="67" customFormat="1" x14ac:dyDescent="0.3">
      <c r="A92" s="728"/>
      <c r="B92" s="98"/>
      <c r="C92" s="95"/>
      <c r="D92" s="95"/>
      <c r="E92" s="95"/>
      <c r="F92" s="95"/>
      <c r="G92" s="95"/>
      <c r="H92" s="95"/>
      <c r="I92" s="95"/>
      <c r="J92" s="95"/>
      <c r="K92" s="95"/>
      <c r="L92" s="95"/>
      <c r="M92" s="95"/>
      <c r="N92" s="95"/>
      <c r="O92" s="95"/>
      <c r="P92" s="95"/>
      <c r="Q92" s="95"/>
      <c r="R92" s="95"/>
      <c r="S92" s="95"/>
      <c r="T92" s="95"/>
      <c r="U92" s="160"/>
      <c r="V92" s="160">
        <f t="shared" si="30"/>
        <v>85</v>
      </c>
      <c r="W92" s="160"/>
      <c r="X92" s="95"/>
      <c r="Y92" s="95"/>
      <c r="Z92" s="95"/>
      <c r="AA92" s="95"/>
      <c r="AB92" s="95"/>
      <c r="AC92" s="95"/>
      <c r="AD92" s="95"/>
      <c r="AE92" s="95"/>
      <c r="AF92" s="95"/>
      <c r="AG92" s="95"/>
      <c r="AH92" s="95"/>
      <c r="AI92" s="95"/>
      <c r="AJ92" s="95"/>
      <c r="AK92" s="95"/>
    </row>
    <row r="93" spans="1:37" s="67" customFormat="1" x14ac:dyDescent="0.3">
      <c r="A93" s="728"/>
      <c r="B93" s="94" t="s">
        <v>370</v>
      </c>
      <c r="C93" s="95">
        <f t="shared" ref="C93:C104" si="32">Q60</f>
        <v>0</v>
      </c>
      <c r="D93" s="95">
        <f t="shared" ref="D93:D104" si="33">R60</f>
        <v>0</v>
      </c>
      <c r="E93" s="95">
        <f t="shared" ref="E93:E104" si="34">S60</f>
        <v>0</v>
      </c>
      <c r="F93" s="238"/>
      <c r="G93" s="238"/>
      <c r="H93" s="238"/>
      <c r="I93" s="238"/>
      <c r="J93" s="238"/>
      <c r="K93" s="238"/>
      <c r="L93" s="238"/>
      <c r="M93" s="238"/>
      <c r="N93" s="238"/>
      <c r="O93" s="238"/>
      <c r="P93" s="238"/>
      <c r="Q93" s="95">
        <f t="shared" ref="Q93:Q104" si="35">SUM(C93,F93:J93,M93:N93)</f>
        <v>0</v>
      </c>
      <c r="R93" s="95">
        <f t="shared" ref="R93:R104" si="36">SUM(D93,K93,O93)</f>
        <v>0</v>
      </c>
      <c r="S93" s="95">
        <f t="shared" ref="S93:S104" si="37">SUM(E93,L93,P93)</f>
        <v>0</v>
      </c>
      <c r="T93" s="95"/>
      <c r="U93" s="160"/>
      <c r="V93" s="160">
        <f t="shared" si="30"/>
        <v>86</v>
      </c>
      <c r="W93" s="160"/>
      <c r="X93" s="95"/>
      <c r="Y93" s="95"/>
      <c r="Z93" s="95"/>
      <c r="AA93" s="95"/>
      <c r="AB93" s="95"/>
      <c r="AC93" s="95"/>
      <c r="AD93" s="95"/>
      <c r="AE93" s="95"/>
      <c r="AF93" s="95"/>
      <c r="AG93" s="95"/>
      <c r="AH93" s="95"/>
      <c r="AI93" s="95"/>
      <c r="AJ93" s="95"/>
      <c r="AK93" s="95"/>
    </row>
    <row r="94" spans="1:37" s="67" customFormat="1" x14ac:dyDescent="0.3">
      <c r="A94" s="728"/>
      <c r="B94" s="94" t="s">
        <v>129</v>
      </c>
      <c r="C94" s="95">
        <f t="shared" si="32"/>
        <v>0</v>
      </c>
      <c r="D94" s="95">
        <f t="shared" si="33"/>
        <v>0</v>
      </c>
      <c r="E94" s="95">
        <f t="shared" si="34"/>
        <v>0</v>
      </c>
      <c r="F94" s="238"/>
      <c r="G94" s="238"/>
      <c r="H94" s="238"/>
      <c r="I94" s="238"/>
      <c r="J94" s="238"/>
      <c r="K94" s="238"/>
      <c r="L94" s="238"/>
      <c r="M94" s="238"/>
      <c r="N94" s="238"/>
      <c r="O94" s="238"/>
      <c r="P94" s="238"/>
      <c r="Q94" s="95">
        <f t="shared" si="35"/>
        <v>0</v>
      </c>
      <c r="R94" s="95">
        <f t="shared" si="36"/>
        <v>0</v>
      </c>
      <c r="S94" s="95">
        <f t="shared" si="37"/>
        <v>0</v>
      </c>
      <c r="T94" s="95"/>
      <c r="U94" s="160"/>
      <c r="V94" s="160">
        <f t="shared" si="30"/>
        <v>87</v>
      </c>
      <c r="W94" s="160"/>
      <c r="X94" s="95"/>
      <c r="Y94" s="95"/>
      <c r="Z94" s="95"/>
      <c r="AA94" s="95"/>
      <c r="AB94" s="95"/>
      <c r="AC94" s="95"/>
      <c r="AD94" s="95"/>
      <c r="AE94" s="95"/>
      <c r="AF94" s="95"/>
      <c r="AG94" s="95"/>
      <c r="AH94" s="95"/>
      <c r="AI94" s="95"/>
      <c r="AJ94" s="95"/>
      <c r="AK94" s="95"/>
    </row>
    <row r="95" spans="1:37" s="67" customFormat="1" x14ac:dyDescent="0.3">
      <c r="A95" s="728"/>
      <c r="B95" s="94" t="s">
        <v>130</v>
      </c>
      <c r="C95" s="95">
        <f t="shared" si="32"/>
        <v>0</v>
      </c>
      <c r="D95" s="95">
        <f t="shared" si="33"/>
        <v>0</v>
      </c>
      <c r="E95" s="95">
        <f t="shared" si="34"/>
        <v>0</v>
      </c>
      <c r="F95" s="238"/>
      <c r="G95" s="238"/>
      <c r="H95" s="238"/>
      <c r="I95" s="238"/>
      <c r="J95" s="238"/>
      <c r="K95" s="238"/>
      <c r="L95" s="238"/>
      <c r="M95" s="238"/>
      <c r="N95" s="238"/>
      <c r="O95" s="238"/>
      <c r="P95" s="238"/>
      <c r="Q95" s="95">
        <f t="shared" si="35"/>
        <v>0</v>
      </c>
      <c r="R95" s="95">
        <f t="shared" si="36"/>
        <v>0</v>
      </c>
      <c r="S95" s="95">
        <f t="shared" si="37"/>
        <v>0</v>
      </c>
      <c r="T95" s="95"/>
      <c r="U95" s="160"/>
      <c r="V95" s="160">
        <f t="shared" si="30"/>
        <v>88</v>
      </c>
      <c r="W95" s="160"/>
      <c r="X95" s="95"/>
      <c r="Y95" s="95"/>
      <c r="Z95" s="95"/>
      <c r="AA95" s="95"/>
      <c r="AB95" s="95"/>
      <c r="AC95" s="95"/>
      <c r="AD95" s="95"/>
      <c r="AE95" s="95"/>
      <c r="AF95" s="95"/>
      <c r="AG95" s="95"/>
      <c r="AH95" s="95"/>
      <c r="AI95" s="95"/>
      <c r="AJ95" s="95"/>
      <c r="AK95" s="95"/>
    </row>
    <row r="96" spans="1:37" s="67" customFormat="1" x14ac:dyDescent="0.3">
      <c r="A96" s="728"/>
      <c r="B96" s="94" t="s">
        <v>126</v>
      </c>
      <c r="C96" s="95">
        <f t="shared" si="32"/>
        <v>0</v>
      </c>
      <c r="D96" s="95">
        <f t="shared" si="33"/>
        <v>0</v>
      </c>
      <c r="E96" s="95">
        <f t="shared" si="34"/>
        <v>0</v>
      </c>
      <c r="F96" s="238"/>
      <c r="G96" s="238"/>
      <c r="H96" s="238"/>
      <c r="I96" s="238"/>
      <c r="J96" s="238"/>
      <c r="K96" s="238"/>
      <c r="L96" s="238"/>
      <c r="M96" s="238"/>
      <c r="N96" s="238"/>
      <c r="O96" s="238"/>
      <c r="P96" s="238"/>
      <c r="Q96" s="95">
        <f t="shared" si="35"/>
        <v>0</v>
      </c>
      <c r="R96" s="95">
        <f t="shared" si="36"/>
        <v>0</v>
      </c>
      <c r="S96" s="95">
        <f t="shared" si="37"/>
        <v>0</v>
      </c>
      <c r="T96" s="95"/>
      <c r="U96" s="160"/>
      <c r="V96" s="160">
        <f t="shared" si="30"/>
        <v>89</v>
      </c>
      <c r="W96" s="160"/>
      <c r="X96" s="95"/>
      <c r="Y96" s="95"/>
      <c r="Z96" s="95"/>
      <c r="AA96" s="95"/>
      <c r="AB96" s="95"/>
      <c r="AC96" s="95"/>
      <c r="AD96" s="95"/>
      <c r="AE96" s="95"/>
      <c r="AF96" s="95"/>
      <c r="AG96" s="95"/>
      <c r="AH96" s="95"/>
      <c r="AI96" s="95"/>
      <c r="AJ96" s="95"/>
      <c r="AK96" s="95"/>
    </row>
    <row r="97" spans="1:37" s="67" customFormat="1" x14ac:dyDescent="0.3">
      <c r="A97" s="728"/>
      <c r="B97" s="94" t="s">
        <v>131</v>
      </c>
      <c r="C97" s="95">
        <f t="shared" si="32"/>
        <v>0</v>
      </c>
      <c r="D97" s="95">
        <f t="shared" si="33"/>
        <v>0</v>
      </c>
      <c r="E97" s="95">
        <f t="shared" si="34"/>
        <v>0</v>
      </c>
      <c r="F97" s="238"/>
      <c r="G97" s="238"/>
      <c r="H97" s="238"/>
      <c r="I97" s="238"/>
      <c r="J97" s="238"/>
      <c r="K97" s="238"/>
      <c r="L97" s="238"/>
      <c r="M97" s="238"/>
      <c r="N97" s="238"/>
      <c r="O97" s="238"/>
      <c r="P97" s="238"/>
      <c r="Q97" s="95">
        <f t="shared" si="35"/>
        <v>0</v>
      </c>
      <c r="R97" s="95">
        <f t="shared" si="36"/>
        <v>0</v>
      </c>
      <c r="S97" s="95">
        <f t="shared" si="37"/>
        <v>0</v>
      </c>
      <c r="T97" s="95"/>
      <c r="U97" s="160"/>
      <c r="V97" s="160">
        <f t="shared" si="30"/>
        <v>90</v>
      </c>
      <c r="W97" s="160"/>
      <c r="X97" s="95"/>
      <c r="Y97" s="95"/>
      <c r="Z97" s="95"/>
      <c r="AA97" s="95"/>
      <c r="AB97" s="95"/>
      <c r="AC97" s="95"/>
      <c r="AD97" s="95"/>
      <c r="AE97" s="95"/>
      <c r="AF97" s="95"/>
      <c r="AG97" s="95"/>
      <c r="AH97" s="95"/>
      <c r="AI97" s="95"/>
      <c r="AJ97" s="95"/>
      <c r="AK97" s="95"/>
    </row>
    <row r="98" spans="1:37" s="67" customFormat="1" x14ac:dyDescent="0.3">
      <c r="A98" s="728"/>
      <c r="B98" s="94" t="s">
        <v>132</v>
      </c>
      <c r="C98" s="95">
        <f t="shared" si="32"/>
        <v>0</v>
      </c>
      <c r="D98" s="95">
        <f t="shared" si="33"/>
        <v>0</v>
      </c>
      <c r="E98" s="95">
        <f t="shared" si="34"/>
        <v>0</v>
      </c>
      <c r="F98" s="238"/>
      <c r="G98" s="238"/>
      <c r="H98" s="238"/>
      <c r="I98" s="238"/>
      <c r="J98" s="238"/>
      <c r="K98" s="238"/>
      <c r="L98" s="238"/>
      <c r="M98" s="238"/>
      <c r="N98" s="238"/>
      <c r="O98" s="238"/>
      <c r="P98" s="238"/>
      <c r="Q98" s="95">
        <f t="shared" si="35"/>
        <v>0</v>
      </c>
      <c r="R98" s="95">
        <f t="shared" si="36"/>
        <v>0</v>
      </c>
      <c r="S98" s="95">
        <f t="shared" si="37"/>
        <v>0</v>
      </c>
      <c r="T98" s="95"/>
      <c r="U98" s="160"/>
      <c r="V98" s="160">
        <f t="shared" si="30"/>
        <v>91</v>
      </c>
      <c r="W98" s="160"/>
      <c r="X98" s="95"/>
      <c r="Y98" s="95"/>
      <c r="Z98" s="95"/>
      <c r="AA98" s="95"/>
      <c r="AB98" s="95"/>
      <c r="AC98" s="95"/>
      <c r="AD98" s="95"/>
      <c r="AE98" s="95"/>
      <c r="AF98" s="95"/>
      <c r="AG98" s="95"/>
      <c r="AH98" s="95"/>
      <c r="AI98" s="95"/>
      <c r="AJ98" s="95"/>
      <c r="AK98" s="95"/>
    </row>
    <row r="99" spans="1:37" s="67" customFormat="1" x14ac:dyDescent="0.3">
      <c r="A99" s="728"/>
      <c r="B99" s="94" t="s">
        <v>127</v>
      </c>
      <c r="C99" s="95">
        <f t="shared" si="32"/>
        <v>0</v>
      </c>
      <c r="D99" s="95">
        <f t="shared" si="33"/>
        <v>0</v>
      </c>
      <c r="E99" s="95">
        <f t="shared" si="34"/>
        <v>0</v>
      </c>
      <c r="F99" s="238"/>
      <c r="G99" s="238"/>
      <c r="H99" s="238"/>
      <c r="I99" s="238"/>
      <c r="J99" s="238"/>
      <c r="K99" s="238"/>
      <c r="L99" s="238"/>
      <c r="M99" s="238"/>
      <c r="N99" s="238"/>
      <c r="O99" s="238"/>
      <c r="P99" s="238"/>
      <c r="Q99" s="95">
        <f t="shared" si="35"/>
        <v>0</v>
      </c>
      <c r="R99" s="95">
        <f t="shared" si="36"/>
        <v>0</v>
      </c>
      <c r="S99" s="95">
        <f t="shared" si="37"/>
        <v>0</v>
      </c>
      <c r="T99" s="95"/>
      <c r="U99" s="160"/>
      <c r="V99" s="160">
        <f t="shared" si="30"/>
        <v>92</v>
      </c>
      <c r="W99" s="160"/>
      <c r="X99" s="95"/>
      <c r="Y99" s="95"/>
      <c r="Z99" s="95"/>
      <c r="AA99" s="95"/>
      <c r="AB99" s="95"/>
      <c r="AC99" s="95"/>
      <c r="AD99" s="95"/>
      <c r="AE99" s="95"/>
      <c r="AF99" s="95"/>
      <c r="AG99" s="95"/>
      <c r="AH99" s="95"/>
      <c r="AI99" s="95"/>
      <c r="AJ99" s="95"/>
      <c r="AK99" s="95"/>
    </row>
    <row r="100" spans="1:37" s="67" customFormat="1" x14ac:dyDescent="0.3">
      <c r="A100" s="728"/>
      <c r="B100" s="94" t="str">
        <f>B67</f>
        <v>Intitulé libre 1</v>
      </c>
      <c r="C100" s="95">
        <f t="shared" si="32"/>
        <v>0</v>
      </c>
      <c r="D100" s="95">
        <f t="shared" si="33"/>
        <v>0</v>
      </c>
      <c r="E100" s="95">
        <f t="shared" si="34"/>
        <v>0</v>
      </c>
      <c r="F100" s="238"/>
      <c r="G100" s="238"/>
      <c r="H100" s="238"/>
      <c r="I100" s="238"/>
      <c r="J100" s="238"/>
      <c r="K100" s="238"/>
      <c r="L100" s="238"/>
      <c r="M100" s="238"/>
      <c r="N100" s="238"/>
      <c r="O100" s="238"/>
      <c r="P100" s="238"/>
      <c r="Q100" s="95">
        <f t="shared" si="35"/>
        <v>0</v>
      </c>
      <c r="R100" s="95">
        <f t="shared" si="36"/>
        <v>0</v>
      </c>
      <c r="S100" s="95">
        <f t="shared" si="37"/>
        <v>0</v>
      </c>
      <c r="T100" s="95"/>
      <c r="U100" s="160"/>
      <c r="V100" s="160">
        <f t="shared" si="30"/>
        <v>93</v>
      </c>
      <c r="W100" s="160"/>
      <c r="X100" s="95"/>
      <c r="Y100" s="95"/>
      <c r="Z100" s="95"/>
      <c r="AA100" s="95"/>
      <c r="AB100" s="95"/>
      <c r="AC100" s="95"/>
      <c r="AD100" s="95"/>
      <c r="AE100" s="95"/>
      <c r="AF100" s="95"/>
      <c r="AG100" s="95"/>
      <c r="AH100" s="95"/>
      <c r="AI100" s="95"/>
      <c r="AJ100" s="95"/>
      <c r="AK100" s="95"/>
    </row>
    <row r="101" spans="1:37" s="67" customFormat="1" x14ac:dyDescent="0.3">
      <c r="A101" s="728"/>
      <c r="B101" s="94" t="str">
        <f>B68</f>
        <v>Intitulé libre 2</v>
      </c>
      <c r="C101" s="95">
        <f t="shared" si="32"/>
        <v>0</v>
      </c>
      <c r="D101" s="95">
        <f t="shared" si="33"/>
        <v>0</v>
      </c>
      <c r="E101" s="95">
        <f t="shared" si="34"/>
        <v>0</v>
      </c>
      <c r="F101" s="238"/>
      <c r="G101" s="238"/>
      <c r="H101" s="238"/>
      <c r="I101" s="238"/>
      <c r="J101" s="238"/>
      <c r="K101" s="238"/>
      <c r="L101" s="238"/>
      <c r="M101" s="238"/>
      <c r="N101" s="238"/>
      <c r="O101" s="238"/>
      <c r="P101" s="238"/>
      <c r="Q101" s="95">
        <f t="shared" si="35"/>
        <v>0</v>
      </c>
      <c r="R101" s="95">
        <f t="shared" si="36"/>
        <v>0</v>
      </c>
      <c r="S101" s="95">
        <f t="shared" si="37"/>
        <v>0</v>
      </c>
      <c r="T101" s="95"/>
      <c r="U101" s="160"/>
      <c r="V101" s="160">
        <f t="shared" si="30"/>
        <v>94</v>
      </c>
      <c r="W101" s="160"/>
      <c r="X101" s="95"/>
      <c r="Y101" s="95"/>
      <c r="Z101" s="95"/>
      <c r="AA101" s="95"/>
      <c r="AB101" s="95"/>
      <c r="AC101" s="95"/>
      <c r="AD101" s="95"/>
      <c r="AE101" s="95"/>
      <c r="AF101" s="95"/>
      <c r="AG101" s="95"/>
      <c r="AH101" s="95"/>
      <c r="AI101" s="95"/>
      <c r="AJ101" s="95"/>
      <c r="AK101" s="95"/>
    </row>
    <row r="102" spans="1:37" s="67" customFormat="1" x14ac:dyDescent="0.3">
      <c r="A102" s="728"/>
      <c r="B102" s="94" t="str">
        <f>B69</f>
        <v>Intitulé libre 3</v>
      </c>
      <c r="C102" s="95">
        <f t="shared" si="32"/>
        <v>0</v>
      </c>
      <c r="D102" s="95">
        <f t="shared" si="33"/>
        <v>0</v>
      </c>
      <c r="E102" s="95">
        <f t="shared" si="34"/>
        <v>0</v>
      </c>
      <c r="F102" s="238"/>
      <c r="G102" s="238"/>
      <c r="H102" s="238"/>
      <c r="I102" s="238"/>
      <c r="J102" s="238"/>
      <c r="K102" s="238"/>
      <c r="L102" s="238"/>
      <c r="M102" s="238"/>
      <c r="N102" s="238"/>
      <c r="O102" s="238"/>
      <c r="P102" s="238"/>
      <c r="Q102" s="95">
        <f t="shared" si="35"/>
        <v>0</v>
      </c>
      <c r="R102" s="95">
        <f t="shared" si="36"/>
        <v>0</v>
      </c>
      <c r="S102" s="95">
        <f t="shared" si="37"/>
        <v>0</v>
      </c>
      <c r="T102" s="95"/>
      <c r="U102" s="160"/>
      <c r="V102" s="160">
        <f t="shared" si="30"/>
        <v>95</v>
      </c>
      <c r="W102" s="160"/>
      <c r="X102" s="95"/>
      <c r="Y102" s="95"/>
      <c r="Z102" s="95"/>
      <c r="AA102" s="95"/>
      <c r="AB102" s="95"/>
      <c r="AC102" s="95"/>
      <c r="AD102" s="95"/>
      <c r="AE102" s="95"/>
      <c r="AF102" s="95"/>
      <c r="AG102" s="95"/>
      <c r="AH102" s="95"/>
      <c r="AI102" s="95"/>
      <c r="AJ102" s="95"/>
      <c r="AK102" s="95"/>
    </row>
    <row r="103" spans="1:37" s="67" customFormat="1" x14ac:dyDescent="0.3">
      <c r="A103" s="728"/>
      <c r="B103" s="94" t="str">
        <f>B70</f>
        <v>Intitulé libre 4</v>
      </c>
      <c r="C103" s="95">
        <f t="shared" si="32"/>
        <v>0</v>
      </c>
      <c r="D103" s="95">
        <f t="shared" si="33"/>
        <v>0</v>
      </c>
      <c r="E103" s="95">
        <f t="shared" si="34"/>
        <v>0</v>
      </c>
      <c r="F103" s="238"/>
      <c r="G103" s="238"/>
      <c r="H103" s="238"/>
      <c r="I103" s="238"/>
      <c r="J103" s="238"/>
      <c r="K103" s="238"/>
      <c r="L103" s="238"/>
      <c r="M103" s="238"/>
      <c r="N103" s="238"/>
      <c r="O103" s="238"/>
      <c r="P103" s="238"/>
      <c r="Q103" s="95">
        <f t="shared" si="35"/>
        <v>0</v>
      </c>
      <c r="R103" s="95">
        <f t="shared" si="36"/>
        <v>0</v>
      </c>
      <c r="S103" s="95">
        <f t="shared" si="37"/>
        <v>0</v>
      </c>
      <c r="T103" s="95"/>
      <c r="U103" s="160"/>
      <c r="V103" s="160">
        <f t="shared" si="30"/>
        <v>96</v>
      </c>
      <c r="W103" s="160"/>
      <c r="X103" s="95"/>
      <c r="Y103" s="95"/>
      <c r="Z103" s="95"/>
      <c r="AA103" s="95"/>
      <c r="AB103" s="95"/>
      <c r="AC103" s="95"/>
      <c r="AD103" s="95"/>
      <c r="AE103" s="95"/>
      <c r="AF103" s="95"/>
      <c r="AG103" s="95"/>
      <c r="AH103" s="95"/>
      <c r="AI103" s="95"/>
      <c r="AJ103" s="95"/>
      <c r="AK103" s="95"/>
    </row>
    <row r="104" spans="1:37" s="67" customFormat="1" x14ac:dyDescent="0.3">
      <c r="A104" s="728"/>
      <c r="B104" s="94" t="str">
        <f>B71</f>
        <v>Intitulé libre 5</v>
      </c>
      <c r="C104" s="95">
        <f t="shared" si="32"/>
        <v>0</v>
      </c>
      <c r="D104" s="95">
        <f t="shared" si="33"/>
        <v>0</v>
      </c>
      <c r="E104" s="95">
        <f t="shared" si="34"/>
        <v>0</v>
      </c>
      <c r="F104" s="238"/>
      <c r="G104" s="238"/>
      <c r="H104" s="238"/>
      <c r="I104" s="238"/>
      <c r="J104" s="238"/>
      <c r="K104" s="238"/>
      <c r="L104" s="238"/>
      <c r="M104" s="238"/>
      <c r="N104" s="238"/>
      <c r="O104" s="238"/>
      <c r="P104" s="238"/>
      <c r="Q104" s="95">
        <f t="shared" si="35"/>
        <v>0</v>
      </c>
      <c r="R104" s="95">
        <f t="shared" si="36"/>
        <v>0</v>
      </c>
      <c r="S104" s="95">
        <f t="shared" si="37"/>
        <v>0</v>
      </c>
      <c r="T104" s="95"/>
      <c r="U104" s="160"/>
      <c r="V104" s="160">
        <f t="shared" si="30"/>
        <v>97</v>
      </c>
      <c r="W104" s="160"/>
      <c r="X104" s="95"/>
      <c r="Y104" s="95"/>
      <c r="Z104" s="95"/>
      <c r="AA104" s="95"/>
      <c r="AB104" s="95"/>
      <c r="AC104" s="95"/>
      <c r="AD104" s="95"/>
      <c r="AE104" s="95"/>
      <c r="AF104" s="95"/>
      <c r="AG104" s="95"/>
      <c r="AH104" s="95"/>
      <c r="AI104" s="95"/>
      <c r="AJ104" s="95"/>
      <c r="AK104" s="95"/>
    </row>
    <row r="105" spans="1:37" s="67" customFormat="1" ht="14.25" thickBot="1" x14ac:dyDescent="0.35">
      <c r="A105" s="728"/>
      <c r="B105" s="96" t="s">
        <v>133</v>
      </c>
      <c r="C105" s="97">
        <f>SUM(C93:C104)</f>
        <v>0</v>
      </c>
      <c r="D105" s="97">
        <f>SUM(D93:D104)</f>
        <v>0</v>
      </c>
      <c r="E105" s="97">
        <f>SUM(E93:E104)</f>
        <v>0</v>
      </c>
      <c r="F105" s="97">
        <f t="shared" ref="F105:P105" si="38">SUM(F93:F104)</f>
        <v>0</v>
      </c>
      <c r="G105" s="97">
        <f t="shared" si="38"/>
        <v>0</v>
      </c>
      <c r="H105" s="97">
        <f t="shared" si="38"/>
        <v>0</v>
      </c>
      <c r="I105" s="97">
        <f t="shared" si="38"/>
        <v>0</v>
      </c>
      <c r="J105" s="97">
        <f t="shared" si="38"/>
        <v>0</v>
      </c>
      <c r="K105" s="97">
        <f t="shared" si="38"/>
        <v>0</v>
      </c>
      <c r="L105" s="97">
        <f t="shared" si="38"/>
        <v>0</v>
      </c>
      <c r="M105" s="97">
        <f t="shared" si="38"/>
        <v>0</v>
      </c>
      <c r="N105" s="97">
        <f t="shared" si="38"/>
        <v>0</v>
      </c>
      <c r="O105" s="97">
        <f t="shared" si="38"/>
        <v>0</v>
      </c>
      <c r="P105" s="97">
        <f t="shared" si="38"/>
        <v>0</v>
      </c>
      <c r="Q105" s="97">
        <f>SUM(Q93:Q104)</f>
        <v>0</v>
      </c>
      <c r="R105" s="97">
        <f>SUM(R93:R104)</f>
        <v>0</v>
      </c>
      <c r="S105" s="97">
        <f>SUM(S93:S104)</f>
        <v>0</v>
      </c>
      <c r="T105" s="95"/>
      <c r="U105" s="160" t="str">
        <f>RIGHT(A74,4)&amp;"hors reseau"</f>
        <v>2017hors reseau</v>
      </c>
      <c r="V105" s="160">
        <f t="shared" si="30"/>
        <v>98</v>
      </c>
      <c r="W105" s="160"/>
      <c r="X105" s="95"/>
      <c r="Y105" s="95"/>
      <c r="Z105" s="95"/>
      <c r="AA105" s="95"/>
      <c r="AB105" s="95"/>
      <c r="AC105" s="95"/>
      <c r="AD105" s="95"/>
      <c r="AE105" s="95"/>
      <c r="AF105" s="95"/>
      <c r="AG105" s="95"/>
      <c r="AH105" s="95"/>
      <c r="AI105" s="95"/>
      <c r="AJ105" s="95"/>
      <c r="AK105" s="95"/>
    </row>
    <row r="106" spans="1:37" s="67" customFormat="1" x14ac:dyDescent="0.3">
      <c r="C106" s="95"/>
      <c r="D106" s="95"/>
      <c r="E106" s="95"/>
      <c r="F106" s="95"/>
      <c r="G106" s="95"/>
      <c r="H106" s="95"/>
      <c r="I106" s="95"/>
      <c r="J106" s="95"/>
      <c r="K106" s="95"/>
      <c r="L106" s="95"/>
      <c r="M106" s="95"/>
      <c r="N106" s="99"/>
      <c r="O106" s="95"/>
      <c r="P106" s="95"/>
      <c r="Q106" s="95"/>
      <c r="R106" s="95"/>
      <c r="S106" s="95"/>
      <c r="T106" s="95"/>
      <c r="U106" s="160"/>
      <c r="V106" s="160">
        <f t="shared" si="30"/>
        <v>99</v>
      </c>
      <c r="W106" s="160"/>
      <c r="X106" s="95"/>
      <c r="Y106" s="95"/>
      <c r="Z106" s="95"/>
      <c r="AA106" s="95"/>
      <c r="AB106" s="95"/>
      <c r="AC106" s="95"/>
      <c r="AD106" s="95"/>
      <c r="AE106" s="95"/>
      <c r="AF106" s="95"/>
      <c r="AG106" s="95"/>
      <c r="AH106" s="95"/>
      <c r="AI106" s="95"/>
      <c r="AJ106" s="95"/>
      <c r="AK106" s="95"/>
    </row>
    <row r="107" spans="1:37" s="67" customFormat="1" x14ac:dyDescent="0.3">
      <c r="A107" s="728" t="s">
        <v>306</v>
      </c>
      <c r="B107" s="94" t="s">
        <v>370</v>
      </c>
      <c r="C107" s="95">
        <f t="shared" ref="C107:C123" si="39">Q74</f>
        <v>0</v>
      </c>
      <c r="D107" s="95">
        <f t="shared" ref="D107:D123" si="40">R74</f>
        <v>0</v>
      </c>
      <c r="E107" s="95">
        <f t="shared" ref="E107:E123" si="41">S74</f>
        <v>0</v>
      </c>
      <c r="F107" s="238"/>
      <c r="G107" s="238"/>
      <c r="H107" s="238"/>
      <c r="I107" s="238"/>
      <c r="J107" s="238"/>
      <c r="K107" s="238"/>
      <c r="L107" s="238"/>
      <c r="M107" s="238"/>
      <c r="N107" s="238"/>
      <c r="O107" s="238"/>
      <c r="P107" s="238"/>
      <c r="Q107" s="95">
        <f t="shared" ref="Q107:Q110" si="42">SUM(C107,F107:J107,M107:N107)</f>
        <v>0</v>
      </c>
      <c r="R107" s="95">
        <f t="shared" ref="R107:R110" si="43">SUM(D107,K107,O107)</f>
        <v>0</v>
      </c>
      <c r="S107" s="95">
        <f t="shared" ref="S107:S110" si="44">SUM(E107,L107,P107)</f>
        <v>0</v>
      </c>
      <c r="T107" s="95"/>
      <c r="U107" s="160"/>
      <c r="V107" s="160">
        <f t="shared" si="30"/>
        <v>100</v>
      </c>
      <c r="W107" s="160"/>
      <c r="X107" s="95"/>
      <c r="Y107" s="95"/>
      <c r="Z107" s="95"/>
      <c r="AA107" s="95"/>
      <c r="AB107" s="95"/>
      <c r="AC107" s="95"/>
      <c r="AD107" s="95"/>
      <c r="AE107" s="95"/>
      <c r="AF107" s="95"/>
      <c r="AG107" s="95"/>
      <c r="AH107" s="95"/>
      <c r="AI107" s="95"/>
      <c r="AJ107" s="95"/>
      <c r="AK107" s="95"/>
    </row>
    <row r="108" spans="1:37" s="67" customFormat="1" x14ac:dyDescent="0.3">
      <c r="A108" s="728"/>
      <c r="B108" s="94" t="s">
        <v>378</v>
      </c>
      <c r="C108" s="95">
        <f t="shared" si="39"/>
        <v>0</v>
      </c>
      <c r="D108" s="95">
        <f t="shared" si="40"/>
        <v>0</v>
      </c>
      <c r="E108" s="95">
        <f t="shared" si="41"/>
        <v>0</v>
      </c>
      <c r="F108" s="238"/>
      <c r="G108" s="238"/>
      <c r="H108" s="238"/>
      <c r="I108" s="238"/>
      <c r="J108" s="238"/>
      <c r="K108" s="238"/>
      <c r="L108" s="238"/>
      <c r="M108" s="238"/>
      <c r="N108" s="238"/>
      <c r="O108" s="238"/>
      <c r="P108" s="238"/>
      <c r="Q108" s="95">
        <f t="shared" si="42"/>
        <v>0</v>
      </c>
      <c r="R108" s="95">
        <f t="shared" si="43"/>
        <v>0</v>
      </c>
      <c r="S108" s="95">
        <f t="shared" si="44"/>
        <v>0</v>
      </c>
      <c r="T108" s="95"/>
      <c r="U108" s="160"/>
      <c r="V108" s="160">
        <f t="shared" si="30"/>
        <v>101</v>
      </c>
      <c r="W108" s="160"/>
      <c r="X108" s="95"/>
      <c r="Y108" s="95"/>
      <c r="Z108" s="95"/>
      <c r="AA108" s="95"/>
      <c r="AB108" s="95"/>
      <c r="AC108" s="95"/>
      <c r="AD108" s="95"/>
      <c r="AE108" s="95"/>
      <c r="AF108" s="95"/>
      <c r="AG108" s="95"/>
      <c r="AH108" s="95"/>
      <c r="AI108" s="95"/>
      <c r="AJ108" s="95"/>
      <c r="AK108" s="95"/>
    </row>
    <row r="109" spans="1:37" s="67" customFormat="1" x14ac:dyDescent="0.3">
      <c r="A109" s="728"/>
      <c r="B109" s="94" t="s">
        <v>379</v>
      </c>
      <c r="C109" s="95">
        <f t="shared" si="39"/>
        <v>0</v>
      </c>
      <c r="D109" s="95">
        <f t="shared" si="40"/>
        <v>0</v>
      </c>
      <c r="E109" s="95">
        <f t="shared" si="41"/>
        <v>0</v>
      </c>
      <c r="F109" s="238"/>
      <c r="G109" s="238"/>
      <c r="H109" s="238"/>
      <c r="I109" s="238"/>
      <c r="J109" s="238"/>
      <c r="K109" s="238"/>
      <c r="L109" s="238"/>
      <c r="M109" s="238"/>
      <c r="N109" s="238"/>
      <c r="O109" s="238"/>
      <c r="P109" s="238"/>
      <c r="Q109" s="95">
        <f t="shared" si="42"/>
        <v>0</v>
      </c>
      <c r="R109" s="95">
        <f t="shared" si="43"/>
        <v>0</v>
      </c>
      <c r="S109" s="95">
        <f t="shared" si="44"/>
        <v>0</v>
      </c>
      <c r="T109" s="95"/>
      <c r="U109" s="160"/>
      <c r="V109" s="160">
        <f t="shared" si="30"/>
        <v>102</v>
      </c>
      <c r="W109" s="160"/>
      <c r="X109" s="95"/>
      <c r="Y109" s="95"/>
      <c r="Z109" s="95"/>
      <c r="AA109" s="95"/>
      <c r="AB109" s="95"/>
      <c r="AC109" s="95"/>
      <c r="AD109" s="95"/>
      <c r="AE109" s="95"/>
      <c r="AF109" s="95"/>
      <c r="AG109" s="95"/>
      <c r="AH109" s="95"/>
      <c r="AI109" s="95"/>
      <c r="AJ109" s="95"/>
      <c r="AK109" s="95"/>
    </row>
    <row r="110" spans="1:37" s="67" customFormat="1" x14ac:dyDescent="0.3">
      <c r="A110" s="728"/>
      <c r="B110" s="94" t="s">
        <v>380</v>
      </c>
      <c r="C110" s="95">
        <f t="shared" si="39"/>
        <v>0</v>
      </c>
      <c r="D110" s="95">
        <f t="shared" si="40"/>
        <v>0</v>
      </c>
      <c r="E110" s="95">
        <f t="shared" si="41"/>
        <v>0</v>
      </c>
      <c r="F110" s="238"/>
      <c r="G110" s="238"/>
      <c r="H110" s="238"/>
      <c r="I110" s="238"/>
      <c r="J110" s="238"/>
      <c r="K110" s="238"/>
      <c r="L110" s="238"/>
      <c r="M110" s="238"/>
      <c r="N110" s="238"/>
      <c r="O110" s="238"/>
      <c r="P110" s="238"/>
      <c r="Q110" s="95">
        <f t="shared" si="42"/>
        <v>0</v>
      </c>
      <c r="R110" s="95">
        <f t="shared" si="43"/>
        <v>0</v>
      </c>
      <c r="S110" s="95">
        <f t="shared" si="44"/>
        <v>0</v>
      </c>
      <c r="T110" s="95"/>
      <c r="U110" s="160"/>
      <c r="V110" s="160">
        <f t="shared" si="30"/>
        <v>103</v>
      </c>
      <c r="W110" s="160"/>
      <c r="X110" s="95"/>
      <c r="Y110" s="95"/>
      <c r="Z110" s="95"/>
      <c r="AA110" s="95"/>
      <c r="AB110" s="95"/>
      <c r="AC110" s="95"/>
      <c r="AD110" s="95"/>
      <c r="AE110" s="95"/>
      <c r="AF110" s="95"/>
      <c r="AG110" s="95"/>
      <c r="AH110" s="95"/>
      <c r="AI110" s="95"/>
      <c r="AJ110" s="95"/>
      <c r="AK110" s="95"/>
    </row>
    <row r="111" spans="1:37" s="67" customFormat="1" x14ac:dyDescent="0.3">
      <c r="A111" s="728"/>
      <c r="B111" s="94" t="s">
        <v>381</v>
      </c>
      <c r="C111" s="95">
        <f t="shared" si="39"/>
        <v>0</v>
      </c>
      <c r="D111" s="95">
        <f t="shared" si="40"/>
        <v>0</v>
      </c>
      <c r="E111" s="95">
        <f t="shared" si="41"/>
        <v>0</v>
      </c>
      <c r="F111" s="238"/>
      <c r="G111" s="238"/>
      <c r="H111" s="238"/>
      <c r="I111" s="238"/>
      <c r="J111" s="238"/>
      <c r="K111" s="238"/>
      <c r="L111" s="238"/>
      <c r="M111" s="238"/>
      <c r="N111" s="238"/>
      <c r="O111" s="238"/>
      <c r="P111" s="238"/>
      <c r="Q111" s="589">
        <f t="shared" ref="Q111" si="45">SUM(C111,F111:J111,M111:N111)</f>
        <v>0</v>
      </c>
      <c r="R111" s="589">
        <f t="shared" ref="R111" si="46">SUM(D111,K111,O111)</f>
        <v>0</v>
      </c>
      <c r="S111" s="589">
        <f t="shared" ref="S111" si="47">SUM(E111,L111,P111)</f>
        <v>0</v>
      </c>
      <c r="T111" s="95"/>
      <c r="U111" s="160"/>
      <c r="V111" s="160">
        <f t="shared" si="30"/>
        <v>104</v>
      </c>
      <c r="W111" s="160"/>
      <c r="X111" s="95"/>
      <c r="Y111" s="95"/>
      <c r="Z111" s="95"/>
      <c r="AA111" s="95"/>
      <c r="AB111" s="95"/>
      <c r="AC111" s="95"/>
      <c r="AD111" s="95"/>
      <c r="AE111" s="95"/>
      <c r="AF111" s="95"/>
      <c r="AG111" s="95"/>
      <c r="AH111" s="95"/>
      <c r="AI111" s="95"/>
      <c r="AJ111" s="95"/>
      <c r="AK111" s="95"/>
    </row>
    <row r="112" spans="1:37" s="67" customFormat="1" x14ac:dyDescent="0.3">
      <c r="A112" s="728"/>
      <c r="B112" s="94" t="s">
        <v>382</v>
      </c>
      <c r="C112" s="95">
        <f t="shared" si="39"/>
        <v>0</v>
      </c>
      <c r="D112" s="95">
        <f t="shared" si="40"/>
        <v>0</v>
      </c>
      <c r="E112" s="95">
        <f t="shared" si="41"/>
        <v>0</v>
      </c>
      <c r="F112" s="238"/>
      <c r="G112" s="238"/>
      <c r="H112" s="238"/>
      <c r="I112" s="238"/>
      <c r="J112" s="238"/>
      <c r="K112" s="238"/>
      <c r="L112" s="238"/>
      <c r="M112" s="238"/>
      <c r="N112" s="238"/>
      <c r="O112" s="238"/>
      <c r="P112" s="238"/>
      <c r="Q112" s="95">
        <f t="shared" ref="Q112:Q123" si="48">SUM(C112,F112:J112,M112:N112)</f>
        <v>0</v>
      </c>
      <c r="R112" s="95">
        <f t="shared" ref="R112:R123" si="49">SUM(D112,K112,O112)</f>
        <v>0</v>
      </c>
      <c r="S112" s="95">
        <f t="shared" ref="S112:S123" si="50">SUM(E112,L112,P112)</f>
        <v>0</v>
      </c>
      <c r="T112" s="95"/>
      <c r="U112" s="160"/>
      <c r="V112" s="160">
        <f t="shared" si="30"/>
        <v>105</v>
      </c>
      <c r="W112" s="160"/>
      <c r="X112" s="95"/>
      <c r="Y112" s="95"/>
      <c r="Z112" s="95"/>
      <c r="AA112" s="95"/>
      <c r="AB112" s="95"/>
      <c r="AC112" s="95"/>
      <c r="AD112" s="95"/>
      <c r="AE112" s="95"/>
      <c r="AF112" s="95"/>
      <c r="AG112" s="95"/>
      <c r="AH112" s="95"/>
      <c r="AI112" s="95"/>
      <c r="AJ112" s="95"/>
      <c r="AK112" s="95"/>
    </row>
    <row r="113" spans="1:37" s="67" customFormat="1" x14ac:dyDescent="0.3">
      <c r="A113" s="728"/>
      <c r="B113" s="94" t="s">
        <v>383</v>
      </c>
      <c r="C113" s="95">
        <f t="shared" si="39"/>
        <v>0</v>
      </c>
      <c r="D113" s="95">
        <f t="shared" si="40"/>
        <v>0</v>
      </c>
      <c r="E113" s="95">
        <f t="shared" si="41"/>
        <v>0</v>
      </c>
      <c r="F113" s="238"/>
      <c r="G113" s="238"/>
      <c r="H113" s="238"/>
      <c r="I113" s="238"/>
      <c r="J113" s="238"/>
      <c r="K113" s="238"/>
      <c r="L113" s="238"/>
      <c r="M113" s="238"/>
      <c r="N113" s="238"/>
      <c r="O113" s="238"/>
      <c r="P113" s="238"/>
      <c r="Q113" s="95">
        <f t="shared" si="48"/>
        <v>0</v>
      </c>
      <c r="R113" s="95">
        <f t="shared" si="49"/>
        <v>0</v>
      </c>
      <c r="S113" s="95">
        <f t="shared" si="50"/>
        <v>0</v>
      </c>
      <c r="T113" s="95"/>
      <c r="U113" s="160"/>
      <c r="V113" s="160">
        <f t="shared" si="30"/>
        <v>106</v>
      </c>
      <c r="W113" s="160"/>
      <c r="X113" s="95"/>
      <c r="Y113" s="95"/>
      <c r="Z113" s="95"/>
      <c r="AA113" s="95"/>
      <c r="AB113" s="95"/>
      <c r="AC113" s="95"/>
      <c r="AD113" s="95"/>
      <c r="AE113" s="95"/>
      <c r="AF113" s="95"/>
      <c r="AG113" s="95"/>
      <c r="AH113" s="95"/>
      <c r="AI113" s="95"/>
      <c r="AJ113" s="95"/>
      <c r="AK113" s="95"/>
    </row>
    <row r="114" spans="1:37" s="67" customFormat="1" x14ac:dyDescent="0.3">
      <c r="A114" s="728"/>
      <c r="B114" s="94" t="s">
        <v>384</v>
      </c>
      <c r="C114" s="95">
        <f t="shared" si="39"/>
        <v>0</v>
      </c>
      <c r="D114" s="95">
        <f t="shared" si="40"/>
        <v>0</v>
      </c>
      <c r="E114" s="95">
        <f t="shared" si="41"/>
        <v>0</v>
      </c>
      <c r="F114" s="238"/>
      <c r="G114" s="238"/>
      <c r="H114" s="238"/>
      <c r="I114" s="238"/>
      <c r="J114" s="238"/>
      <c r="K114" s="238"/>
      <c r="L114" s="238"/>
      <c r="M114" s="238"/>
      <c r="N114" s="238"/>
      <c r="O114" s="238"/>
      <c r="P114" s="238"/>
      <c r="Q114" s="95">
        <f t="shared" si="48"/>
        <v>0</v>
      </c>
      <c r="R114" s="95">
        <f t="shared" si="49"/>
        <v>0</v>
      </c>
      <c r="S114" s="95">
        <f t="shared" si="50"/>
        <v>0</v>
      </c>
      <c r="T114" s="95"/>
      <c r="U114" s="160"/>
      <c r="V114" s="160">
        <f t="shared" si="30"/>
        <v>107</v>
      </c>
      <c r="W114" s="160"/>
      <c r="X114" s="95"/>
      <c r="Y114" s="95"/>
      <c r="Z114" s="95"/>
      <c r="AA114" s="95"/>
      <c r="AB114" s="95"/>
      <c r="AC114" s="95"/>
      <c r="AD114" s="95"/>
      <c r="AE114" s="95"/>
      <c r="AF114" s="95"/>
      <c r="AG114" s="95"/>
      <c r="AH114" s="95"/>
      <c r="AI114" s="95"/>
      <c r="AJ114" s="95"/>
      <c r="AK114" s="95"/>
    </row>
    <row r="115" spans="1:37" s="67" customFormat="1" x14ac:dyDescent="0.3">
      <c r="A115" s="728"/>
      <c r="B115" s="94" t="s">
        <v>386</v>
      </c>
      <c r="C115" s="95">
        <f t="shared" si="39"/>
        <v>0</v>
      </c>
      <c r="D115" s="95">
        <f t="shared" si="40"/>
        <v>0</v>
      </c>
      <c r="E115" s="95">
        <f t="shared" si="41"/>
        <v>0</v>
      </c>
      <c r="F115" s="238"/>
      <c r="G115" s="238"/>
      <c r="H115" s="238"/>
      <c r="I115" s="238"/>
      <c r="J115" s="238"/>
      <c r="K115" s="238"/>
      <c r="L115" s="238"/>
      <c r="M115" s="238"/>
      <c r="N115" s="238"/>
      <c r="O115" s="238"/>
      <c r="P115" s="238"/>
      <c r="Q115" s="95">
        <f t="shared" si="48"/>
        <v>0</v>
      </c>
      <c r="R115" s="95">
        <f t="shared" si="49"/>
        <v>0</v>
      </c>
      <c r="S115" s="95">
        <f t="shared" si="50"/>
        <v>0</v>
      </c>
      <c r="T115" s="95"/>
      <c r="U115" s="160"/>
      <c r="V115" s="160">
        <f t="shared" si="30"/>
        <v>108</v>
      </c>
      <c r="W115" s="160"/>
      <c r="X115" s="95"/>
      <c r="Y115" s="95"/>
      <c r="Z115" s="95"/>
      <c r="AA115" s="95"/>
      <c r="AB115" s="95"/>
      <c r="AC115" s="95"/>
      <c r="AD115" s="95"/>
      <c r="AE115" s="95"/>
      <c r="AF115" s="95"/>
      <c r="AG115" s="95"/>
      <c r="AH115" s="95"/>
      <c r="AI115" s="95"/>
      <c r="AJ115" s="95"/>
      <c r="AK115" s="95"/>
    </row>
    <row r="116" spans="1:37" s="67" customFormat="1" x14ac:dyDescent="0.3">
      <c r="A116" s="728"/>
      <c r="B116" s="94" t="s">
        <v>385</v>
      </c>
      <c r="C116" s="95">
        <f t="shared" si="39"/>
        <v>0</v>
      </c>
      <c r="D116" s="95">
        <f t="shared" si="40"/>
        <v>0</v>
      </c>
      <c r="E116" s="95">
        <f t="shared" si="41"/>
        <v>0</v>
      </c>
      <c r="F116" s="238"/>
      <c r="G116" s="238"/>
      <c r="H116" s="238"/>
      <c r="I116" s="238"/>
      <c r="J116" s="238"/>
      <c r="K116" s="238"/>
      <c r="L116" s="238"/>
      <c r="M116" s="238"/>
      <c r="N116" s="238"/>
      <c r="O116" s="238"/>
      <c r="P116" s="238"/>
      <c r="Q116" s="95">
        <f t="shared" si="48"/>
        <v>0</v>
      </c>
      <c r="R116" s="95">
        <f t="shared" si="49"/>
        <v>0</v>
      </c>
      <c r="S116" s="95">
        <f t="shared" si="50"/>
        <v>0</v>
      </c>
      <c r="T116" s="95"/>
      <c r="U116" s="160"/>
      <c r="V116" s="160">
        <f t="shared" si="30"/>
        <v>109</v>
      </c>
      <c r="W116" s="160"/>
      <c r="X116" s="95"/>
      <c r="Y116" s="95"/>
      <c r="Z116" s="95"/>
      <c r="AA116" s="95"/>
      <c r="AB116" s="95"/>
      <c r="AC116" s="95"/>
      <c r="AD116" s="95"/>
      <c r="AE116" s="95"/>
      <c r="AF116" s="95"/>
      <c r="AG116" s="95"/>
      <c r="AH116" s="95"/>
      <c r="AI116" s="95"/>
      <c r="AJ116" s="95"/>
      <c r="AK116" s="95"/>
    </row>
    <row r="117" spans="1:37" s="67" customFormat="1" x14ac:dyDescent="0.3">
      <c r="A117" s="728"/>
      <c r="B117" s="94" t="s">
        <v>387</v>
      </c>
      <c r="C117" s="95">
        <f t="shared" si="39"/>
        <v>0</v>
      </c>
      <c r="D117" s="95">
        <f t="shared" si="40"/>
        <v>0</v>
      </c>
      <c r="E117" s="95">
        <f t="shared" si="41"/>
        <v>0</v>
      </c>
      <c r="F117" s="238"/>
      <c r="G117" s="238"/>
      <c r="H117" s="238"/>
      <c r="I117" s="238"/>
      <c r="J117" s="238"/>
      <c r="K117" s="238"/>
      <c r="L117" s="238"/>
      <c r="M117" s="238"/>
      <c r="N117" s="238"/>
      <c r="O117" s="238"/>
      <c r="P117" s="238"/>
      <c r="Q117" s="95">
        <f t="shared" si="48"/>
        <v>0</v>
      </c>
      <c r="R117" s="95">
        <f t="shared" si="49"/>
        <v>0</v>
      </c>
      <c r="S117" s="95">
        <f t="shared" si="50"/>
        <v>0</v>
      </c>
      <c r="T117" s="95"/>
      <c r="U117" s="160"/>
      <c r="V117" s="160">
        <f t="shared" si="30"/>
        <v>110</v>
      </c>
      <c r="W117" s="160"/>
      <c r="X117" s="95"/>
      <c r="Y117" s="95"/>
      <c r="Z117" s="95"/>
      <c r="AA117" s="95"/>
      <c r="AB117" s="95"/>
      <c r="AC117" s="95"/>
      <c r="AD117" s="95"/>
      <c r="AE117" s="95"/>
      <c r="AF117" s="95"/>
      <c r="AG117" s="95"/>
      <c r="AH117" s="95"/>
      <c r="AI117" s="95"/>
      <c r="AJ117" s="95"/>
      <c r="AK117" s="95"/>
    </row>
    <row r="118" spans="1:37" s="67" customFormat="1" x14ac:dyDescent="0.3">
      <c r="A118" s="728"/>
      <c r="B118" s="94" t="s">
        <v>76</v>
      </c>
      <c r="C118" s="95">
        <f t="shared" si="39"/>
        <v>0</v>
      </c>
      <c r="D118" s="95">
        <f t="shared" si="40"/>
        <v>0</v>
      </c>
      <c r="E118" s="95">
        <f t="shared" si="41"/>
        <v>0</v>
      </c>
      <c r="F118" s="238"/>
      <c r="G118" s="238"/>
      <c r="H118" s="238"/>
      <c r="I118" s="238"/>
      <c r="J118" s="238"/>
      <c r="K118" s="238"/>
      <c r="L118" s="238"/>
      <c r="M118" s="238"/>
      <c r="N118" s="238"/>
      <c r="O118" s="238"/>
      <c r="P118" s="238"/>
      <c r="Q118" s="95">
        <f t="shared" si="48"/>
        <v>0</v>
      </c>
      <c r="R118" s="95">
        <f t="shared" si="49"/>
        <v>0</v>
      </c>
      <c r="S118" s="95">
        <f t="shared" si="50"/>
        <v>0</v>
      </c>
      <c r="T118" s="95"/>
      <c r="U118" s="160"/>
      <c r="V118" s="160">
        <f t="shared" si="30"/>
        <v>111</v>
      </c>
      <c r="W118" s="160"/>
      <c r="X118" s="95"/>
      <c r="Y118" s="95"/>
      <c r="Z118" s="95"/>
      <c r="AA118" s="95"/>
      <c r="AB118" s="95"/>
      <c r="AC118" s="95"/>
      <c r="AD118" s="95"/>
      <c r="AE118" s="95"/>
      <c r="AF118" s="95"/>
      <c r="AG118" s="95"/>
      <c r="AH118" s="95"/>
      <c r="AI118" s="95"/>
      <c r="AJ118" s="95"/>
      <c r="AK118" s="95"/>
    </row>
    <row r="119" spans="1:37" s="67" customFormat="1" x14ac:dyDescent="0.3">
      <c r="A119" s="728"/>
      <c r="B119" s="94" t="str">
        <f>B86</f>
        <v>Intitulé libre 1</v>
      </c>
      <c r="C119" s="95">
        <f t="shared" si="39"/>
        <v>0</v>
      </c>
      <c r="D119" s="95">
        <f t="shared" si="40"/>
        <v>0</v>
      </c>
      <c r="E119" s="95">
        <f t="shared" si="41"/>
        <v>0</v>
      </c>
      <c r="F119" s="238"/>
      <c r="G119" s="238"/>
      <c r="H119" s="238"/>
      <c r="I119" s="238"/>
      <c r="J119" s="238"/>
      <c r="K119" s="238"/>
      <c r="L119" s="238"/>
      <c r="M119" s="238"/>
      <c r="N119" s="238"/>
      <c r="O119" s="238"/>
      <c r="P119" s="238"/>
      <c r="Q119" s="95">
        <f t="shared" si="48"/>
        <v>0</v>
      </c>
      <c r="R119" s="95">
        <f t="shared" si="49"/>
        <v>0</v>
      </c>
      <c r="S119" s="95">
        <f t="shared" si="50"/>
        <v>0</v>
      </c>
      <c r="T119" s="95"/>
      <c r="U119" s="160"/>
      <c r="V119" s="160">
        <f t="shared" si="30"/>
        <v>112</v>
      </c>
      <c r="W119" s="160"/>
      <c r="X119" s="95"/>
      <c r="Y119" s="95"/>
      <c r="Z119" s="95"/>
      <c r="AA119" s="95"/>
      <c r="AB119" s="95"/>
      <c r="AC119" s="95"/>
      <c r="AD119" s="95"/>
      <c r="AE119" s="95"/>
      <c r="AF119" s="95"/>
      <c r="AG119" s="95"/>
      <c r="AH119" s="95"/>
      <c r="AI119" s="95"/>
      <c r="AJ119" s="95"/>
      <c r="AK119" s="95"/>
    </row>
    <row r="120" spans="1:37" s="67" customFormat="1" x14ac:dyDescent="0.3">
      <c r="A120" s="728"/>
      <c r="B120" s="94" t="str">
        <f>B87</f>
        <v>Intitulé libre 2</v>
      </c>
      <c r="C120" s="95">
        <f t="shared" si="39"/>
        <v>0</v>
      </c>
      <c r="D120" s="95">
        <f t="shared" si="40"/>
        <v>0</v>
      </c>
      <c r="E120" s="95">
        <f t="shared" si="41"/>
        <v>0</v>
      </c>
      <c r="F120" s="238"/>
      <c r="G120" s="238"/>
      <c r="H120" s="238"/>
      <c r="I120" s="238"/>
      <c r="J120" s="238"/>
      <c r="K120" s="238"/>
      <c r="L120" s="238"/>
      <c r="M120" s="238"/>
      <c r="N120" s="238"/>
      <c r="O120" s="238"/>
      <c r="P120" s="238"/>
      <c r="Q120" s="95">
        <f t="shared" si="48"/>
        <v>0</v>
      </c>
      <c r="R120" s="95">
        <f t="shared" si="49"/>
        <v>0</v>
      </c>
      <c r="S120" s="95">
        <f t="shared" si="50"/>
        <v>0</v>
      </c>
      <c r="T120" s="95"/>
      <c r="U120" s="160"/>
      <c r="V120" s="160">
        <f t="shared" si="30"/>
        <v>113</v>
      </c>
      <c r="W120" s="160"/>
      <c r="X120" s="95"/>
      <c r="Y120" s="95"/>
      <c r="Z120" s="95"/>
      <c r="AA120" s="95"/>
      <c r="AB120" s="95"/>
      <c r="AC120" s="95"/>
      <c r="AD120" s="95"/>
      <c r="AE120" s="95"/>
      <c r="AF120" s="95"/>
      <c r="AG120" s="95"/>
      <c r="AH120" s="95"/>
      <c r="AI120" s="95"/>
      <c r="AJ120" s="95"/>
      <c r="AK120" s="95"/>
    </row>
    <row r="121" spans="1:37" s="67" customFormat="1" x14ac:dyDescent="0.3">
      <c r="A121" s="728"/>
      <c r="B121" s="94" t="str">
        <f>B88</f>
        <v>Intitulé libre 3</v>
      </c>
      <c r="C121" s="95">
        <f t="shared" si="39"/>
        <v>0</v>
      </c>
      <c r="D121" s="95">
        <f t="shared" si="40"/>
        <v>0</v>
      </c>
      <c r="E121" s="95">
        <f t="shared" si="41"/>
        <v>0</v>
      </c>
      <c r="F121" s="238"/>
      <c r="G121" s="238"/>
      <c r="H121" s="238"/>
      <c r="I121" s="238"/>
      <c r="J121" s="238"/>
      <c r="K121" s="238"/>
      <c r="L121" s="238"/>
      <c r="M121" s="238"/>
      <c r="N121" s="238"/>
      <c r="O121" s="238"/>
      <c r="P121" s="238"/>
      <c r="Q121" s="95">
        <f t="shared" si="48"/>
        <v>0</v>
      </c>
      <c r="R121" s="95">
        <f t="shared" si="49"/>
        <v>0</v>
      </c>
      <c r="S121" s="95">
        <f t="shared" si="50"/>
        <v>0</v>
      </c>
      <c r="T121" s="95"/>
      <c r="U121" s="160"/>
      <c r="V121" s="160">
        <f t="shared" si="30"/>
        <v>114</v>
      </c>
      <c r="W121" s="160"/>
      <c r="X121" s="95"/>
      <c r="Y121" s="95"/>
      <c r="Z121" s="95"/>
      <c r="AA121" s="95"/>
      <c r="AB121" s="95"/>
      <c r="AC121" s="95"/>
      <c r="AD121" s="95"/>
      <c r="AE121" s="95"/>
      <c r="AF121" s="95"/>
      <c r="AG121" s="95"/>
      <c r="AH121" s="95"/>
      <c r="AI121" s="95"/>
      <c r="AJ121" s="95"/>
      <c r="AK121" s="95"/>
    </row>
    <row r="122" spans="1:37" s="67" customFormat="1" x14ac:dyDescent="0.3">
      <c r="A122" s="728"/>
      <c r="B122" s="94" t="str">
        <f>B89</f>
        <v>Intitulé libre 4</v>
      </c>
      <c r="C122" s="95">
        <f t="shared" si="39"/>
        <v>0</v>
      </c>
      <c r="D122" s="95">
        <f t="shared" si="40"/>
        <v>0</v>
      </c>
      <c r="E122" s="95">
        <f t="shared" si="41"/>
        <v>0</v>
      </c>
      <c r="F122" s="238"/>
      <c r="G122" s="238"/>
      <c r="H122" s="238"/>
      <c r="I122" s="238"/>
      <c r="J122" s="238"/>
      <c r="K122" s="238"/>
      <c r="L122" s="238"/>
      <c r="M122" s="238"/>
      <c r="N122" s="238"/>
      <c r="O122" s="238"/>
      <c r="P122" s="238"/>
      <c r="Q122" s="95">
        <f t="shared" si="48"/>
        <v>0</v>
      </c>
      <c r="R122" s="95">
        <f t="shared" si="49"/>
        <v>0</v>
      </c>
      <c r="S122" s="95">
        <f t="shared" si="50"/>
        <v>0</v>
      </c>
      <c r="T122" s="95"/>
      <c r="U122" s="160"/>
      <c r="V122" s="160">
        <f t="shared" si="30"/>
        <v>115</v>
      </c>
      <c r="W122" s="160"/>
      <c r="X122" s="95"/>
      <c r="Y122" s="95"/>
      <c r="Z122" s="95"/>
      <c r="AA122" s="95"/>
      <c r="AB122" s="95"/>
      <c r="AC122" s="95"/>
      <c r="AD122" s="95"/>
      <c r="AE122" s="95"/>
      <c r="AF122" s="95"/>
      <c r="AG122" s="95"/>
      <c r="AH122" s="95"/>
      <c r="AI122" s="95"/>
      <c r="AJ122" s="95"/>
      <c r="AK122" s="95"/>
    </row>
    <row r="123" spans="1:37" s="67" customFormat="1" x14ac:dyDescent="0.3">
      <c r="A123" s="728"/>
      <c r="B123" s="94" t="str">
        <f>B90</f>
        <v>Intitulé libre 5</v>
      </c>
      <c r="C123" s="95">
        <f t="shared" si="39"/>
        <v>0</v>
      </c>
      <c r="D123" s="95">
        <f t="shared" si="40"/>
        <v>0</v>
      </c>
      <c r="E123" s="95">
        <f t="shared" si="41"/>
        <v>0</v>
      </c>
      <c r="F123" s="238"/>
      <c r="G123" s="238"/>
      <c r="H123" s="238"/>
      <c r="I123" s="238"/>
      <c r="J123" s="238"/>
      <c r="K123" s="238"/>
      <c r="L123" s="238"/>
      <c r="M123" s="238"/>
      <c r="N123" s="238"/>
      <c r="O123" s="238"/>
      <c r="P123" s="238"/>
      <c r="Q123" s="95">
        <f t="shared" si="48"/>
        <v>0</v>
      </c>
      <c r="R123" s="95">
        <f t="shared" si="49"/>
        <v>0</v>
      </c>
      <c r="S123" s="95">
        <f t="shared" si="50"/>
        <v>0</v>
      </c>
      <c r="T123" s="95"/>
      <c r="U123" s="160"/>
      <c r="V123" s="160">
        <f t="shared" si="30"/>
        <v>116</v>
      </c>
      <c r="W123" s="160"/>
      <c r="X123" s="95"/>
      <c r="Y123" s="95"/>
      <c r="Z123" s="95"/>
      <c r="AA123" s="95"/>
      <c r="AB123" s="95"/>
      <c r="AC123" s="95"/>
      <c r="AD123" s="95"/>
      <c r="AE123" s="95"/>
      <c r="AF123" s="95"/>
      <c r="AG123" s="95"/>
      <c r="AH123" s="95"/>
      <c r="AI123" s="95"/>
      <c r="AJ123" s="95"/>
      <c r="AK123" s="95"/>
    </row>
    <row r="124" spans="1:37" s="67" customFormat="1" ht="14.25" thickBot="1" x14ac:dyDescent="0.35">
      <c r="A124" s="728"/>
      <c r="B124" s="96" t="s">
        <v>128</v>
      </c>
      <c r="C124" s="97">
        <f t="shared" ref="C124:S124" si="51">SUM(C107:C123)</f>
        <v>0</v>
      </c>
      <c r="D124" s="97">
        <f t="shared" si="51"/>
        <v>0</v>
      </c>
      <c r="E124" s="97">
        <f t="shared" si="51"/>
        <v>0</v>
      </c>
      <c r="F124" s="97">
        <f t="shared" si="51"/>
        <v>0</v>
      </c>
      <c r="G124" s="97">
        <f t="shared" si="51"/>
        <v>0</v>
      </c>
      <c r="H124" s="97">
        <f t="shared" si="51"/>
        <v>0</v>
      </c>
      <c r="I124" s="97">
        <f t="shared" si="51"/>
        <v>0</v>
      </c>
      <c r="J124" s="97">
        <f t="shared" si="51"/>
        <v>0</v>
      </c>
      <c r="K124" s="97">
        <f t="shared" si="51"/>
        <v>0</v>
      </c>
      <c r="L124" s="97">
        <f t="shared" si="51"/>
        <v>0</v>
      </c>
      <c r="M124" s="97">
        <f t="shared" si="51"/>
        <v>0</v>
      </c>
      <c r="N124" s="97">
        <f t="shared" si="51"/>
        <v>0</v>
      </c>
      <c r="O124" s="97">
        <f t="shared" si="51"/>
        <v>0</v>
      </c>
      <c r="P124" s="97">
        <f t="shared" si="51"/>
        <v>0</v>
      </c>
      <c r="Q124" s="97">
        <f t="shared" si="51"/>
        <v>0</v>
      </c>
      <c r="R124" s="97">
        <f t="shared" si="51"/>
        <v>0</v>
      </c>
      <c r="S124" s="97">
        <f t="shared" si="51"/>
        <v>0</v>
      </c>
      <c r="T124" s="95"/>
      <c r="U124" s="160" t="str">
        <f>RIGHT(A107,4)&amp;"reseau"</f>
        <v>2018reseau</v>
      </c>
      <c r="V124" s="160">
        <f t="shared" si="30"/>
        <v>117</v>
      </c>
      <c r="W124" s="160"/>
      <c r="X124" s="95"/>
      <c r="Y124" s="95"/>
      <c r="Z124" s="95"/>
      <c r="AA124" s="95"/>
      <c r="AB124" s="95"/>
      <c r="AC124" s="95"/>
      <c r="AD124" s="95"/>
      <c r="AE124" s="95"/>
      <c r="AF124" s="95"/>
      <c r="AG124" s="95"/>
      <c r="AH124" s="95"/>
      <c r="AI124" s="95"/>
      <c r="AJ124" s="95"/>
      <c r="AK124" s="95"/>
    </row>
    <row r="125" spans="1:37" s="67" customFormat="1" x14ac:dyDescent="0.3">
      <c r="A125" s="728"/>
      <c r="B125" s="98"/>
      <c r="C125" s="95"/>
      <c r="D125" s="95"/>
      <c r="E125" s="95"/>
      <c r="F125" s="95"/>
      <c r="G125" s="95"/>
      <c r="H125" s="95"/>
      <c r="I125" s="95"/>
      <c r="J125" s="95"/>
      <c r="K125" s="95"/>
      <c r="L125" s="95"/>
      <c r="M125" s="95"/>
      <c r="N125" s="95"/>
      <c r="O125" s="95"/>
      <c r="P125" s="95"/>
      <c r="Q125" s="95"/>
      <c r="R125" s="95"/>
      <c r="S125" s="95"/>
      <c r="T125" s="95"/>
      <c r="U125" s="160"/>
      <c r="V125" s="160">
        <f t="shared" si="30"/>
        <v>118</v>
      </c>
      <c r="W125" s="160"/>
      <c r="X125" s="95"/>
      <c r="Y125" s="95"/>
      <c r="Z125" s="95"/>
      <c r="AA125" s="95"/>
      <c r="AB125" s="95"/>
      <c r="AC125" s="95"/>
      <c r="AD125" s="95"/>
      <c r="AE125" s="95"/>
      <c r="AF125" s="95"/>
      <c r="AG125" s="95"/>
      <c r="AH125" s="95"/>
      <c r="AI125" s="95"/>
      <c r="AJ125" s="95"/>
      <c r="AK125" s="95"/>
    </row>
    <row r="126" spans="1:37" s="67" customFormat="1" x14ac:dyDescent="0.3">
      <c r="A126" s="728"/>
      <c r="B126" s="94" t="s">
        <v>370</v>
      </c>
      <c r="C126" s="95">
        <f t="shared" ref="C126:C137" si="52">Q93</f>
        <v>0</v>
      </c>
      <c r="D126" s="95">
        <f t="shared" ref="D126:D137" si="53">R93</f>
        <v>0</v>
      </c>
      <c r="E126" s="95">
        <f t="shared" ref="E126:E137" si="54">S93</f>
        <v>0</v>
      </c>
      <c r="F126" s="238"/>
      <c r="G126" s="238"/>
      <c r="H126" s="238"/>
      <c r="I126" s="238"/>
      <c r="J126" s="238"/>
      <c r="K126" s="238"/>
      <c r="L126" s="238"/>
      <c r="M126" s="238"/>
      <c r="N126" s="238"/>
      <c r="O126" s="238"/>
      <c r="P126" s="238"/>
      <c r="Q126" s="95">
        <f t="shared" ref="Q126:Q137" si="55">SUM(C126,F126:J126,M126:N126)</f>
        <v>0</v>
      </c>
      <c r="R126" s="95">
        <f t="shared" ref="R126:R137" si="56">SUM(D126,K126,O126)</f>
        <v>0</v>
      </c>
      <c r="S126" s="95">
        <f t="shared" ref="S126:S137" si="57">SUM(E126,L126,P126)</f>
        <v>0</v>
      </c>
      <c r="T126" s="95"/>
      <c r="U126" s="160"/>
      <c r="V126" s="160">
        <f t="shared" si="30"/>
        <v>119</v>
      </c>
      <c r="W126" s="160"/>
      <c r="X126" s="95"/>
      <c r="Y126" s="95"/>
      <c r="Z126" s="95"/>
      <c r="AA126" s="95"/>
      <c r="AB126" s="95"/>
      <c r="AC126" s="95"/>
      <c r="AD126" s="95"/>
      <c r="AE126" s="95"/>
      <c r="AF126" s="95"/>
      <c r="AG126" s="95"/>
      <c r="AH126" s="95"/>
      <c r="AI126" s="95"/>
      <c r="AJ126" s="95"/>
      <c r="AK126" s="95"/>
    </row>
    <row r="127" spans="1:37" s="67" customFormat="1" x14ac:dyDescent="0.3">
      <c r="A127" s="728"/>
      <c r="B127" s="94" t="s">
        <v>129</v>
      </c>
      <c r="C127" s="95">
        <f t="shared" si="52"/>
        <v>0</v>
      </c>
      <c r="D127" s="95">
        <f t="shared" si="53"/>
        <v>0</v>
      </c>
      <c r="E127" s="95">
        <f t="shared" si="54"/>
        <v>0</v>
      </c>
      <c r="F127" s="238"/>
      <c r="G127" s="238"/>
      <c r="H127" s="238"/>
      <c r="I127" s="238"/>
      <c r="J127" s="238"/>
      <c r="K127" s="238"/>
      <c r="L127" s="238"/>
      <c r="M127" s="238"/>
      <c r="N127" s="238"/>
      <c r="O127" s="238"/>
      <c r="P127" s="238"/>
      <c r="Q127" s="95">
        <f t="shared" si="55"/>
        <v>0</v>
      </c>
      <c r="R127" s="95">
        <f t="shared" si="56"/>
        <v>0</v>
      </c>
      <c r="S127" s="95">
        <f t="shared" si="57"/>
        <v>0</v>
      </c>
      <c r="T127" s="95"/>
      <c r="U127" s="160"/>
      <c r="V127" s="160">
        <f t="shared" si="30"/>
        <v>120</v>
      </c>
      <c r="W127" s="160"/>
      <c r="X127" s="95"/>
      <c r="Y127" s="95"/>
      <c r="Z127" s="95"/>
      <c r="AA127" s="95"/>
      <c r="AB127" s="95"/>
      <c r="AC127" s="95"/>
      <c r="AD127" s="95"/>
      <c r="AE127" s="95"/>
      <c r="AF127" s="95"/>
      <c r="AG127" s="95"/>
      <c r="AH127" s="95"/>
      <c r="AI127" s="95"/>
      <c r="AJ127" s="95"/>
      <c r="AK127" s="95"/>
    </row>
    <row r="128" spans="1:37" s="67" customFormat="1" x14ac:dyDescent="0.3">
      <c r="A128" s="728"/>
      <c r="B128" s="94" t="s">
        <v>130</v>
      </c>
      <c r="C128" s="95">
        <f t="shared" si="52"/>
        <v>0</v>
      </c>
      <c r="D128" s="95">
        <f t="shared" si="53"/>
        <v>0</v>
      </c>
      <c r="E128" s="95">
        <f t="shared" si="54"/>
        <v>0</v>
      </c>
      <c r="F128" s="238"/>
      <c r="G128" s="238"/>
      <c r="H128" s="238"/>
      <c r="I128" s="238"/>
      <c r="J128" s="238"/>
      <c r="K128" s="238"/>
      <c r="L128" s="238"/>
      <c r="M128" s="238"/>
      <c r="N128" s="238"/>
      <c r="O128" s="238"/>
      <c r="P128" s="238"/>
      <c r="Q128" s="95">
        <f t="shared" si="55"/>
        <v>0</v>
      </c>
      <c r="R128" s="95">
        <f t="shared" si="56"/>
        <v>0</v>
      </c>
      <c r="S128" s="95">
        <f t="shared" si="57"/>
        <v>0</v>
      </c>
      <c r="T128" s="95"/>
      <c r="U128" s="160"/>
      <c r="V128" s="160">
        <f t="shared" si="30"/>
        <v>121</v>
      </c>
      <c r="W128" s="160"/>
      <c r="X128" s="95"/>
      <c r="Y128" s="95"/>
      <c r="Z128" s="95"/>
      <c r="AA128" s="95"/>
      <c r="AB128" s="95"/>
      <c r="AC128" s="95"/>
      <c r="AD128" s="95"/>
      <c r="AE128" s="95"/>
      <c r="AF128" s="95"/>
      <c r="AG128" s="95"/>
      <c r="AH128" s="95"/>
      <c r="AI128" s="95"/>
      <c r="AJ128" s="95"/>
      <c r="AK128" s="95"/>
    </row>
    <row r="129" spans="1:37" s="67" customFormat="1" x14ac:dyDescent="0.3">
      <c r="A129" s="728"/>
      <c r="B129" s="94" t="s">
        <v>126</v>
      </c>
      <c r="C129" s="95">
        <f t="shared" si="52"/>
        <v>0</v>
      </c>
      <c r="D129" s="95">
        <f t="shared" si="53"/>
        <v>0</v>
      </c>
      <c r="E129" s="95">
        <f t="shared" si="54"/>
        <v>0</v>
      </c>
      <c r="F129" s="238"/>
      <c r="G129" s="238"/>
      <c r="H129" s="238"/>
      <c r="I129" s="238"/>
      <c r="J129" s="238"/>
      <c r="K129" s="238"/>
      <c r="L129" s="238"/>
      <c r="M129" s="238"/>
      <c r="N129" s="238"/>
      <c r="O129" s="238"/>
      <c r="P129" s="238"/>
      <c r="Q129" s="95">
        <f t="shared" si="55"/>
        <v>0</v>
      </c>
      <c r="R129" s="95">
        <f t="shared" si="56"/>
        <v>0</v>
      </c>
      <c r="S129" s="95">
        <f t="shared" si="57"/>
        <v>0</v>
      </c>
      <c r="T129" s="95"/>
      <c r="U129" s="160"/>
      <c r="V129" s="160">
        <f t="shared" si="30"/>
        <v>122</v>
      </c>
      <c r="W129" s="160"/>
      <c r="X129" s="95"/>
      <c r="Y129" s="95"/>
      <c r="Z129" s="95"/>
      <c r="AA129" s="95"/>
      <c r="AB129" s="95"/>
      <c r="AC129" s="95"/>
      <c r="AD129" s="95"/>
      <c r="AE129" s="95"/>
      <c r="AF129" s="95"/>
      <c r="AG129" s="95"/>
      <c r="AH129" s="95"/>
      <c r="AI129" s="95"/>
      <c r="AJ129" s="95"/>
      <c r="AK129" s="95"/>
    </row>
    <row r="130" spans="1:37" s="67" customFormat="1" x14ac:dyDescent="0.3">
      <c r="A130" s="728"/>
      <c r="B130" s="94" t="s">
        <v>131</v>
      </c>
      <c r="C130" s="95">
        <f t="shared" si="52"/>
        <v>0</v>
      </c>
      <c r="D130" s="95">
        <f t="shared" si="53"/>
        <v>0</v>
      </c>
      <c r="E130" s="95">
        <f t="shared" si="54"/>
        <v>0</v>
      </c>
      <c r="F130" s="238"/>
      <c r="G130" s="238"/>
      <c r="H130" s="238"/>
      <c r="I130" s="238"/>
      <c r="J130" s="238"/>
      <c r="K130" s="238"/>
      <c r="L130" s="238"/>
      <c r="M130" s="238"/>
      <c r="N130" s="238"/>
      <c r="O130" s="238"/>
      <c r="P130" s="238"/>
      <c r="Q130" s="95">
        <f t="shared" si="55"/>
        <v>0</v>
      </c>
      <c r="R130" s="95">
        <f t="shared" si="56"/>
        <v>0</v>
      </c>
      <c r="S130" s="95">
        <f t="shared" si="57"/>
        <v>0</v>
      </c>
      <c r="T130" s="95"/>
      <c r="U130" s="160"/>
      <c r="V130" s="160">
        <f t="shared" si="30"/>
        <v>123</v>
      </c>
      <c r="W130" s="160"/>
      <c r="X130" s="95"/>
      <c r="Y130" s="95"/>
      <c r="Z130" s="95"/>
      <c r="AA130" s="95"/>
      <c r="AB130" s="95"/>
      <c r="AC130" s="95"/>
      <c r="AD130" s="95"/>
      <c r="AE130" s="95"/>
      <c r="AF130" s="95"/>
      <c r="AG130" s="95"/>
      <c r="AH130" s="95"/>
      <c r="AI130" s="95"/>
      <c r="AJ130" s="95"/>
      <c r="AK130" s="95"/>
    </row>
    <row r="131" spans="1:37" s="67" customFormat="1" x14ac:dyDescent="0.3">
      <c r="A131" s="728"/>
      <c r="B131" s="94" t="s">
        <v>132</v>
      </c>
      <c r="C131" s="95">
        <f t="shared" si="52"/>
        <v>0</v>
      </c>
      <c r="D131" s="95">
        <f t="shared" si="53"/>
        <v>0</v>
      </c>
      <c r="E131" s="95">
        <f t="shared" si="54"/>
        <v>0</v>
      </c>
      <c r="F131" s="238"/>
      <c r="G131" s="238"/>
      <c r="H131" s="238"/>
      <c r="I131" s="238"/>
      <c r="J131" s="238"/>
      <c r="K131" s="238"/>
      <c r="L131" s="238"/>
      <c r="M131" s="238"/>
      <c r="N131" s="238"/>
      <c r="O131" s="238"/>
      <c r="P131" s="238"/>
      <c r="Q131" s="95">
        <f t="shared" si="55"/>
        <v>0</v>
      </c>
      <c r="R131" s="95">
        <f t="shared" si="56"/>
        <v>0</v>
      </c>
      <c r="S131" s="95">
        <f t="shared" si="57"/>
        <v>0</v>
      </c>
      <c r="T131" s="95"/>
      <c r="U131" s="160"/>
      <c r="V131" s="160">
        <f t="shared" si="30"/>
        <v>124</v>
      </c>
      <c r="W131" s="160"/>
      <c r="X131" s="95"/>
      <c r="Y131" s="95"/>
      <c r="Z131" s="95"/>
      <c r="AA131" s="95"/>
      <c r="AB131" s="95"/>
      <c r="AC131" s="95"/>
      <c r="AD131" s="95"/>
      <c r="AE131" s="95"/>
      <c r="AF131" s="95"/>
      <c r="AG131" s="95"/>
      <c r="AH131" s="95"/>
      <c r="AI131" s="95"/>
      <c r="AJ131" s="95"/>
      <c r="AK131" s="95"/>
    </row>
    <row r="132" spans="1:37" s="67" customFormat="1" x14ac:dyDescent="0.3">
      <c r="A132" s="728"/>
      <c r="B132" s="94" t="s">
        <v>127</v>
      </c>
      <c r="C132" s="95">
        <f t="shared" si="52"/>
        <v>0</v>
      </c>
      <c r="D132" s="95">
        <f t="shared" si="53"/>
        <v>0</v>
      </c>
      <c r="E132" s="95">
        <f t="shared" si="54"/>
        <v>0</v>
      </c>
      <c r="F132" s="238"/>
      <c r="G132" s="238"/>
      <c r="H132" s="238"/>
      <c r="I132" s="238"/>
      <c r="J132" s="238"/>
      <c r="K132" s="238"/>
      <c r="L132" s="238"/>
      <c r="M132" s="238"/>
      <c r="N132" s="238"/>
      <c r="O132" s="238"/>
      <c r="P132" s="238"/>
      <c r="Q132" s="95">
        <f t="shared" si="55"/>
        <v>0</v>
      </c>
      <c r="R132" s="95">
        <f t="shared" si="56"/>
        <v>0</v>
      </c>
      <c r="S132" s="95">
        <f t="shared" si="57"/>
        <v>0</v>
      </c>
      <c r="T132" s="95"/>
      <c r="U132" s="160"/>
      <c r="V132" s="160">
        <f t="shared" si="30"/>
        <v>125</v>
      </c>
      <c r="W132" s="160"/>
      <c r="X132" s="95"/>
      <c r="Y132" s="95"/>
      <c r="Z132" s="95"/>
      <c r="AA132" s="95"/>
      <c r="AB132" s="95"/>
      <c r="AC132" s="95"/>
      <c r="AD132" s="95"/>
      <c r="AE132" s="95"/>
      <c r="AF132" s="95"/>
      <c r="AG132" s="95"/>
      <c r="AH132" s="95"/>
      <c r="AI132" s="95"/>
      <c r="AJ132" s="95"/>
      <c r="AK132" s="95"/>
    </row>
    <row r="133" spans="1:37" s="67" customFormat="1" x14ac:dyDescent="0.3">
      <c r="A133" s="728"/>
      <c r="B133" s="94" t="str">
        <f>B100</f>
        <v>Intitulé libre 1</v>
      </c>
      <c r="C133" s="95">
        <f t="shared" si="52"/>
        <v>0</v>
      </c>
      <c r="D133" s="95">
        <f t="shared" si="53"/>
        <v>0</v>
      </c>
      <c r="E133" s="95">
        <f t="shared" si="54"/>
        <v>0</v>
      </c>
      <c r="F133" s="238"/>
      <c r="G133" s="238"/>
      <c r="H133" s="238"/>
      <c r="I133" s="238"/>
      <c r="J133" s="238"/>
      <c r="K133" s="238"/>
      <c r="L133" s="238"/>
      <c r="M133" s="238"/>
      <c r="N133" s="238"/>
      <c r="O133" s="238"/>
      <c r="P133" s="238"/>
      <c r="Q133" s="95">
        <f t="shared" si="55"/>
        <v>0</v>
      </c>
      <c r="R133" s="95">
        <f t="shared" si="56"/>
        <v>0</v>
      </c>
      <c r="S133" s="95">
        <f t="shared" si="57"/>
        <v>0</v>
      </c>
      <c r="T133" s="95"/>
      <c r="U133" s="160"/>
      <c r="V133" s="160">
        <f t="shared" si="30"/>
        <v>126</v>
      </c>
      <c r="W133" s="160"/>
      <c r="X133" s="95"/>
      <c r="Y133" s="95"/>
      <c r="Z133" s="95"/>
      <c r="AA133" s="95"/>
      <c r="AB133" s="95"/>
      <c r="AC133" s="95"/>
      <c r="AD133" s="95"/>
      <c r="AE133" s="95"/>
      <c r="AF133" s="95"/>
      <c r="AG133" s="95"/>
      <c r="AH133" s="95"/>
      <c r="AI133" s="95"/>
      <c r="AJ133" s="95"/>
      <c r="AK133" s="95"/>
    </row>
    <row r="134" spans="1:37" s="67" customFormat="1" x14ac:dyDescent="0.3">
      <c r="A134" s="728"/>
      <c r="B134" s="94" t="str">
        <f>B101</f>
        <v>Intitulé libre 2</v>
      </c>
      <c r="C134" s="95">
        <f t="shared" si="52"/>
        <v>0</v>
      </c>
      <c r="D134" s="95">
        <f t="shared" si="53"/>
        <v>0</v>
      </c>
      <c r="E134" s="95">
        <f t="shared" si="54"/>
        <v>0</v>
      </c>
      <c r="F134" s="238"/>
      <c r="G134" s="238"/>
      <c r="H134" s="238"/>
      <c r="I134" s="238"/>
      <c r="J134" s="238"/>
      <c r="K134" s="238"/>
      <c r="L134" s="238"/>
      <c r="M134" s="238"/>
      <c r="N134" s="238"/>
      <c r="O134" s="238"/>
      <c r="P134" s="238"/>
      <c r="Q134" s="95">
        <f t="shared" si="55"/>
        <v>0</v>
      </c>
      <c r="R134" s="95">
        <f t="shared" si="56"/>
        <v>0</v>
      </c>
      <c r="S134" s="95">
        <f t="shared" si="57"/>
        <v>0</v>
      </c>
      <c r="T134" s="95"/>
      <c r="U134" s="160"/>
      <c r="V134" s="160">
        <f t="shared" si="30"/>
        <v>127</v>
      </c>
      <c r="W134" s="160"/>
      <c r="X134" s="95"/>
      <c r="Y134" s="95"/>
      <c r="Z134" s="95"/>
      <c r="AA134" s="95"/>
      <c r="AB134" s="95"/>
      <c r="AC134" s="95"/>
      <c r="AD134" s="95"/>
      <c r="AE134" s="95"/>
      <c r="AF134" s="95"/>
      <c r="AG134" s="95"/>
      <c r="AH134" s="95"/>
      <c r="AI134" s="95"/>
      <c r="AJ134" s="95"/>
      <c r="AK134" s="95"/>
    </row>
    <row r="135" spans="1:37" s="67" customFormat="1" x14ac:dyDescent="0.3">
      <c r="A135" s="728"/>
      <c r="B135" s="94" t="str">
        <f>B102</f>
        <v>Intitulé libre 3</v>
      </c>
      <c r="C135" s="95">
        <f t="shared" si="52"/>
        <v>0</v>
      </c>
      <c r="D135" s="95">
        <f t="shared" si="53"/>
        <v>0</v>
      </c>
      <c r="E135" s="95">
        <f t="shared" si="54"/>
        <v>0</v>
      </c>
      <c r="F135" s="238"/>
      <c r="G135" s="238"/>
      <c r="H135" s="238"/>
      <c r="I135" s="238"/>
      <c r="J135" s="238"/>
      <c r="K135" s="238"/>
      <c r="L135" s="238"/>
      <c r="M135" s="238"/>
      <c r="N135" s="238"/>
      <c r="O135" s="238"/>
      <c r="P135" s="238"/>
      <c r="Q135" s="95">
        <f t="shared" si="55"/>
        <v>0</v>
      </c>
      <c r="R135" s="95">
        <f t="shared" si="56"/>
        <v>0</v>
      </c>
      <c r="S135" s="95">
        <f t="shared" si="57"/>
        <v>0</v>
      </c>
      <c r="T135" s="95"/>
      <c r="U135" s="160"/>
      <c r="V135" s="160">
        <f t="shared" si="30"/>
        <v>128</v>
      </c>
      <c r="W135" s="160"/>
      <c r="X135" s="95"/>
      <c r="Y135" s="95"/>
      <c r="Z135" s="95"/>
      <c r="AA135" s="95"/>
      <c r="AB135" s="95"/>
      <c r="AC135" s="95"/>
      <c r="AD135" s="95"/>
      <c r="AE135" s="95"/>
      <c r="AF135" s="95"/>
      <c r="AG135" s="95"/>
      <c r="AH135" s="95"/>
      <c r="AI135" s="95"/>
      <c r="AJ135" s="95"/>
      <c r="AK135" s="95"/>
    </row>
    <row r="136" spans="1:37" s="67" customFormat="1" x14ac:dyDescent="0.3">
      <c r="A136" s="728"/>
      <c r="B136" s="94" t="str">
        <f>B103</f>
        <v>Intitulé libre 4</v>
      </c>
      <c r="C136" s="95">
        <f t="shared" si="52"/>
        <v>0</v>
      </c>
      <c r="D136" s="95">
        <f t="shared" si="53"/>
        <v>0</v>
      </c>
      <c r="E136" s="95">
        <f t="shared" si="54"/>
        <v>0</v>
      </c>
      <c r="F136" s="238"/>
      <c r="G136" s="238"/>
      <c r="H136" s="238"/>
      <c r="I136" s="238"/>
      <c r="J136" s="238"/>
      <c r="K136" s="238"/>
      <c r="L136" s="238"/>
      <c r="M136" s="238"/>
      <c r="N136" s="238"/>
      <c r="O136" s="238"/>
      <c r="P136" s="238"/>
      <c r="Q136" s="95">
        <f t="shared" si="55"/>
        <v>0</v>
      </c>
      <c r="R136" s="95">
        <f t="shared" si="56"/>
        <v>0</v>
      </c>
      <c r="S136" s="95">
        <f t="shared" si="57"/>
        <v>0</v>
      </c>
      <c r="T136" s="95"/>
      <c r="U136" s="160"/>
      <c r="V136" s="160">
        <f t="shared" si="30"/>
        <v>129</v>
      </c>
      <c r="W136" s="160"/>
      <c r="X136" s="95"/>
      <c r="Y136" s="95"/>
      <c r="Z136" s="95"/>
      <c r="AA136" s="95"/>
      <c r="AB136" s="95"/>
      <c r="AC136" s="95"/>
      <c r="AD136" s="95"/>
      <c r="AE136" s="95"/>
      <c r="AF136" s="95"/>
      <c r="AG136" s="95"/>
      <c r="AH136" s="95"/>
      <c r="AI136" s="95"/>
      <c r="AJ136" s="95"/>
      <c r="AK136" s="95"/>
    </row>
    <row r="137" spans="1:37" s="67" customFormat="1" x14ac:dyDescent="0.3">
      <c r="A137" s="728"/>
      <c r="B137" s="94" t="str">
        <f>B104</f>
        <v>Intitulé libre 5</v>
      </c>
      <c r="C137" s="95">
        <f t="shared" si="52"/>
        <v>0</v>
      </c>
      <c r="D137" s="95">
        <f t="shared" si="53"/>
        <v>0</v>
      </c>
      <c r="E137" s="95">
        <f t="shared" si="54"/>
        <v>0</v>
      </c>
      <c r="F137" s="238"/>
      <c r="G137" s="238"/>
      <c r="H137" s="238"/>
      <c r="I137" s="238"/>
      <c r="J137" s="238"/>
      <c r="K137" s="238"/>
      <c r="L137" s="238"/>
      <c r="M137" s="238"/>
      <c r="N137" s="238"/>
      <c r="O137" s="238"/>
      <c r="P137" s="238"/>
      <c r="Q137" s="95">
        <f t="shared" si="55"/>
        <v>0</v>
      </c>
      <c r="R137" s="95">
        <f t="shared" si="56"/>
        <v>0</v>
      </c>
      <c r="S137" s="95">
        <f t="shared" si="57"/>
        <v>0</v>
      </c>
      <c r="T137" s="95"/>
      <c r="U137" s="160"/>
      <c r="V137" s="160">
        <f t="shared" si="30"/>
        <v>130</v>
      </c>
      <c r="W137" s="160"/>
      <c r="X137" s="95"/>
      <c r="Y137" s="95"/>
      <c r="Z137" s="95"/>
      <c r="AA137" s="95"/>
      <c r="AB137" s="95"/>
      <c r="AC137" s="95"/>
      <c r="AD137" s="95"/>
      <c r="AE137" s="95"/>
      <c r="AF137" s="95"/>
      <c r="AG137" s="95"/>
      <c r="AH137" s="95"/>
      <c r="AI137" s="95"/>
      <c r="AJ137" s="95"/>
      <c r="AK137" s="95"/>
    </row>
    <row r="138" spans="1:37" s="67" customFormat="1" ht="14.25" thickBot="1" x14ac:dyDescent="0.35">
      <c r="A138" s="728"/>
      <c r="B138" s="96" t="s">
        <v>133</v>
      </c>
      <c r="C138" s="97">
        <f>SUM(C126:C137)</f>
        <v>0</v>
      </c>
      <c r="D138" s="97">
        <f>SUM(D126:D137)</f>
        <v>0</v>
      </c>
      <c r="E138" s="97">
        <f>SUM(E126:E137)</f>
        <v>0</v>
      </c>
      <c r="F138" s="97">
        <f t="shared" ref="F138:S138" si="58">SUM(F126:F137)</f>
        <v>0</v>
      </c>
      <c r="G138" s="97">
        <f t="shared" si="58"/>
        <v>0</v>
      </c>
      <c r="H138" s="97">
        <f t="shared" si="58"/>
        <v>0</v>
      </c>
      <c r="I138" s="97">
        <f t="shared" si="58"/>
        <v>0</v>
      </c>
      <c r="J138" s="97">
        <f t="shared" si="58"/>
        <v>0</v>
      </c>
      <c r="K138" s="97">
        <f t="shared" si="58"/>
        <v>0</v>
      </c>
      <c r="L138" s="97">
        <f t="shared" si="58"/>
        <v>0</v>
      </c>
      <c r="M138" s="97">
        <f t="shared" si="58"/>
        <v>0</v>
      </c>
      <c r="N138" s="97">
        <f t="shared" si="58"/>
        <v>0</v>
      </c>
      <c r="O138" s="97">
        <f t="shared" si="58"/>
        <v>0</v>
      </c>
      <c r="P138" s="97">
        <f t="shared" si="58"/>
        <v>0</v>
      </c>
      <c r="Q138" s="97">
        <f t="shared" si="58"/>
        <v>0</v>
      </c>
      <c r="R138" s="97">
        <f t="shared" si="58"/>
        <v>0</v>
      </c>
      <c r="S138" s="97">
        <f t="shared" si="58"/>
        <v>0</v>
      </c>
      <c r="T138" s="95"/>
      <c r="U138" s="160" t="str">
        <f>RIGHT(A107,4)&amp;"hors reseau"</f>
        <v>2018hors reseau</v>
      </c>
      <c r="V138" s="160">
        <f t="shared" ref="V138:V171" si="59">V137+1</f>
        <v>131</v>
      </c>
      <c r="W138" s="160"/>
      <c r="X138" s="95"/>
      <c r="Y138" s="95"/>
      <c r="Z138" s="95"/>
      <c r="AA138" s="95"/>
      <c r="AB138" s="95"/>
      <c r="AC138" s="95"/>
      <c r="AD138" s="95"/>
      <c r="AE138" s="95"/>
      <c r="AF138" s="95"/>
      <c r="AG138" s="95"/>
      <c r="AH138" s="95"/>
      <c r="AI138" s="95"/>
      <c r="AJ138" s="95"/>
      <c r="AK138" s="95"/>
    </row>
    <row r="139" spans="1:37" s="67" customFormat="1" x14ac:dyDescent="0.3">
      <c r="C139" s="95"/>
      <c r="D139" s="95"/>
      <c r="E139" s="95"/>
      <c r="F139" s="95"/>
      <c r="G139" s="95"/>
      <c r="H139" s="95"/>
      <c r="I139" s="95"/>
      <c r="J139" s="95"/>
      <c r="K139" s="95"/>
      <c r="L139" s="95"/>
      <c r="M139" s="95"/>
      <c r="N139" s="99"/>
      <c r="O139" s="95"/>
      <c r="P139" s="95"/>
      <c r="Q139" s="95"/>
      <c r="R139" s="95"/>
      <c r="S139" s="95"/>
      <c r="T139" s="95"/>
      <c r="U139" s="160"/>
      <c r="V139" s="160">
        <f t="shared" si="59"/>
        <v>132</v>
      </c>
      <c r="W139" s="160"/>
      <c r="X139" s="95"/>
      <c r="Y139" s="95"/>
      <c r="Z139" s="95"/>
      <c r="AA139" s="95"/>
      <c r="AB139" s="95"/>
      <c r="AC139" s="95"/>
      <c r="AD139" s="95"/>
      <c r="AE139" s="95"/>
      <c r="AF139" s="95"/>
      <c r="AG139" s="95"/>
      <c r="AH139" s="95"/>
      <c r="AI139" s="95"/>
      <c r="AJ139" s="95"/>
      <c r="AK139" s="95"/>
    </row>
    <row r="140" spans="1:37" s="67" customFormat="1" x14ac:dyDescent="0.3">
      <c r="A140" s="728" t="s">
        <v>287</v>
      </c>
      <c r="B140" s="94" t="s">
        <v>370</v>
      </c>
      <c r="C140" s="95">
        <f t="shared" ref="C140:C156" si="60">Q107</f>
        <v>0</v>
      </c>
      <c r="D140" s="95">
        <f t="shared" ref="D140:D156" si="61">R107</f>
        <v>0</v>
      </c>
      <c r="E140" s="95">
        <f t="shared" ref="E140:E156" si="62">S107</f>
        <v>0</v>
      </c>
      <c r="F140" s="238"/>
      <c r="G140" s="238"/>
      <c r="H140" s="238"/>
      <c r="I140" s="238"/>
      <c r="J140" s="238"/>
      <c r="K140" s="238"/>
      <c r="L140" s="238"/>
      <c r="M140" s="238"/>
      <c r="N140" s="238"/>
      <c r="O140" s="238"/>
      <c r="P140" s="238"/>
      <c r="Q140" s="95">
        <f t="shared" ref="Q140:Q156" si="63">SUM(C140,F140:J140,M140:N140)</f>
        <v>0</v>
      </c>
      <c r="R140" s="95">
        <f t="shared" ref="R140:R156" si="64">SUM(D140,K140,O140)</f>
        <v>0</v>
      </c>
      <c r="S140" s="95">
        <f t="shared" ref="S140:S156" si="65">SUM(E140,L140,P140)</f>
        <v>0</v>
      </c>
      <c r="T140" s="95"/>
      <c r="U140" s="160"/>
      <c r="V140" s="160">
        <f t="shared" si="59"/>
        <v>133</v>
      </c>
      <c r="W140" s="160"/>
      <c r="X140" s="95"/>
      <c r="Y140" s="95"/>
      <c r="Z140" s="95"/>
      <c r="AA140" s="95"/>
      <c r="AB140" s="95"/>
      <c r="AC140" s="95"/>
      <c r="AD140" s="95"/>
      <c r="AE140" s="95"/>
      <c r="AF140" s="95"/>
      <c r="AG140" s="95"/>
      <c r="AH140" s="95"/>
      <c r="AI140" s="95"/>
      <c r="AJ140" s="95"/>
      <c r="AK140" s="95"/>
    </row>
    <row r="141" spans="1:37" s="67" customFormat="1" x14ac:dyDescent="0.3">
      <c r="A141" s="728"/>
      <c r="B141" s="94" t="s">
        <v>378</v>
      </c>
      <c r="C141" s="95">
        <f t="shared" si="60"/>
        <v>0</v>
      </c>
      <c r="D141" s="95">
        <f t="shared" si="61"/>
        <v>0</v>
      </c>
      <c r="E141" s="95">
        <f t="shared" si="62"/>
        <v>0</v>
      </c>
      <c r="F141" s="238"/>
      <c r="G141" s="238"/>
      <c r="H141" s="238"/>
      <c r="I141" s="238"/>
      <c r="J141" s="238"/>
      <c r="K141" s="238"/>
      <c r="L141" s="238"/>
      <c r="M141" s="238"/>
      <c r="N141" s="238"/>
      <c r="O141" s="238"/>
      <c r="P141" s="238"/>
      <c r="Q141" s="95">
        <f t="shared" si="63"/>
        <v>0</v>
      </c>
      <c r="R141" s="95">
        <f t="shared" si="64"/>
        <v>0</v>
      </c>
      <c r="S141" s="95">
        <f t="shared" si="65"/>
        <v>0</v>
      </c>
      <c r="T141" s="95"/>
      <c r="U141" s="160"/>
      <c r="V141" s="160">
        <f t="shared" si="59"/>
        <v>134</v>
      </c>
      <c r="W141" s="160"/>
      <c r="X141" s="95"/>
      <c r="Y141" s="95"/>
      <c r="Z141" s="95"/>
      <c r="AA141" s="95"/>
      <c r="AB141" s="95"/>
      <c r="AC141" s="95"/>
      <c r="AD141" s="95"/>
      <c r="AE141" s="95"/>
      <c r="AF141" s="95"/>
      <c r="AG141" s="95"/>
      <c r="AH141" s="95"/>
      <c r="AI141" s="95"/>
      <c r="AJ141" s="95"/>
      <c r="AK141" s="95"/>
    </row>
    <row r="142" spans="1:37" s="67" customFormat="1" x14ac:dyDescent="0.3">
      <c r="A142" s="728"/>
      <c r="B142" s="94" t="s">
        <v>379</v>
      </c>
      <c r="C142" s="95">
        <f t="shared" si="60"/>
        <v>0</v>
      </c>
      <c r="D142" s="95">
        <f t="shared" si="61"/>
        <v>0</v>
      </c>
      <c r="E142" s="95">
        <f t="shared" si="62"/>
        <v>0</v>
      </c>
      <c r="F142" s="238"/>
      <c r="G142" s="238"/>
      <c r="H142" s="238"/>
      <c r="I142" s="238"/>
      <c r="J142" s="238"/>
      <c r="K142" s="238"/>
      <c r="L142" s="238"/>
      <c r="M142" s="238"/>
      <c r="N142" s="238"/>
      <c r="O142" s="238"/>
      <c r="P142" s="238"/>
      <c r="Q142" s="95">
        <f t="shared" si="63"/>
        <v>0</v>
      </c>
      <c r="R142" s="95">
        <f t="shared" si="64"/>
        <v>0</v>
      </c>
      <c r="S142" s="95">
        <f t="shared" si="65"/>
        <v>0</v>
      </c>
      <c r="T142" s="95"/>
      <c r="U142" s="160"/>
      <c r="V142" s="160">
        <f t="shared" si="59"/>
        <v>135</v>
      </c>
      <c r="W142" s="160"/>
      <c r="X142" s="95"/>
      <c r="Y142" s="95"/>
      <c r="Z142" s="95"/>
      <c r="AA142" s="95"/>
      <c r="AB142" s="95"/>
      <c r="AC142" s="95"/>
      <c r="AD142" s="95"/>
      <c r="AE142" s="95"/>
      <c r="AF142" s="95"/>
      <c r="AG142" s="95"/>
      <c r="AH142" s="95"/>
      <c r="AI142" s="95"/>
      <c r="AJ142" s="95"/>
      <c r="AK142" s="95"/>
    </row>
    <row r="143" spans="1:37" s="67" customFormat="1" x14ac:dyDescent="0.3">
      <c r="A143" s="728"/>
      <c r="B143" s="94" t="s">
        <v>380</v>
      </c>
      <c r="C143" s="95">
        <f t="shared" si="60"/>
        <v>0</v>
      </c>
      <c r="D143" s="95">
        <f t="shared" si="61"/>
        <v>0</v>
      </c>
      <c r="E143" s="95">
        <f t="shared" si="62"/>
        <v>0</v>
      </c>
      <c r="F143" s="238"/>
      <c r="G143" s="238"/>
      <c r="H143" s="238"/>
      <c r="I143" s="238"/>
      <c r="J143" s="238"/>
      <c r="K143" s="238"/>
      <c r="L143" s="238"/>
      <c r="M143" s="238"/>
      <c r="N143" s="238"/>
      <c r="O143" s="238"/>
      <c r="P143" s="238"/>
      <c r="Q143" s="95">
        <f t="shared" si="63"/>
        <v>0</v>
      </c>
      <c r="R143" s="95">
        <f t="shared" si="64"/>
        <v>0</v>
      </c>
      <c r="S143" s="95">
        <f t="shared" si="65"/>
        <v>0</v>
      </c>
      <c r="T143" s="95"/>
      <c r="U143" s="160"/>
      <c r="V143" s="160">
        <f t="shared" si="59"/>
        <v>136</v>
      </c>
      <c r="W143" s="160"/>
      <c r="X143" s="95"/>
      <c r="Y143" s="95"/>
      <c r="Z143" s="95"/>
      <c r="AA143" s="95"/>
      <c r="AB143" s="95"/>
      <c r="AC143" s="95"/>
      <c r="AD143" s="95"/>
      <c r="AE143" s="95"/>
      <c r="AF143" s="95"/>
      <c r="AG143" s="95"/>
      <c r="AH143" s="95"/>
      <c r="AI143" s="95"/>
      <c r="AJ143" s="95"/>
      <c r="AK143" s="95"/>
    </row>
    <row r="144" spans="1:37" s="67" customFormat="1" x14ac:dyDescent="0.3">
      <c r="A144" s="728"/>
      <c r="B144" s="94" t="s">
        <v>381</v>
      </c>
      <c r="C144" s="95">
        <f t="shared" si="60"/>
        <v>0</v>
      </c>
      <c r="D144" s="95">
        <f t="shared" si="61"/>
        <v>0</v>
      </c>
      <c r="E144" s="95">
        <f t="shared" si="62"/>
        <v>0</v>
      </c>
      <c r="F144" s="238"/>
      <c r="G144" s="238"/>
      <c r="H144" s="238"/>
      <c r="I144" s="238"/>
      <c r="J144" s="238"/>
      <c r="K144" s="238"/>
      <c r="L144" s="238"/>
      <c r="M144" s="238"/>
      <c r="N144" s="238"/>
      <c r="O144" s="238"/>
      <c r="P144" s="238"/>
      <c r="Q144" s="95">
        <f t="shared" si="63"/>
        <v>0</v>
      </c>
      <c r="R144" s="95">
        <f t="shared" si="64"/>
        <v>0</v>
      </c>
      <c r="S144" s="95">
        <f t="shared" si="65"/>
        <v>0</v>
      </c>
      <c r="T144" s="95"/>
      <c r="U144" s="160"/>
      <c r="V144" s="160">
        <f t="shared" si="59"/>
        <v>137</v>
      </c>
      <c r="W144" s="160"/>
      <c r="X144" s="95"/>
      <c r="Y144" s="95"/>
      <c r="Z144" s="95"/>
      <c r="AA144" s="95"/>
      <c r="AB144" s="95"/>
      <c r="AC144" s="95"/>
      <c r="AD144" s="95"/>
      <c r="AE144" s="95"/>
      <c r="AF144" s="95"/>
      <c r="AG144" s="95"/>
      <c r="AH144" s="95"/>
      <c r="AI144" s="95"/>
      <c r="AJ144" s="95"/>
      <c r="AK144" s="95"/>
    </row>
    <row r="145" spans="1:37" s="67" customFormat="1" x14ac:dyDescent="0.3">
      <c r="A145" s="728"/>
      <c r="B145" s="94" t="s">
        <v>382</v>
      </c>
      <c r="C145" s="95">
        <f t="shared" si="60"/>
        <v>0</v>
      </c>
      <c r="D145" s="95">
        <f t="shared" si="61"/>
        <v>0</v>
      </c>
      <c r="E145" s="95">
        <f t="shared" si="62"/>
        <v>0</v>
      </c>
      <c r="F145" s="238"/>
      <c r="G145" s="238"/>
      <c r="H145" s="238"/>
      <c r="I145" s="238"/>
      <c r="J145" s="238"/>
      <c r="K145" s="238"/>
      <c r="L145" s="238"/>
      <c r="M145" s="238"/>
      <c r="N145" s="238"/>
      <c r="O145" s="238"/>
      <c r="P145" s="238"/>
      <c r="Q145" s="95">
        <f t="shared" si="63"/>
        <v>0</v>
      </c>
      <c r="R145" s="95">
        <f t="shared" si="64"/>
        <v>0</v>
      </c>
      <c r="S145" s="95">
        <f t="shared" si="65"/>
        <v>0</v>
      </c>
      <c r="T145" s="95"/>
      <c r="U145" s="160"/>
      <c r="V145" s="160">
        <f t="shared" si="59"/>
        <v>138</v>
      </c>
      <c r="W145" s="160"/>
      <c r="X145" s="95"/>
      <c r="Y145" s="95"/>
      <c r="Z145" s="95"/>
      <c r="AA145" s="95"/>
      <c r="AB145" s="95"/>
      <c r="AC145" s="95"/>
      <c r="AD145" s="95"/>
      <c r="AE145" s="95"/>
      <c r="AF145" s="95"/>
      <c r="AG145" s="95"/>
      <c r="AH145" s="95"/>
      <c r="AI145" s="95"/>
      <c r="AJ145" s="95"/>
      <c r="AK145" s="95"/>
    </row>
    <row r="146" spans="1:37" s="67" customFormat="1" x14ac:dyDescent="0.3">
      <c r="A146" s="728"/>
      <c r="B146" s="94" t="s">
        <v>383</v>
      </c>
      <c r="C146" s="95">
        <f t="shared" si="60"/>
        <v>0</v>
      </c>
      <c r="D146" s="95">
        <f t="shared" si="61"/>
        <v>0</v>
      </c>
      <c r="E146" s="95">
        <f t="shared" si="62"/>
        <v>0</v>
      </c>
      <c r="F146" s="238"/>
      <c r="G146" s="238"/>
      <c r="H146" s="238"/>
      <c r="I146" s="238"/>
      <c r="J146" s="238"/>
      <c r="K146" s="238"/>
      <c r="L146" s="238"/>
      <c r="M146" s="238"/>
      <c r="N146" s="238"/>
      <c r="O146" s="238"/>
      <c r="P146" s="238"/>
      <c r="Q146" s="95">
        <f t="shared" si="63"/>
        <v>0</v>
      </c>
      <c r="R146" s="95">
        <f t="shared" si="64"/>
        <v>0</v>
      </c>
      <c r="S146" s="95">
        <f t="shared" si="65"/>
        <v>0</v>
      </c>
      <c r="T146" s="95"/>
      <c r="U146" s="160"/>
      <c r="V146" s="160">
        <f t="shared" si="59"/>
        <v>139</v>
      </c>
      <c r="W146" s="160"/>
      <c r="X146" s="95"/>
      <c r="Y146" s="95"/>
      <c r="Z146" s="95"/>
      <c r="AA146" s="95"/>
      <c r="AB146" s="95"/>
      <c r="AC146" s="95"/>
      <c r="AD146" s="95"/>
      <c r="AE146" s="95"/>
      <c r="AF146" s="95"/>
      <c r="AG146" s="95"/>
      <c r="AH146" s="95"/>
      <c r="AI146" s="95"/>
      <c r="AJ146" s="95"/>
      <c r="AK146" s="95"/>
    </row>
    <row r="147" spans="1:37" s="67" customFormat="1" x14ac:dyDescent="0.3">
      <c r="A147" s="728"/>
      <c r="B147" s="94" t="s">
        <v>384</v>
      </c>
      <c r="C147" s="95">
        <f t="shared" si="60"/>
        <v>0</v>
      </c>
      <c r="D147" s="95">
        <f t="shared" si="61"/>
        <v>0</v>
      </c>
      <c r="E147" s="95">
        <f t="shared" si="62"/>
        <v>0</v>
      </c>
      <c r="F147" s="238"/>
      <c r="G147" s="238"/>
      <c r="H147" s="238"/>
      <c r="I147" s="238"/>
      <c r="J147" s="238"/>
      <c r="K147" s="238"/>
      <c r="L147" s="238"/>
      <c r="M147" s="238"/>
      <c r="N147" s="238"/>
      <c r="O147" s="238"/>
      <c r="P147" s="238"/>
      <c r="Q147" s="95">
        <f t="shared" si="63"/>
        <v>0</v>
      </c>
      <c r="R147" s="95">
        <f t="shared" si="64"/>
        <v>0</v>
      </c>
      <c r="S147" s="95">
        <f t="shared" si="65"/>
        <v>0</v>
      </c>
      <c r="T147" s="95"/>
      <c r="U147" s="160"/>
      <c r="V147" s="160">
        <f t="shared" si="59"/>
        <v>140</v>
      </c>
      <c r="W147" s="160"/>
      <c r="X147" s="95"/>
      <c r="Y147" s="95"/>
      <c r="Z147" s="95"/>
      <c r="AA147" s="95"/>
      <c r="AB147" s="95"/>
      <c r="AC147" s="95"/>
      <c r="AD147" s="95"/>
      <c r="AE147" s="95"/>
      <c r="AF147" s="95"/>
      <c r="AG147" s="95"/>
      <c r="AH147" s="95"/>
      <c r="AI147" s="95"/>
      <c r="AJ147" s="95"/>
      <c r="AK147" s="95"/>
    </row>
    <row r="148" spans="1:37" s="67" customFormat="1" x14ac:dyDescent="0.3">
      <c r="A148" s="728"/>
      <c r="B148" s="94" t="s">
        <v>386</v>
      </c>
      <c r="C148" s="95">
        <f t="shared" si="60"/>
        <v>0</v>
      </c>
      <c r="D148" s="95">
        <f t="shared" si="61"/>
        <v>0</v>
      </c>
      <c r="E148" s="95">
        <f t="shared" si="62"/>
        <v>0</v>
      </c>
      <c r="F148" s="238"/>
      <c r="G148" s="238"/>
      <c r="H148" s="238"/>
      <c r="I148" s="238"/>
      <c r="J148" s="238"/>
      <c r="K148" s="238"/>
      <c r="L148" s="238"/>
      <c r="M148" s="238"/>
      <c r="N148" s="238"/>
      <c r="O148" s="238"/>
      <c r="P148" s="238"/>
      <c r="Q148" s="95">
        <f t="shared" si="63"/>
        <v>0</v>
      </c>
      <c r="R148" s="95">
        <f t="shared" si="64"/>
        <v>0</v>
      </c>
      <c r="S148" s="95">
        <f t="shared" si="65"/>
        <v>0</v>
      </c>
      <c r="T148" s="95"/>
      <c r="U148" s="160"/>
      <c r="V148" s="160">
        <f t="shared" si="59"/>
        <v>141</v>
      </c>
      <c r="W148" s="160"/>
      <c r="X148" s="95"/>
      <c r="Y148" s="95"/>
      <c r="Z148" s="95"/>
      <c r="AA148" s="95"/>
      <c r="AB148" s="95"/>
      <c r="AC148" s="95"/>
      <c r="AD148" s="95"/>
      <c r="AE148" s="95"/>
      <c r="AF148" s="95"/>
      <c r="AG148" s="95"/>
      <c r="AH148" s="95"/>
      <c r="AI148" s="95"/>
      <c r="AJ148" s="95"/>
      <c r="AK148" s="95"/>
    </row>
    <row r="149" spans="1:37" s="67" customFormat="1" x14ac:dyDescent="0.3">
      <c r="A149" s="728"/>
      <c r="B149" s="94" t="s">
        <v>385</v>
      </c>
      <c r="C149" s="95">
        <f t="shared" si="60"/>
        <v>0</v>
      </c>
      <c r="D149" s="95">
        <f t="shared" si="61"/>
        <v>0</v>
      </c>
      <c r="E149" s="95">
        <f t="shared" si="62"/>
        <v>0</v>
      </c>
      <c r="F149" s="238"/>
      <c r="G149" s="238"/>
      <c r="H149" s="238"/>
      <c r="I149" s="238"/>
      <c r="J149" s="238"/>
      <c r="K149" s="238"/>
      <c r="L149" s="238"/>
      <c r="M149" s="238"/>
      <c r="N149" s="238"/>
      <c r="O149" s="238"/>
      <c r="P149" s="238"/>
      <c r="Q149" s="95">
        <f t="shared" si="63"/>
        <v>0</v>
      </c>
      <c r="R149" s="95">
        <f t="shared" si="64"/>
        <v>0</v>
      </c>
      <c r="S149" s="95">
        <f t="shared" si="65"/>
        <v>0</v>
      </c>
      <c r="T149" s="95"/>
      <c r="U149" s="160"/>
      <c r="V149" s="160">
        <f t="shared" si="59"/>
        <v>142</v>
      </c>
      <c r="W149" s="160"/>
      <c r="X149" s="95"/>
      <c r="Y149" s="95"/>
      <c r="Z149" s="95"/>
      <c r="AA149" s="95"/>
      <c r="AB149" s="95"/>
      <c r="AC149" s="95"/>
      <c r="AD149" s="95"/>
      <c r="AE149" s="95"/>
      <c r="AF149" s="95"/>
      <c r="AG149" s="95"/>
      <c r="AH149" s="95"/>
      <c r="AI149" s="95"/>
      <c r="AJ149" s="95"/>
      <c r="AK149" s="95"/>
    </row>
    <row r="150" spans="1:37" s="67" customFormat="1" x14ac:dyDescent="0.3">
      <c r="A150" s="728"/>
      <c r="B150" s="94" t="s">
        <v>387</v>
      </c>
      <c r="C150" s="95">
        <f t="shared" si="60"/>
        <v>0</v>
      </c>
      <c r="D150" s="95">
        <f t="shared" si="61"/>
        <v>0</v>
      </c>
      <c r="E150" s="95">
        <f t="shared" si="62"/>
        <v>0</v>
      </c>
      <c r="F150" s="238"/>
      <c r="G150" s="238"/>
      <c r="H150" s="238"/>
      <c r="I150" s="238"/>
      <c r="J150" s="238"/>
      <c r="K150" s="238"/>
      <c r="L150" s="238"/>
      <c r="M150" s="238"/>
      <c r="N150" s="238"/>
      <c r="O150" s="238"/>
      <c r="P150" s="238"/>
      <c r="Q150" s="95">
        <f t="shared" si="63"/>
        <v>0</v>
      </c>
      <c r="R150" s="95">
        <f t="shared" si="64"/>
        <v>0</v>
      </c>
      <c r="S150" s="95">
        <f t="shared" si="65"/>
        <v>0</v>
      </c>
      <c r="T150" s="95"/>
      <c r="U150" s="160"/>
      <c r="V150" s="160">
        <f t="shared" si="59"/>
        <v>143</v>
      </c>
      <c r="W150" s="160"/>
      <c r="X150" s="95"/>
      <c r="Y150" s="95"/>
      <c r="Z150" s="95"/>
      <c r="AA150" s="95"/>
      <c r="AB150" s="95"/>
      <c r="AC150" s="95"/>
      <c r="AD150" s="95"/>
      <c r="AE150" s="95"/>
      <c r="AF150" s="95"/>
      <c r="AG150" s="95"/>
      <c r="AH150" s="95"/>
      <c r="AI150" s="95"/>
      <c r="AJ150" s="95"/>
      <c r="AK150" s="95"/>
    </row>
    <row r="151" spans="1:37" s="67" customFormat="1" x14ac:dyDescent="0.3">
      <c r="A151" s="728"/>
      <c r="B151" s="94" t="s">
        <v>76</v>
      </c>
      <c r="C151" s="95">
        <f t="shared" si="60"/>
        <v>0</v>
      </c>
      <c r="D151" s="95">
        <f t="shared" si="61"/>
        <v>0</v>
      </c>
      <c r="E151" s="95">
        <f t="shared" si="62"/>
        <v>0</v>
      </c>
      <c r="F151" s="238"/>
      <c r="G151" s="238"/>
      <c r="H151" s="238"/>
      <c r="I151" s="238"/>
      <c r="J151" s="238"/>
      <c r="K151" s="238"/>
      <c r="L151" s="238"/>
      <c r="M151" s="238"/>
      <c r="N151" s="238"/>
      <c r="O151" s="238"/>
      <c r="P151" s="238"/>
      <c r="Q151" s="95">
        <f t="shared" si="63"/>
        <v>0</v>
      </c>
      <c r="R151" s="95">
        <f t="shared" si="64"/>
        <v>0</v>
      </c>
      <c r="S151" s="95">
        <f t="shared" si="65"/>
        <v>0</v>
      </c>
      <c r="T151" s="95"/>
      <c r="U151" s="160"/>
      <c r="V151" s="160">
        <f t="shared" si="59"/>
        <v>144</v>
      </c>
      <c r="W151" s="160"/>
      <c r="X151" s="95"/>
      <c r="Y151" s="95"/>
      <c r="Z151" s="95"/>
      <c r="AA151" s="95"/>
      <c r="AB151" s="95"/>
      <c r="AC151" s="95"/>
      <c r="AD151" s="95"/>
      <c r="AE151" s="95"/>
      <c r="AF151" s="95"/>
      <c r="AG151" s="95"/>
      <c r="AH151" s="95"/>
      <c r="AI151" s="95"/>
      <c r="AJ151" s="95"/>
      <c r="AK151" s="95"/>
    </row>
    <row r="152" spans="1:37" s="67" customFormat="1" x14ac:dyDescent="0.3">
      <c r="A152" s="728"/>
      <c r="B152" s="94" t="str">
        <f>B119</f>
        <v>Intitulé libre 1</v>
      </c>
      <c r="C152" s="95">
        <f t="shared" si="60"/>
        <v>0</v>
      </c>
      <c r="D152" s="95">
        <f t="shared" si="61"/>
        <v>0</v>
      </c>
      <c r="E152" s="95">
        <f t="shared" si="62"/>
        <v>0</v>
      </c>
      <c r="F152" s="238"/>
      <c r="G152" s="238"/>
      <c r="H152" s="238"/>
      <c r="I152" s="238"/>
      <c r="J152" s="238"/>
      <c r="K152" s="238"/>
      <c r="L152" s="238"/>
      <c r="M152" s="238"/>
      <c r="N152" s="238"/>
      <c r="O152" s="238"/>
      <c r="P152" s="238"/>
      <c r="Q152" s="95">
        <f t="shared" si="63"/>
        <v>0</v>
      </c>
      <c r="R152" s="95">
        <f t="shared" si="64"/>
        <v>0</v>
      </c>
      <c r="S152" s="95">
        <f t="shared" si="65"/>
        <v>0</v>
      </c>
      <c r="T152" s="95"/>
      <c r="U152" s="160"/>
      <c r="V152" s="160">
        <f t="shared" si="59"/>
        <v>145</v>
      </c>
      <c r="W152" s="160"/>
      <c r="X152" s="95"/>
      <c r="Y152" s="95"/>
      <c r="Z152" s="95"/>
      <c r="AA152" s="95"/>
      <c r="AB152" s="95"/>
      <c r="AC152" s="95"/>
      <c r="AD152" s="95"/>
      <c r="AE152" s="95"/>
      <c r="AF152" s="95"/>
      <c r="AG152" s="95"/>
      <c r="AH152" s="95"/>
      <c r="AI152" s="95"/>
      <c r="AJ152" s="95"/>
      <c r="AK152" s="95"/>
    </row>
    <row r="153" spans="1:37" s="67" customFormat="1" x14ac:dyDescent="0.3">
      <c r="A153" s="728"/>
      <c r="B153" s="94" t="str">
        <f>B120</f>
        <v>Intitulé libre 2</v>
      </c>
      <c r="C153" s="95">
        <f t="shared" si="60"/>
        <v>0</v>
      </c>
      <c r="D153" s="95">
        <f t="shared" si="61"/>
        <v>0</v>
      </c>
      <c r="E153" s="95">
        <f t="shared" si="62"/>
        <v>0</v>
      </c>
      <c r="F153" s="238"/>
      <c r="G153" s="238"/>
      <c r="H153" s="238"/>
      <c r="I153" s="238"/>
      <c r="J153" s="238"/>
      <c r="K153" s="238"/>
      <c r="L153" s="238"/>
      <c r="M153" s="238"/>
      <c r="N153" s="238"/>
      <c r="O153" s="238"/>
      <c r="P153" s="238"/>
      <c r="Q153" s="95">
        <f t="shared" si="63"/>
        <v>0</v>
      </c>
      <c r="R153" s="95">
        <f t="shared" si="64"/>
        <v>0</v>
      </c>
      <c r="S153" s="95">
        <f t="shared" si="65"/>
        <v>0</v>
      </c>
      <c r="T153" s="95"/>
      <c r="U153" s="160"/>
      <c r="V153" s="160">
        <f t="shared" si="59"/>
        <v>146</v>
      </c>
      <c r="W153" s="160"/>
      <c r="X153" s="95"/>
      <c r="Y153" s="95"/>
      <c r="Z153" s="95"/>
      <c r="AA153" s="95"/>
      <c r="AB153" s="95"/>
      <c r="AC153" s="95"/>
      <c r="AD153" s="95"/>
      <c r="AE153" s="95"/>
      <c r="AF153" s="95"/>
      <c r="AG153" s="95"/>
      <c r="AH153" s="95"/>
      <c r="AI153" s="95"/>
      <c r="AJ153" s="95"/>
      <c r="AK153" s="95"/>
    </row>
    <row r="154" spans="1:37" s="67" customFormat="1" x14ac:dyDescent="0.3">
      <c r="A154" s="728"/>
      <c r="B154" s="94" t="str">
        <f>B121</f>
        <v>Intitulé libre 3</v>
      </c>
      <c r="C154" s="95">
        <f t="shared" si="60"/>
        <v>0</v>
      </c>
      <c r="D154" s="95">
        <f t="shared" si="61"/>
        <v>0</v>
      </c>
      <c r="E154" s="95">
        <f t="shared" si="62"/>
        <v>0</v>
      </c>
      <c r="F154" s="238"/>
      <c r="G154" s="238"/>
      <c r="H154" s="238"/>
      <c r="I154" s="238"/>
      <c r="J154" s="238"/>
      <c r="K154" s="238"/>
      <c r="L154" s="238"/>
      <c r="M154" s="238"/>
      <c r="N154" s="238"/>
      <c r="O154" s="238"/>
      <c r="P154" s="238"/>
      <c r="Q154" s="95">
        <f t="shared" si="63"/>
        <v>0</v>
      </c>
      <c r="R154" s="95">
        <f t="shared" si="64"/>
        <v>0</v>
      </c>
      <c r="S154" s="95">
        <f t="shared" si="65"/>
        <v>0</v>
      </c>
      <c r="T154" s="95"/>
      <c r="U154" s="160"/>
      <c r="V154" s="160">
        <f t="shared" si="59"/>
        <v>147</v>
      </c>
      <c r="W154" s="160"/>
      <c r="X154" s="95"/>
      <c r="Y154" s="95"/>
      <c r="Z154" s="95"/>
      <c r="AA154" s="95"/>
      <c r="AB154" s="95"/>
      <c r="AC154" s="95"/>
      <c r="AD154" s="95"/>
      <c r="AE154" s="95"/>
      <c r="AF154" s="95"/>
      <c r="AG154" s="95"/>
      <c r="AH154" s="95"/>
      <c r="AI154" s="95"/>
      <c r="AJ154" s="95"/>
      <c r="AK154" s="95"/>
    </row>
    <row r="155" spans="1:37" s="67" customFormat="1" x14ac:dyDescent="0.3">
      <c r="A155" s="728"/>
      <c r="B155" s="94" t="str">
        <f>B122</f>
        <v>Intitulé libre 4</v>
      </c>
      <c r="C155" s="95">
        <f t="shared" si="60"/>
        <v>0</v>
      </c>
      <c r="D155" s="95">
        <f t="shared" si="61"/>
        <v>0</v>
      </c>
      <c r="E155" s="95">
        <f t="shared" si="62"/>
        <v>0</v>
      </c>
      <c r="F155" s="238"/>
      <c r="G155" s="238"/>
      <c r="H155" s="238"/>
      <c r="I155" s="238"/>
      <c r="J155" s="238"/>
      <c r="K155" s="238"/>
      <c r="L155" s="238"/>
      <c r="M155" s="238"/>
      <c r="N155" s="238"/>
      <c r="O155" s="238"/>
      <c r="P155" s="238"/>
      <c r="Q155" s="95">
        <f t="shared" si="63"/>
        <v>0</v>
      </c>
      <c r="R155" s="95">
        <f t="shared" si="64"/>
        <v>0</v>
      </c>
      <c r="S155" s="95">
        <f t="shared" si="65"/>
        <v>0</v>
      </c>
      <c r="T155" s="95"/>
      <c r="U155" s="160"/>
      <c r="V155" s="160">
        <f t="shared" si="59"/>
        <v>148</v>
      </c>
      <c r="W155" s="160"/>
      <c r="X155" s="95"/>
      <c r="Y155" s="95"/>
      <c r="Z155" s="95"/>
      <c r="AA155" s="95"/>
      <c r="AB155" s="95"/>
      <c r="AC155" s="95"/>
      <c r="AD155" s="95"/>
      <c r="AE155" s="95"/>
      <c r="AF155" s="95"/>
      <c r="AG155" s="95"/>
      <c r="AH155" s="95"/>
      <c r="AI155" s="95"/>
      <c r="AJ155" s="95"/>
      <c r="AK155" s="95"/>
    </row>
    <row r="156" spans="1:37" s="67" customFormat="1" x14ac:dyDescent="0.3">
      <c r="A156" s="728"/>
      <c r="B156" s="94" t="str">
        <f>B123</f>
        <v>Intitulé libre 5</v>
      </c>
      <c r="C156" s="95">
        <f t="shared" si="60"/>
        <v>0</v>
      </c>
      <c r="D156" s="95">
        <f t="shared" si="61"/>
        <v>0</v>
      </c>
      <c r="E156" s="95">
        <f t="shared" si="62"/>
        <v>0</v>
      </c>
      <c r="F156" s="238"/>
      <c r="G156" s="238"/>
      <c r="H156" s="238"/>
      <c r="I156" s="238"/>
      <c r="J156" s="238"/>
      <c r="K156" s="238"/>
      <c r="L156" s="238"/>
      <c r="M156" s="238"/>
      <c r="N156" s="238"/>
      <c r="O156" s="238"/>
      <c r="P156" s="238"/>
      <c r="Q156" s="95">
        <f t="shared" si="63"/>
        <v>0</v>
      </c>
      <c r="R156" s="95">
        <f t="shared" si="64"/>
        <v>0</v>
      </c>
      <c r="S156" s="95">
        <f t="shared" si="65"/>
        <v>0</v>
      </c>
      <c r="T156" s="95"/>
      <c r="U156" s="160"/>
      <c r="V156" s="160">
        <f t="shared" si="59"/>
        <v>149</v>
      </c>
      <c r="W156" s="160"/>
      <c r="X156" s="95"/>
      <c r="Y156" s="95"/>
      <c r="Z156" s="95"/>
      <c r="AA156" s="95"/>
      <c r="AB156" s="95"/>
      <c r="AC156" s="95"/>
      <c r="AD156" s="95"/>
      <c r="AE156" s="95"/>
      <c r="AF156" s="95"/>
      <c r="AG156" s="95"/>
      <c r="AH156" s="95"/>
      <c r="AI156" s="95"/>
      <c r="AJ156" s="95"/>
      <c r="AK156" s="95"/>
    </row>
    <row r="157" spans="1:37" s="67" customFormat="1" ht="14.25" thickBot="1" x14ac:dyDescent="0.35">
      <c r="A157" s="728"/>
      <c r="B157" s="96" t="s">
        <v>128</v>
      </c>
      <c r="C157" s="97">
        <f t="shared" ref="C157:S157" si="66">SUM(C140:C156)</f>
        <v>0</v>
      </c>
      <c r="D157" s="97">
        <f t="shared" si="66"/>
        <v>0</v>
      </c>
      <c r="E157" s="97">
        <f t="shared" si="66"/>
        <v>0</v>
      </c>
      <c r="F157" s="97">
        <f t="shared" si="66"/>
        <v>0</v>
      </c>
      <c r="G157" s="97">
        <f t="shared" si="66"/>
        <v>0</v>
      </c>
      <c r="H157" s="97">
        <f t="shared" si="66"/>
        <v>0</v>
      </c>
      <c r="I157" s="97">
        <f t="shared" si="66"/>
        <v>0</v>
      </c>
      <c r="J157" s="97">
        <f t="shared" si="66"/>
        <v>0</v>
      </c>
      <c r="K157" s="97">
        <f t="shared" si="66"/>
        <v>0</v>
      </c>
      <c r="L157" s="97">
        <f t="shared" si="66"/>
        <v>0</v>
      </c>
      <c r="M157" s="97">
        <f t="shared" si="66"/>
        <v>0</v>
      </c>
      <c r="N157" s="97">
        <f t="shared" si="66"/>
        <v>0</v>
      </c>
      <c r="O157" s="97">
        <f t="shared" si="66"/>
        <v>0</v>
      </c>
      <c r="P157" s="97">
        <f t="shared" si="66"/>
        <v>0</v>
      </c>
      <c r="Q157" s="97">
        <f t="shared" si="66"/>
        <v>0</v>
      </c>
      <c r="R157" s="97">
        <f t="shared" si="66"/>
        <v>0</v>
      </c>
      <c r="S157" s="97">
        <f t="shared" si="66"/>
        <v>0</v>
      </c>
      <c r="T157" s="95"/>
      <c r="U157" s="160" t="str">
        <f>RIGHT(A140,4)&amp;"reseau"</f>
        <v>2019reseau</v>
      </c>
      <c r="V157" s="160">
        <f t="shared" si="59"/>
        <v>150</v>
      </c>
      <c r="W157" s="160"/>
      <c r="X157" s="95"/>
      <c r="Y157" s="95"/>
      <c r="Z157" s="95"/>
      <c r="AA157" s="95"/>
      <c r="AB157" s="95"/>
      <c r="AC157" s="95"/>
      <c r="AD157" s="95"/>
      <c r="AE157" s="95"/>
      <c r="AF157" s="95"/>
      <c r="AG157" s="95"/>
      <c r="AH157" s="95"/>
      <c r="AI157" s="95"/>
      <c r="AJ157" s="95"/>
      <c r="AK157" s="95"/>
    </row>
    <row r="158" spans="1:37" s="67" customFormat="1" x14ac:dyDescent="0.3">
      <c r="A158" s="728"/>
      <c r="B158" s="98"/>
      <c r="C158" s="95"/>
      <c r="D158" s="95"/>
      <c r="E158" s="95"/>
      <c r="F158" s="95"/>
      <c r="G158" s="95"/>
      <c r="H158" s="95"/>
      <c r="I158" s="95"/>
      <c r="J158" s="95"/>
      <c r="K158" s="95"/>
      <c r="L158" s="95"/>
      <c r="M158" s="95"/>
      <c r="N158" s="95"/>
      <c r="O158" s="95"/>
      <c r="P158" s="95"/>
      <c r="Q158" s="95"/>
      <c r="R158" s="95"/>
      <c r="S158" s="95"/>
      <c r="T158" s="95"/>
      <c r="U158" s="160"/>
      <c r="V158" s="160">
        <f t="shared" si="59"/>
        <v>151</v>
      </c>
      <c r="W158" s="160"/>
      <c r="X158" s="95"/>
      <c r="Y158" s="95"/>
      <c r="Z158" s="95"/>
      <c r="AA158" s="95"/>
      <c r="AB158" s="95"/>
      <c r="AC158" s="95"/>
      <c r="AD158" s="95"/>
      <c r="AE158" s="95"/>
      <c r="AF158" s="95"/>
      <c r="AG158" s="95"/>
      <c r="AH158" s="95"/>
      <c r="AI158" s="95"/>
      <c r="AJ158" s="95"/>
      <c r="AK158" s="95"/>
    </row>
    <row r="159" spans="1:37" s="67" customFormat="1" x14ac:dyDescent="0.3">
      <c r="A159" s="728"/>
      <c r="B159" s="94" t="s">
        <v>370</v>
      </c>
      <c r="C159" s="95">
        <f t="shared" ref="C159:C170" si="67">Q126</f>
        <v>0</v>
      </c>
      <c r="D159" s="95">
        <f t="shared" ref="D159:D170" si="68">R126</f>
        <v>0</v>
      </c>
      <c r="E159" s="95">
        <f t="shared" ref="E159:E170" si="69">S126</f>
        <v>0</v>
      </c>
      <c r="F159" s="238"/>
      <c r="G159" s="238"/>
      <c r="H159" s="238"/>
      <c r="I159" s="238"/>
      <c r="J159" s="238"/>
      <c r="K159" s="238"/>
      <c r="L159" s="238"/>
      <c r="M159" s="238"/>
      <c r="N159" s="238"/>
      <c r="O159" s="238"/>
      <c r="P159" s="238"/>
      <c r="Q159" s="95">
        <f t="shared" ref="Q159:Q170" si="70">SUM(C159,F159:J159,M159:N159)</f>
        <v>0</v>
      </c>
      <c r="R159" s="95">
        <f t="shared" ref="R159:R170" si="71">SUM(D159,K159,O159)</f>
        <v>0</v>
      </c>
      <c r="S159" s="95">
        <f t="shared" ref="S159:S170" si="72">SUM(E159,L159,P159)</f>
        <v>0</v>
      </c>
      <c r="T159" s="95"/>
      <c r="U159" s="160"/>
      <c r="V159" s="160">
        <f t="shared" si="59"/>
        <v>152</v>
      </c>
      <c r="W159" s="160"/>
      <c r="X159" s="95"/>
      <c r="Y159" s="95"/>
      <c r="Z159" s="95"/>
      <c r="AA159" s="95"/>
      <c r="AB159" s="95"/>
      <c r="AC159" s="95"/>
      <c r="AD159" s="95"/>
      <c r="AE159" s="95"/>
      <c r="AF159" s="95"/>
      <c r="AG159" s="95"/>
      <c r="AH159" s="95"/>
      <c r="AI159" s="95"/>
      <c r="AJ159" s="95"/>
      <c r="AK159" s="95"/>
    </row>
    <row r="160" spans="1:37" s="67" customFormat="1" x14ac:dyDescent="0.3">
      <c r="A160" s="728"/>
      <c r="B160" s="94" t="s">
        <v>129</v>
      </c>
      <c r="C160" s="95">
        <f t="shared" si="67"/>
        <v>0</v>
      </c>
      <c r="D160" s="95">
        <f t="shared" si="68"/>
        <v>0</v>
      </c>
      <c r="E160" s="95">
        <f t="shared" si="69"/>
        <v>0</v>
      </c>
      <c r="F160" s="238"/>
      <c r="G160" s="238"/>
      <c r="H160" s="238"/>
      <c r="I160" s="238"/>
      <c r="J160" s="238"/>
      <c r="K160" s="238"/>
      <c r="L160" s="238"/>
      <c r="M160" s="238"/>
      <c r="N160" s="238"/>
      <c r="O160" s="238"/>
      <c r="P160" s="238"/>
      <c r="Q160" s="95">
        <f t="shared" si="70"/>
        <v>0</v>
      </c>
      <c r="R160" s="95">
        <f t="shared" si="71"/>
        <v>0</v>
      </c>
      <c r="S160" s="95">
        <f t="shared" si="72"/>
        <v>0</v>
      </c>
      <c r="T160" s="95"/>
      <c r="U160" s="160"/>
      <c r="V160" s="160">
        <f t="shared" si="59"/>
        <v>153</v>
      </c>
      <c r="W160" s="160"/>
      <c r="X160" s="95"/>
      <c r="Y160" s="95"/>
      <c r="Z160" s="95"/>
      <c r="AA160" s="95"/>
      <c r="AB160" s="95"/>
      <c r="AC160" s="95"/>
      <c r="AD160" s="95"/>
      <c r="AE160" s="95"/>
      <c r="AF160" s="95"/>
      <c r="AG160" s="95"/>
      <c r="AH160" s="95"/>
      <c r="AI160" s="95"/>
      <c r="AJ160" s="95"/>
      <c r="AK160" s="95"/>
    </row>
    <row r="161" spans="1:37" s="67" customFormat="1" x14ac:dyDescent="0.3">
      <c r="A161" s="728"/>
      <c r="B161" s="94" t="s">
        <v>130</v>
      </c>
      <c r="C161" s="95">
        <f t="shared" si="67"/>
        <v>0</v>
      </c>
      <c r="D161" s="95">
        <f t="shared" si="68"/>
        <v>0</v>
      </c>
      <c r="E161" s="95">
        <f t="shared" si="69"/>
        <v>0</v>
      </c>
      <c r="F161" s="238"/>
      <c r="G161" s="238"/>
      <c r="H161" s="238"/>
      <c r="I161" s="238"/>
      <c r="J161" s="238"/>
      <c r="K161" s="238"/>
      <c r="L161" s="238"/>
      <c r="M161" s="238"/>
      <c r="N161" s="238"/>
      <c r="O161" s="238"/>
      <c r="P161" s="238"/>
      <c r="Q161" s="95">
        <f t="shared" si="70"/>
        <v>0</v>
      </c>
      <c r="R161" s="95">
        <f t="shared" si="71"/>
        <v>0</v>
      </c>
      <c r="S161" s="95">
        <f t="shared" si="72"/>
        <v>0</v>
      </c>
      <c r="T161" s="95"/>
      <c r="U161" s="160"/>
      <c r="V161" s="160">
        <f t="shared" si="59"/>
        <v>154</v>
      </c>
      <c r="W161" s="160"/>
      <c r="X161" s="95"/>
      <c r="Y161" s="95"/>
      <c r="Z161" s="95"/>
      <c r="AA161" s="95"/>
      <c r="AB161" s="95"/>
      <c r="AC161" s="95"/>
      <c r="AD161" s="95"/>
      <c r="AE161" s="95"/>
      <c r="AF161" s="95"/>
      <c r="AG161" s="95"/>
      <c r="AH161" s="95"/>
      <c r="AI161" s="95"/>
      <c r="AJ161" s="95"/>
      <c r="AK161" s="95"/>
    </row>
    <row r="162" spans="1:37" s="67" customFormat="1" x14ac:dyDescent="0.3">
      <c r="A162" s="728"/>
      <c r="B162" s="94" t="s">
        <v>126</v>
      </c>
      <c r="C162" s="95">
        <f t="shared" si="67"/>
        <v>0</v>
      </c>
      <c r="D162" s="95">
        <f t="shared" si="68"/>
        <v>0</v>
      </c>
      <c r="E162" s="95">
        <f t="shared" si="69"/>
        <v>0</v>
      </c>
      <c r="F162" s="238"/>
      <c r="G162" s="238"/>
      <c r="H162" s="238"/>
      <c r="I162" s="238"/>
      <c r="J162" s="238"/>
      <c r="K162" s="238"/>
      <c r="L162" s="238"/>
      <c r="M162" s="238"/>
      <c r="N162" s="238"/>
      <c r="O162" s="238"/>
      <c r="P162" s="238"/>
      <c r="Q162" s="95">
        <f t="shared" si="70"/>
        <v>0</v>
      </c>
      <c r="R162" s="95">
        <f t="shared" si="71"/>
        <v>0</v>
      </c>
      <c r="S162" s="95">
        <f t="shared" si="72"/>
        <v>0</v>
      </c>
      <c r="T162" s="95"/>
      <c r="U162" s="160"/>
      <c r="V162" s="160">
        <f t="shared" si="59"/>
        <v>155</v>
      </c>
      <c r="W162" s="160"/>
      <c r="X162" s="95"/>
      <c r="Y162" s="95"/>
      <c r="Z162" s="95"/>
      <c r="AA162" s="95"/>
      <c r="AB162" s="95"/>
      <c r="AC162" s="95"/>
      <c r="AD162" s="95"/>
      <c r="AE162" s="95"/>
      <c r="AF162" s="95"/>
      <c r="AG162" s="95"/>
      <c r="AH162" s="95"/>
      <c r="AI162" s="95"/>
      <c r="AJ162" s="95"/>
      <c r="AK162" s="95"/>
    </row>
    <row r="163" spans="1:37" s="67" customFormat="1" x14ac:dyDescent="0.3">
      <c r="A163" s="728"/>
      <c r="B163" s="94" t="s">
        <v>131</v>
      </c>
      <c r="C163" s="95">
        <f t="shared" si="67"/>
        <v>0</v>
      </c>
      <c r="D163" s="95">
        <f t="shared" si="68"/>
        <v>0</v>
      </c>
      <c r="E163" s="95">
        <f t="shared" si="69"/>
        <v>0</v>
      </c>
      <c r="F163" s="238"/>
      <c r="G163" s="238"/>
      <c r="H163" s="238"/>
      <c r="I163" s="238"/>
      <c r="J163" s="238"/>
      <c r="K163" s="238"/>
      <c r="L163" s="238"/>
      <c r="M163" s="238"/>
      <c r="N163" s="238"/>
      <c r="O163" s="238"/>
      <c r="P163" s="238"/>
      <c r="Q163" s="95">
        <f t="shared" si="70"/>
        <v>0</v>
      </c>
      <c r="R163" s="95">
        <f t="shared" si="71"/>
        <v>0</v>
      </c>
      <c r="S163" s="95">
        <f t="shared" si="72"/>
        <v>0</v>
      </c>
      <c r="T163" s="95"/>
      <c r="U163" s="160"/>
      <c r="V163" s="160">
        <f t="shared" si="59"/>
        <v>156</v>
      </c>
      <c r="W163" s="160"/>
      <c r="X163" s="95"/>
      <c r="Y163" s="95"/>
      <c r="Z163" s="95"/>
      <c r="AA163" s="95"/>
      <c r="AB163" s="95"/>
      <c r="AC163" s="95"/>
      <c r="AD163" s="95"/>
      <c r="AE163" s="95"/>
      <c r="AF163" s="95"/>
      <c r="AG163" s="95"/>
      <c r="AH163" s="95"/>
      <c r="AI163" s="95"/>
      <c r="AJ163" s="95"/>
      <c r="AK163" s="95"/>
    </row>
    <row r="164" spans="1:37" s="67" customFormat="1" x14ac:dyDescent="0.3">
      <c r="A164" s="728"/>
      <c r="B164" s="94" t="s">
        <v>132</v>
      </c>
      <c r="C164" s="95">
        <f t="shared" si="67"/>
        <v>0</v>
      </c>
      <c r="D164" s="95">
        <f t="shared" si="68"/>
        <v>0</v>
      </c>
      <c r="E164" s="95">
        <f t="shared" si="69"/>
        <v>0</v>
      </c>
      <c r="F164" s="238"/>
      <c r="G164" s="238"/>
      <c r="H164" s="238"/>
      <c r="I164" s="238"/>
      <c r="J164" s="238"/>
      <c r="K164" s="238"/>
      <c r="L164" s="238"/>
      <c r="M164" s="238"/>
      <c r="N164" s="238"/>
      <c r="O164" s="238"/>
      <c r="P164" s="238"/>
      <c r="Q164" s="95">
        <f t="shared" si="70"/>
        <v>0</v>
      </c>
      <c r="R164" s="95">
        <f t="shared" si="71"/>
        <v>0</v>
      </c>
      <c r="S164" s="95">
        <f t="shared" si="72"/>
        <v>0</v>
      </c>
      <c r="T164" s="95"/>
      <c r="U164" s="160"/>
      <c r="V164" s="160">
        <f t="shared" si="59"/>
        <v>157</v>
      </c>
      <c r="W164" s="160"/>
      <c r="X164" s="95"/>
      <c r="Y164" s="95"/>
      <c r="Z164" s="95"/>
      <c r="AA164" s="95"/>
      <c r="AB164" s="95"/>
      <c r="AC164" s="95"/>
      <c r="AD164" s="95"/>
      <c r="AE164" s="95"/>
      <c r="AF164" s="95"/>
      <c r="AG164" s="95"/>
      <c r="AH164" s="95"/>
      <c r="AI164" s="95"/>
      <c r="AJ164" s="95"/>
      <c r="AK164" s="95"/>
    </row>
    <row r="165" spans="1:37" s="67" customFormat="1" x14ac:dyDescent="0.3">
      <c r="A165" s="728"/>
      <c r="B165" s="94" t="s">
        <v>127</v>
      </c>
      <c r="C165" s="95">
        <f t="shared" si="67"/>
        <v>0</v>
      </c>
      <c r="D165" s="95">
        <f t="shared" si="68"/>
        <v>0</v>
      </c>
      <c r="E165" s="95">
        <f t="shared" si="69"/>
        <v>0</v>
      </c>
      <c r="F165" s="238"/>
      <c r="G165" s="238"/>
      <c r="H165" s="238"/>
      <c r="I165" s="238"/>
      <c r="J165" s="238"/>
      <c r="K165" s="238"/>
      <c r="L165" s="238"/>
      <c r="M165" s="238"/>
      <c r="N165" s="238"/>
      <c r="O165" s="238"/>
      <c r="P165" s="238"/>
      <c r="Q165" s="95">
        <f t="shared" si="70"/>
        <v>0</v>
      </c>
      <c r="R165" s="95">
        <f t="shared" si="71"/>
        <v>0</v>
      </c>
      <c r="S165" s="95">
        <f t="shared" si="72"/>
        <v>0</v>
      </c>
      <c r="T165" s="95"/>
      <c r="U165" s="160"/>
      <c r="V165" s="160">
        <f t="shared" si="59"/>
        <v>158</v>
      </c>
      <c r="W165" s="160"/>
      <c r="X165" s="95"/>
      <c r="Y165" s="95"/>
      <c r="Z165" s="95"/>
      <c r="AA165" s="95"/>
      <c r="AB165" s="95"/>
      <c r="AC165" s="95"/>
      <c r="AD165" s="95"/>
      <c r="AE165" s="95"/>
      <c r="AF165" s="95"/>
      <c r="AG165" s="95"/>
      <c r="AH165" s="95"/>
      <c r="AI165" s="95"/>
      <c r="AJ165" s="95"/>
      <c r="AK165" s="95"/>
    </row>
    <row r="166" spans="1:37" s="67" customFormat="1" x14ac:dyDescent="0.3">
      <c r="A166" s="728"/>
      <c r="B166" s="94" t="str">
        <f>B133</f>
        <v>Intitulé libre 1</v>
      </c>
      <c r="C166" s="95">
        <f t="shared" si="67"/>
        <v>0</v>
      </c>
      <c r="D166" s="95">
        <f t="shared" si="68"/>
        <v>0</v>
      </c>
      <c r="E166" s="95">
        <f t="shared" si="69"/>
        <v>0</v>
      </c>
      <c r="F166" s="238"/>
      <c r="G166" s="238"/>
      <c r="H166" s="238"/>
      <c r="I166" s="238"/>
      <c r="J166" s="238"/>
      <c r="K166" s="238"/>
      <c r="L166" s="238"/>
      <c r="M166" s="238"/>
      <c r="N166" s="238"/>
      <c r="O166" s="238"/>
      <c r="P166" s="238"/>
      <c r="Q166" s="95">
        <f t="shared" si="70"/>
        <v>0</v>
      </c>
      <c r="R166" s="95">
        <f t="shared" si="71"/>
        <v>0</v>
      </c>
      <c r="S166" s="95">
        <f t="shared" si="72"/>
        <v>0</v>
      </c>
      <c r="T166" s="95"/>
      <c r="U166" s="160"/>
      <c r="V166" s="160">
        <f t="shared" si="59"/>
        <v>159</v>
      </c>
      <c r="W166" s="160"/>
      <c r="X166" s="95"/>
      <c r="Y166" s="95"/>
      <c r="Z166" s="95"/>
      <c r="AA166" s="95"/>
      <c r="AB166" s="95"/>
      <c r="AC166" s="95"/>
      <c r="AD166" s="95"/>
      <c r="AE166" s="95"/>
      <c r="AF166" s="95"/>
      <c r="AG166" s="95"/>
      <c r="AH166" s="95"/>
      <c r="AI166" s="95"/>
      <c r="AJ166" s="95"/>
      <c r="AK166" s="95"/>
    </row>
    <row r="167" spans="1:37" s="67" customFormat="1" x14ac:dyDescent="0.3">
      <c r="A167" s="728"/>
      <c r="B167" s="94" t="str">
        <f>B134</f>
        <v>Intitulé libre 2</v>
      </c>
      <c r="C167" s="95">
        <f t="shared" si="67"/>
        <v>0</v>
      </c>
      <c r="D167" s="95">
        <f t="shared" si="68"/>
        <v>0</v>
      </c>
      <c r="E167" s="95">
        <f t="shared" si="69"/>
        <v>0</v>
      </c>
      <c r="F167" s="238"/>
      <c r="G167" s="238"/>
      <c r="H167" s="238"/>
      <c r="I167" s="238"/>
      <c r="J167" s="238"/>
      <c r="K167" s="238"/>
      <c r="L167" s="238"/>
      <c r="M167" s="238"/>
      <c r="N167" s="238"/>
      <c r="O167" s="238"/>
      <c r="P167" s="238"/>
      <c r="Q167" s="95">
        <f t="shared" si="70"/>
        <v>0</v>
      </c>
      <c r="R167" s="95">
        <f t="shared" si="71"/>
        <v>0</v>
      </c>
      <c r="S167" s="95">
        <f t="shared" si="72"/>
        <v>0</v>
      </c>
      <c r="T167" s="95"/>
      <c r="U167" s="160"/>
      <c r="V167" s="160">
        <f t="shared" si="59"/>
        <v>160</v>
      </c>
      <c r="W167" s="160"/>
      <c r="X167" s="95"/>
      <c r="Y167" s="95"/>
      <c r="Z167" s="95"/>
      <c r="AA167" s="95"/>
      <c r="AB167" s="95"/>
      <c r="AC167" s="95"/>
      <c r="AD167" s="95"/>
      <c r="AE167" s="95"/>
      <c r="AF167" s="95"/>
      <c r="AG167" s="95"/>
      <c r="AH167" s="95"/>
      <c r="AI167" s="95"/>
      <c r="AJ167" s="95"/>
      <c r="AK167" s="95"/>
    </row>
    <row r="168" spans="1:37" s="67" customFormat="1" x14ac:dyDescent="0.3">
      <c r="A168" s="728"/>
      <c r="B168" s="94" t="str">
        <f>B135</f>
        <v>Intitulé libre 3</v>
      </c>
      <c r="C168" s="95">
        <f t="shared" si="67"/>
        <v>0</v>
      </c>
      <c r="D168" s="95">
        <f t="shared" si="68"/>
        <v>0</v>
      </c>
      <c r="E168" s="95">
        <f t="shared" si="69"/>
        <v>0</v>
      </c>
      <c r="F168" s="238"/>
      <c r="G168" s="238"/>
      <c r="H168" s="238"/>
      <c r="I168" s="238"/>
      <c r="J168" s="238"/>
      <c r="K168" s="238"/>
      <c r="L168" s="238"/>
      <c r="M168" s="238"/>
      <c r="N168" s="238"/>
      <c r="O168" s="238"/>
      <c r="P168" s="238"/>
      <c r="Q168" s="95">
        <f t="shared" si="70"/>
        <v>0</v>
      </c>
      <c r="R168" s="95">
        <f t="shared" si="71"/>
        <v>0</v>
      </c>
      <c r="S168" s="95">
        <f t="shared" si="72"/>
        <v>0</v>
      </c>
      <c r="T168" s="95"/>
      <c r="U168" s="160"/>
      <c r="V168" s="160">
        <f t="shared" si="59"/>
        <v>161</v>
      </c>
      <c r="W168" s="160"/>
      <c r="X168" s="95"/>
      <c r="Y168" s="95"/>
      <c r="Z168" s="95"/>
      <c r="AA168" s="95"/>
      <c r="AB168" s="95"/>
      <c r="AC168" s="95"/>
      <c r="AD168" s="95"/>
      <c r="AE168" s="95"/>
      <c r="AF168" s="95"/>
      <c r="AG168" s="95"/>
      <c r="AH168" s="95"/>
      <c r="AI168" s="95"/>
      <c r="AJ168" s="95"/>
      <c r="AK168" s="95"/>
    </row>
    <row r="169" spans="1:37" s="67" customFormat="1" x14ac:dyDescent="0.3">
      <c r="A169" s="728"/>
      <c r="B169" s="94" t="str">
        <f>B136</f>
        <v>Intitulé libre 4</v>
      </c>
      <c r="C169" s="95">
        <f t="shared" si="67"/>
        <v>0</v>
      </c>
      <c r="D169" s="95">
        <f t="shared" si="68"/>
        <v>0</v>
      </c>
      <c r="E169" s="95">
        <f t="shared" si="69"/>
        <v>0</v>
      </c>
      <c r="F169" s="238"/>
      <c r="G169" s="238"/>
      <c r="H169" s="238"/>
      <c r="I169" s="238"/>
      <c r="J169" s="238"/>
      <c r="K169" s="238"/>
      <c r="L169" s="238"/>
      <c r="M169" s="238"/>
      <c r="N169" s="238"/>
      <c r="O169" s="238"/>
      <c r="P169" s="238"/>
      <c r="Q169" s="95">
        <f t="shared" si="70"/>
        <v>0</v>
      </c>
      <c r="R169" s="95">
        <f t="shared" si="71"/>
        <v>0</v>
      </c>
      <c r="S169" s="95">
        <f t="shared" si="72"/>
        <v>0</v>
      </c>
      <c r="T169" s="95"/>
      <c r="U169" s="160"/>
      <c r="V169" s="160">
        <f t="shared" si="59"/>
        <v>162</v>
      </c>
      <c r="W169" s="160"/>
      <c r="X169" s="95"/>
      <c r="Y169" s="95"/>
      <c r="Z169" s="95"/>
      <c r="AA169" s="95"/>
      <c r="AB169" s="95"/>
      <c r="AC169" s="95"/>
      <c r="AD169" s="95"/>
      <c r="AE169" s="95"/>
      <c r="AF169" s="95"/>
      <c r="AG169" s="95"/>
      <c r="AH169" s="95"/>
      <c r="AI169" s="95"/>
      <c r="AJ169" s="95"/>
      <c r="AK169" s="95"/>
    </row>
    <row r="170" spans="1:37" s="67" customFormat="1" x14ac:dyDescent="0.3">
      <c r="A170" s="728"/>
      <c r="B170" s="94" t="str">
        <f>B137</f>
        <v>Intitulé libre 5</v>
      </c>
      <c r="C170" s="95">
        <f t="shared" si="67"/>
        <v>0</v>
      </c>
      <c r="D170" s="95">
        <f t="shared" si="68"/>
        <v>0</v>
      </c>
      <c r="E170" s="95">
        <f t="shared" si="69"/>
        <v>0</v>
      </c>
      <c r="F170" s="238"/>
      <c r="G170" s="238"/>
      <c r="H170" s="238"/>
      <c r="I170" s="238"/>
      <c r="J170" s="238"/>
      <c r="K170" s="238"/>
      <c r="L170" s="238"/>
      <c r="M170" s="238"/>
      <c r="N170" s="238"/>
      <c r="O170" s="238"/>
      <c r="P170" s="238"/>
      <c r="Q170" s="95">
        <f t="shared" si="70"/>
        <v>0</v>
      </c>
      <c r="R170" s="95">
        <f t="shared" si="71"/>
        <v>0</v>
      </c>
      <c r="S170" s="95">
        <f t="shared" si="72"/>
        <v>0</v>
      </c>
      <c r="T170" s="95"/>
      <c r="U170" s="160"/>
      <c r="V170" s="160">
        <f t="shared" si="59"/>
        <v>163</v>
      </c>
      <c r="W170" s="160"/>
      <c r="X170" s="95"/>
      <c r="Y170" s="95"/>
      <c r="Z170" s="95"/>
      <c r="AA170" s="95"/>
      <c r="AB170" s="95"/>
      <c r="AC170" s="95"/>
      <c r="AD170" s="95"/>
      <c r="AE170" s="95"/>
      <c r="AF170" s="95"/>
      <c r="AG170" s="95"/>
      <c r="AH170" s="95"/>
      <c r="AI170" s="95"/>
      <c r="AJ170" s="95"/>
      <c r="AK170" s="95"/>
    </row>
    <row r="171" spans="1:37" s="67" customFormat="1" ht="14.25" thickBot="1" x14ac:dyDescent="0.35">
      <c r="A171" s="728"/>
      <c r="B171" s="96" t="s">
        <v>133</v>
      </c>
      <c r="C171" s="97">
        <f>SUM(C159:C170)</f>
        <v>0</v>
      </c>
      <c r="D171" s="97">
        <f>SUM(D159:D170)</f>
        <v>0</v>
      </c>
      <c r="E171" s="97">
        <f>SUM(E159:E170)</f>
        <v>0</v>
      </c>
      <c r="F171" s="97">
        <f t="shared" ref="F171:S171" si="73">SUM(F159:F170)</f>
        <v>0</v>
      </c>
      <c r="G171" s="97">
        <f t="shared" si="73"/>
        <v>0</v>
      </c>
      <c r="H171" s="97">
        <f t="shared" si="73"/>
        <v>0</v>
      </c>
      <c r="I171" s="97">
        <f t="shared" si="73"/>
        <v>0</v>
      </c>
      <c r="J171" s="97">
        <f t="shared" si="73"/>
        <v>0</v>
      </c>
      <c r="K171" s="97">
        <f t="shared" si="73"/>
        <v>0</v>
      </c>
      <c r="L171" s="97">
        <f t="shared" si="73"/>
        <v>0</v>
      </c>
      <c r="M171" s="97">
        <f t="shared" si="73"/>
        <v>0</v>
      </c>
      <c r="N171" s="97">
        <f t="shared" si="73"/>
        <v>0</v>
      </c>
      <c r="O171" s="97">
        <f t="shared" si="73"/>
        <v>0</v>
      </c>
      <c r="P171" s="97">
        <f t="shared" si="73"/>
        <v>0</v>
      </c>
      <c r="Q171" s="97">
        <f t="shared" si="73"/>
        <v>0</v>
      </c>
      <c r="R171" s="97">
        <f t="shared" si="73"/>
        <v>0</v>
      </c>
      <c r="S171" s="97">
        <f t="shared" si="73"/>
        <v>0</v>
      </c>
      <c r="T171" s="95"/>
      <c r="U171" s="160" t="str">
        <f>RIGHT(A140,4)&amp;"hors reseau"</f>
        <v>2019hors reseau</v>
      </c>
      <c r="V171" s="160">
        <f t="shared" si="59"/>
        <v>164</v>
      </c>
      <c r="W171" s="160"/>
      <c r="X171" s="95"/>
      <c r="Y171" s="95"/>
      <c r="Z171" s="95"/>
      <c r="AA171" s="95"/>
      <c r="AB171" s="95"/>
      <c r="AC171" s="95"/>
      <c r="AD171" s="95"/>
      <c r="AE171" s="95"/>
      <c r="AF171" s="95"/>
      <c r="AG171" s="95"/>
      <c r="AH171" s="95"/>
      <c r="AI171" s="95"/>
      <c r="AJ171" s="95"/>
      <c r="AK171" s="95"/>
    </row>
    <row r="172" spans="1:37" s="67" customFormat="1" x14ac:dyDescent="0.3">
      <c r="C172" s="95"/>
      <c r="D172" s="95"/>
      <c r="E172" s="95"/>
      <c r="F172" s="95"/>
      <c r="G172" s="95"/>
      <c r="H172" s="95"/>
      <c r="I172" s="95"/>
      <c r="J172" s="95"/>
      <c r="K172" s="95"/>
      <c r="L172" s="95"/>
      <c r="M172" s="95"/>
      <c r="N172" s="95"/>
      <c r="O172" s="95"/>
      <c r="P172" s="95"/>
      <c r="Q172" s="95"/>
      <c r="R172" s="95"/>
      <c r="S172" s="95"/>
      <c r="T172" s="95"/>
      <c r="U172" s="160"/>
      <c r="V172" s="160"/>
      <c r="W172" s="160"/>
      <c r="X172" s="95"/>
      <c r="Y172" s="95"/>
      <c r="Z172" s="95"/>
      <c r="AA172" s="95"/>
      <c r="AB172" s="95"/>
      <c r="AC172" s="95"/>
      <c r="AD172" s="95"/>
      <c r="AE172" s="95"/>
      <c r="AF172" s="95"/>
      <c r="AG172" s="95"/>
      <c r="AH172" s="95"/>
      <c r="AI172" s="95"/>
      <c r="AJ172" s="95"/>
      <c r="AK172" s="95"/>
    </row>
    <row r="173" spans="1:37" s="67" customFormat="1" x14ac:dyDescent="0.3">
      <c r="C173" s="95"/>
      <c r="D173" s="95"/>
      <c r="E173" s="95"/>
      <c r="F173" s="95"/>
      <c r="G173" s="95"/>
      <c r="H173" s="95"/>
      <c r="I173" s="95"/>
      <c r="J173" s="95"/>
      <c r="K173" s="95"/>
      <c r="L173" s="95"/>
      <c r="M173" s="95"/>
      <c r="N173" s="95"/>
      <c r="O173" s="95"/>
      <c r="P173" s="95"/>
      <c r="Q173" s="95"/>
      <c r="R173" s="95"/>
      <c r="S173" s="95"/>
      <c r="T173" s="95"/>
      <c r="U173" s="160"/>
      <c r="V173" s="160"/>
      <c r="W173" s="160"/>
      <c r="X173" s="95"/>
      <c r="Y173" s="95"/>
      <c r="Z173" s="95"/>
      <c r="AA173" s="95"/>
      <c r="AB173" s="95"/>
      <c r="AC173" s="95"/>
      <c r="AD173" s="95"/>
      <c r="AE173" s="95"/>
      <c r="AF173" s="95"/>
      <c r="AG173" s="95"/>
      <c r="AH173" s="95"/>
      <c r="AI173" s="95"/>
      <c r="AJ173" s="95"/>
      <c r="AK173" s="95"/>
    </row>
    <row r="174" spans="1:37" s="67" customFormat="1" x14ac:dyDescent="0.3">
      <c r="C174" s="95"/>
      <c r="D174" s="95"/>
      <c r="E174" s="95"/>
      <c r="F174" s="95"/>
      <c r="G174" s="95"/>
      <c r="H174" s="95"/>
      <c r="I174" s="95"/>
      <c r="J174" s="95"/>
      <c r="K174" s="95"/>
      <c r="L174" s="95"/>
      <c r="M174" s="95"/>
      <c r="N174" s="95"/>
      <c r="O174" s="95"/>
      <c r="P174" s="95"/>
      <c r="Q174" s="95"/>
      <c r="R174" s="95"/>
      <c r="S174" s="95"/>
      <c r="T174" s="95"/>
      <c r="U174" s="160"/>
      <c r="V174" s="160"/>
      <c r="W174" s="160"/>
      <c r="X174" s="95"/>
      <c r="Y174" s="95"/>
      <c r="Z174" s="95"/>
      <c r="AA174" s="95"/>
      <c r="AB174" s="95"/>
      <c r="AC174" s="95"/>
      <c r="AD174" s="95"/>
      <c r="AE174" s="95"/>
      <c r="AF174" s="95"/>
      <c r="AG174" s="95"/>
      <c r="AH174" s="95"/>
      <c r="AI174" s="95"/>
      <c r="AJ174" s="95"/>
      <c r="AK174" s="95"/>
    </row>
  </sheetData>
  <mergeCells count="10">
    <mergeCell ref="A107:A138"/>
    <mergeCell ref="A140:A171"/>
    <mergeCell ref="C5:E5"/>
    <mergeCell ref="Q5:S5"/>
    <mergeCell ref="A41:A72"/>
    <mergeCell ref="A74:A105"/>
    <mergeCell ref="A8:A39"/>
    <mergeCell ref="J5:L5"/>
    <mergeCell ref="M5:P5"/>
    <mergeCell ref="F5:I5"/>
  </mergeCells>
  <conditionalFormatting sqref="C8:P24">
    <cfRule type="containsText" dxfId="1129" priority="55" operator="containsText" text="ntitulé">
      <formula>NOT(ISERROR(SEARCH("ntitulé",C8)))</formula>
    </cfRule>
    <cfRule type="containsBlanks" dxfId="1128" priority="56">
      <formula>LEN(TRIM(C8))=0</formula>
    </cfRule>
  </conditionalFormatting>
  <conditionalFormatting sqref="C8:P24">
    <cfRule type="containsText" dxfId="1127" priority="54" operator="containsText" text="libre">
      <formula>NOT(ISERROR(SEARCH("libre",C8)))</formula>
    </cfRule>
  </conditionalFormatting>
  <conditionalFormatting sqref="B20">
    <cfRule type="containsText" dxfId="1126" priority="52" operator="containsText" text="ntitulé">
      <formula>NOT(ISERROR(SEARCH("ntitulé",B20)))</formula>
    </cfRule>
    <cfRule type="containsBlanks" dxfId="1125" priority="53">
      <formula>LEN(TRIM(B20))=0</formula>
    </cfRule>
  </conditionalFormatting>
  <conditionalFormatting sqref="B21:B24">
    <cfRule type="containsText" dxfId="1124" priority="50" operator="containsText" text="ntitulé">
      <formula>NOT(ISERROR(SEARCH("ntitulé",B21)))</formula>
    </cfRule>
    <cfRule type="containsBlanks" dxfId="1123" priority="51">
      <formula>LEN(TRIM(B21))=0</formula>
    </cfRule>
  </conditionalFormatting>
  <conditionalFormatting sqref="C27:P27">
    <cfRule type="containsText" dxfId="1122" priority="48" operator="containsText" text="ntitulé">
      <formula>NOT(ISERROR(SEARCH("ntitulé",C27)))</formula>
    </cfRule>
    <cfRule type="containsBlanks" dxfId="1121" priority="49">
      <formula>LEN(TRIM(C27))=0</formula>
    </cfRule>
  </conditionalFormatting>
  <conditionalFormatting sqref="C27:P27">
    <cfRule type="containsText" dxfId="1120" priority="47" operator="containsText" text="libre">
      <formula>NOT(ISERROR(SEARCH("libre",C27)))</formula>
    </cfRule>
  </conditionalFormatting>
  <conditionalFormatting sqref="C28:P28">
    <cfRule type="containsText" dxfId="1119" priority="45" operator="containsText" text="ntitulé">
      <formula>NOT(ISERROR(SEARCH("ntitulé",C28)))</formula>
    </cfRule>
    <cfRule type="containsBlanks" dxfId="1118" priority="46">
      <formula>LEN(TRIM(C28))=0</formula>
    </cfRule>
  </conditionalFormatting>
  <conditionalFormatting sqref="C28:P28">
    <cfRule type="containsText" dxfId="1117" priority="44" operator="containsText" text="libre">
      <formula>NOT(ISERROR(SEARCH("libre",C28)))</formula>
    </cfRule>
  </conditionalFormatting>
  <conditionalFormatting sqref="C29:P29">
    <cfRule type="containsText" dxfId="1116" priority="42" operator="containsText" text="ntitulé">
      <formula>NOT(ISERROR(SEARCH("ntitulé",C29)))</formula>
    </cfRule>
    <cfRule type="containsBlanks" dxfId="1115" priority="43">
      <formula>LEN(TRIM(C29))=0</formula>
    </cfRule>
  </conditionalFormatting>
  <conditionalFormatting sqref="C29:P29">
    <cfRule type="containsText" dxfId="1114" priority="41" operator="containsText" text="libre">
      <formula>NOT(ISERROR(SEARCH("libre",C29)))</formula>
    </cfRule>
  </conditionalFormatting>
  <conditionalFormatting sqref="C30:P30">
    <cfRule type="containsText" dxfId="1113" priority="39" operator="containsText" text="ntitulé">
      <formula>NOT(ISERROR(SEARCH("ntitulé",C30)))</formula>
    </cfRule>
    <cfRule type="containsBlanks" dxfId="1112" priority="40">
      <formula>LEN(TRIM(C30))=0</formula>
    </cfRule>
  </conditionalFormatting>
  <conditionalFormatting sqref="C30:P30">
    <cfRule type="containsText" dxfId="1111" priority="38" operator="containsText" text="libre">
      <formula>NOT(ISERROR(SEARCH("libre",C30)))</formula>
    </cfRule>
  </conditionalFormatting>
  <conditionalFormatting sqref="C31:P31">
    <cfRule type="containsText" dxfId="1110" priority="36" operator="containsText" text="ntitulé">
      <formula>NOT(ISERROR(SEARCH("ntitulé",C31)))</formula>
    </cfRule>
    <cfRule type="containsBlanks" dxfId="1109" priority="37">
      <formula>LEN(TRIM(C31))=0</formula>
    </cfRule>
  </conditionalFormatting>
  <conditionalFormatting sqref="C31:P31">
    <cfRule type="containsText" dxfId="1108" priority="35" operator="containsText" text="libre">
      <formula>NOT(ISERROR(SEARCH("libre",C31)))</formula>
    </cfRule>
  </conditionalFormatting>
  <conditionalFormatting sqref="C32:P32">
    <cfRule type="containsText" dxfId="1107" priority="33" operator="containsText" text="ntitulé">
      <formula>NOT(ISERROR(SEARCH("ntitulé",C32)))</formula>
    </cfRule>
    <cfRule type="containsBlanks" dxfId="1106" priority="34">
      <formula>LEN(TRIM(C32))=0</formula>
    </cfRule>
  </conditionalFormatting>
  <conditionalFormatting sqref="C32:P32">
    <cfRule type="containsText" dxfId="1105" priority="32" operator="containsText" text="libre">
      <formula>NOT(ISERROR(SEARCH("libre",C32)))</formula>
    </cfRule>
  </conditionalFormatting>
  <conditionalFormatting sqref="C33:P33">
    <cfRule type="containsText" dxfId="1104" priority="30" operator="containsText" text="ntitulé">
      <formula>NOT(ISERROR(SEARCH("ntitulé",C33)))</formula>
    </cfRule>
    <cfRule type="containsBlanks" dxfId="1103" priority="31">
      <formula>LEN(TRIM(C33))=0</formula>
    </cfRule>
  </conditionalFormatting>
  <conditionalFormatting sqref="C33:P33">
    <cfRule type="containsText" dxfId="1102" priority="29" operator="containsText" text="libre">
      <formula>NOT(ISERROR(SEARCH("libre",C33)))</formula>
    </cfRule>
  </conditionalFormatting>
  <conditionalFormatting sqref="F159:P170 F140:P156 F126:P137">
    <cfRule type="containsText" dxfId="1101" priority="2" operator="containsText" text="ntitulé">
      <formula>NOT(ISERROR(SEARCH("ntitulé",F126)))</formula>
    </cfRule>
    <cfRule type="containsBlanks" dxfId="1100" priority="3">
      <formula>LEN(TRIM(F126))=0</formula>
    </cfRule>
  </conditionalFormatting>
  <conditionalFormatting sqref="F159:P170 F140:P156 F126:P137">
    <cfRule type="containsText" dxfId="1099" priority="1" operator="containsText" text="libre">
      <formula>NOT(ISERROR(SEARCH("libre",F126)))</formula>
    </cfRule>
  </conditionalFormatting>
  <conditionalFormatting sqref="C34:P38">
    <cfRule type="containsText" dxfId="1098" priority="24" operator="containsText" text="ntitulé">
      <formula>NOT(ISERROR(SEARCH("ntitulé",C34)))</formula>
    </cfRule>
    <cfRule type="containsBlanks" dxfId="1097" priority="25">
      <formula>LEN(TRIM(C34))=0</formula>
    </cfRule>
  </conditionalFormatting>
  <conditionalFormatting sqref="C34:P38">
    <cfRule type="containsText" dxfId="1096" priority="23" operator="containsText" text="libre">
      <formula>NOT(ISERROR(SEARCH("libre",C34)))</formula>
    </cfRule>
  </conditionalFormatting>
  <conditionalFormatting sqref="B34">
    <cfRule type="containsText" dxfId="1095" priority="21" operator="containsText" text="ntitulé">
      <formula>NOT(ISERROR(SEARCH("ntitulé",B34)))</formula>
    </cfRule>
    <cfRule type="containsBlanks" dxfId="1094" priority="22">
      <formula>LEN(TRIM(B34))=0</formula>
    </cfRule>
  </conditionalFormatting>
  <conditionalFormatting sqref="B35:B38">
    <cfRule type="containsText" dxfId="1093" priority="19" operator="containsText" text="ntitulé">
      <formula>NOT(ISERROR(SEARCH("ntitulé",B35)))</formula>
    </cfRule>
    <cfRule type="containsBlanks" dxfId="1092" priority="20">
      <formula>LEN(TRIM(B35))=0</formula>
    </cfRule>
  </conditionalFormatting>
  <conditionalFormatting sqref="F41:P57">
    <cfRule type="containsText" dxfId="1091" priority="17" operator="containsText" text="ntitulé">
      <formula>NOT(ISERROR(SEARCH("ntitulé",F41)))</formula>
    </cfRule>
    <cfRule type="containsBlanks" dxfId="1090" priority="18">
      <formula>LEN(TRIM(F41))=0</formula>
    </cfRule>
  </conditionalFormatting>
  <conditionalFormatting sqref="F41:P57">
    <cfRule type="containsText" dxfId="1089" priority="16" operator="containsText" text="libre">
      <formula>NOT(ISERROR(SEARCH("libre",F41)))</formula>
    </cfRule>
  </conditionalFormatting>
  <conditionalFormatting sqref="F60:P71">
    <cfRule type="containsText" dxfId="1088" priority="14" operator="containsText" text="ntitulé">
      <formula>NOT(ISERROR(SEARCH("ntitulé",F60)))</formula>
    </cfRule>
    <cfRule type="containsBlanks" dxfId="1087" priority="15">
      <formula>LEN(TRIM(F60))=0</formula>
    </cfRule>
  </conditionalFormatting>
  <conditionalFormatting sqref="F60:P71">
    <cfRule type="containsText" dxfId="1086" priority="13" operator="containsText" text="libre">
      <formula>NOT(ISERROR(SEARCH("libre",F60)))</formula>
    </cfRule>
  </conditionalFormatting>
  <conditionalFormatting sqref="F74:P90">
    <cfRule type="containsText" dxfId="1085" priority="11" operator="containsText" text="ntitulé">
      <formula>NOT(ISERROR(SEARCH("ntitulé",F74)))</formula>
    </cfRule>
    <cfRule type="containsBlanks" dxfId="1084" priority="12">
      <formula>LEN(TRIM(F74))=0</formula>
    </cfRule>
  </conditionalFormatting>
  <conditionalFormatting sqref="F74:P90">
    <cfRule type="containsText" dxfId="1083" priority="10" operator="containsText" text="libre">
      <formula>NOT(ISERROR(SEARCH("libre",F74)))</formula>
    </cfRule>
  </conditionalFormatting>
  <conditionalFormatting sqref="F93:P104">
    <cfRule type="containsText" dxfId="1082" priority="8" operator="containsText" text="ntitulé">
      <formula>NOT(ISERROR(SEARCH("ntitulé",F93)))</formula>
    </cfRule>
    <cfRule type="containsBlanks" dxfId="1081" priority="9">
      <formula>LEN(TRIM(F93))=0</formula>
    </cfRule>
  </conditionalFormatting>
  <conditionalFormatting sqref="F93:P104">
    <cfRule type="containsText" dxfId="1080" priority="7" operator="containsText" text="libre">
      <formula>NOT(ISERROR(SEARCH("libre",F93)))</formula>
    </cfRule>
  </conditionalFormatting>
  <conditionalFormatting sqref="F107:P123">
    <cfRule type="containsText" dxfId="1079" priority="5" operator="containsText" text="ntitulé">
      <formula>NOT(ISERROR(SEARCH("ntitulé",F107)))</formula>
    </cfRule>
    <cfRule type="containsBlanks" dxfId="1078" priority="6">
      <formula>LEN(TRIM(F107))=0</formula>
    </cfRule>
  </conditionalFormatting>
  <conditionalFormatting sqref="F107:P123">
    <cfRule type="containsText" dxfId="1077" priority="4" operator="containsText" text="libre">
      <formula>NOT(ISERROR(SEARCH("libre",F107)))</formula>
    </cfRule>
  </conditionalFormatting>
  <hyperlinks>
    <hyperlink ref="A1" location="TAB00!A1" display="Retour page de garde"/>
    <hyperlink ref="A2" location="'TAB6'!A1" display="Retour TAB6"/>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77"/>
  <sheetViews>
    <sheetView topLeftCell="E146" workbookViewId="0">
      <selection activeCell="Q173" sqref="Q173"/>
    </sheetView>
  </sheetViews>
  <sheetFormatPr baseColWidth="10" defaultColWidth="9.1640625" defaultRowHeight="13.5" x14ac:dyDescent="0.3"/>
  <cols>
    <col min="1" max="1" width="9.1640625" style="6"/>
    <col min="2" max="2" width="46" style="6" bestFit="1" customWidth="1"/>
    <col min="3" max="19" width="16.6640625" style="18" customWidth="1"/>
    <col min="20" max="20" width="9.1640625" style="18"/>
    <col min="21" max="22" width="9.1640625" style="160"/>
    <col min="23" max="36" width="9.1640625" style="18"/>
    <col min="37" max="16384" width="9.1640625" style="6"/>
  </cols>
  <sheetData>
    <row r="1" spans="1:36" ht="15" x14ac:dyDescent="0.3">
      <c r="A1" s="17" t="s">
        <v>140</v>
      </c>
    </row>
    <row r="2" spans="1:36" ht="15" x14ac:dyDescent="0.3">
      <c r="A2" s="5" t="s">
        <v>668</v>
      </c>
    </row>
    <row r="3" spans="1:36" ht="22.15" customHeight="1" x14ac:dyDescent="0.35">
      <c r="A3" s="264" t="str">
        <f>TAB00!B82&amp;" : "&amp;TAB00!C82</f>
        <v>TAB6.2 : Evolution des actifs régulés sur la période 2019-2023</v>
      </c>
      <c r="B3" s="264"/>
      <c r="C3" s="264"/>
      <c r="D3" s="264"/>
      <c r="E3" s="264"/>
      <c r="F3" s="264"/>
      <c r="G3" s="264"/>
      <c r="H3" s="264"/>
      <c r="I3" s="264"/>
      <c r="J3" s="264"/>
      <c r="K3" s="264"/>
      <c r="L3" s="264"/>
      <c r="M3" s="264"/>
      <c r="N3" s="264"/>
      <c r="O3" s="264"/>
      <c r="P3" s="264"/>
      <c r="Q3" s="264"/>
      <c r="R3" s="264"/>
      <c r="S3" s="264"/>
    </row>
    <row r="4" spans="1:36" ht="15" x14ac:dyDescent="0.3">
      <c r="A4" s="5"/>
    </row>
    <row r="5" spans="1:36" s="89" customFormat="1" ht="24" customHeight="1" x14ac:dyDescent="0.3">
      <c r="C5" s="684" t="str">
        <f>TAB6.1!C5</f>
        <v>Valeur des actifs régulés au 01/01/N</v>
      </c>
      <c r="D5" s="684"/>
      <c r="E5" s="684"/>
      <c r="F5" s="688" t="str">
        <f>TAB6.1!F5</f>
        <v>Investissements de l'année</v>
      </c>
      <c r="G5" s="729"/>
      <c r="H5" s="729"/>
      <c r="I5" s="689"/>
      <c r="J5" s="684" t="str">
        <f>TAB6.1!J5</f>
        <v>Désinvestissements de l'année</v>
      </c>
      <c r="K5" s="684"/>
      <c r="L5" s="684"/>
      <c r="M5" s="684" t="str">
        <f>TAB6.1!M5</f>
        <v>Amortissements et réductions de valeur de l'année</v>
      </c>
      <c r="N5" s="684"/>
      <c r="O5" s="684"/>
      <c r="P5" s="684"/>
      <c r="Q5" s="684" t="str">
        <f>TAB6.1!Q5</f>
        <v>Valeur des actifs régulés au 31/12/N</v>
      </c>
      <c r="R5" s="684"/>
      <c r="S5" s="684"/>
      <c r="T5" s="90"/>
      <c r="U5" s="421"/>
      <c r="V5" s="421"/>
      <c r="W5" s="90"/>
      <c r="X5" s="90"/>
      <c r="Y5" s="90"/>
      <c r="Z5" s="90"/>
      <c r="AA5" s="90"/>
      <c r="AB5" s="90"/>
      <c r="AC5" s="90"/>
      <c r="AD5" s="90"/>
      <c r="AE5" s="90"/>
      <c r="AF5" s="90"/>
      <c r="AG5" s="90"/>
      <c r="AH5" s="90"/>
      <c r="AI5" s="90"/>
      <c r="AJ5" s="90"/>
    </row>
    <row r="6" spans="1:36" s="89" customFormat="1" ht="54" x14ac:dyDescent="0.3">
      <c r="C6" s="329" t="str">
        <f>TAB6.1!C6</f>
        <v>Actifs nets des subsides et intervention URD</v>
      </c>
      <c r="D6" s="329" t="str">
        <f>TAB6.1!D6</f>
        <v>Plus-value indexation historique</v>
      </c>
      <c r="E6" s="329" t="str">
        <f>TAB6.1!E6</f>
        <v>Plus-value iRAB</v>
      </c>
      <c r="F6" s="329" t="str">
        <f>TAB6.1!F6</f>
        <v>Investissements de remplacement
(signe positif)</v>
      </c>
      <c r="G6" s="329" t="str">
        <f>TAB6.1!G6</f>
        <v>Investissements d'extension
(signe positif)</v>
      </c>
      <c r="H6" s="329" t="str">
        <f>TAB6.1!H6</f>
        <v>Interventions d'utilisateurs du réseau (signe négatif)</v>
      </c>
      <c r="I6" s="329" t="str">
        <f>TAB6.1!I6</f>
        <v>Subsides 
(signe négatif)</v>
      </c>
      <c r="J6" s="329" t="str">
        <f>TAB6.1!J6</f>
        <v>Actifs (signe négatif)</v>
      </c>
      <c r="K6" s="329" t="str">
        <f>TAB6.1!K6</f>
        <v>Plus-value indexation historique (signe négatif)</v>
      </c>
      <c r="L6" s="329" t="str">
        <f>TAB6.1!L6</f>
        <v>Plus-value iRAB (signe négatif)</v>
      </c>
      <c r="M6" s="329" t="str">
        <f>TAB6.1!M6</f>
        <v>Actifs (signe négatif)</v>
      </c>
      <c r="N6" s="329" t="str">
        <f>TAB6.1!N6</f>
        <v>Subsides (prise en résultat)</v>
      </c>
      <c r="O6" s="329" t="str">
        <f>TAB6.1!O6</f>
        <v>Plus-value indexation historique (signe négatif)</v>
      </c>
      <c r="P6" s="329" t="str">
        <f>TAB6.1!P6</f>
        <v>Plus-value iRAB (signe négatif)</v>
      </c>
      <c r="Q6" s="329" t="str">
        <f>TAB6.1!Q6</f>
        <v>Actifs nets des subsides et intervention URD</v>
      </c>
      <c r="R6" s="329" t="str">
        <f>TAB6.1!R6</f>
        <v>Plus-value indexation historique</v>
      </c>
      <c r="S6" s="329" t="str">
        <f>TAB6.1!S6</f>
        <v>Plus-value iRAB</v>
      </c>
      <c r="T6" s="90"/>
      <c r="U6" s="421"/>
      <c r="V6" s="421"/>
      <c r="W6" s="90"/>
      <c r="X6" s="90"/>
      <c r="Y6" s="90"/>
      <c r="Z6" s="90"/>
      <c r="AA6" s="90"/>
      <c r="AB6" s="90"/>
      <c r="AC6" s="90"/>
      <c r="AD6" s="90"/>
      <c r="AE6" s="90"/>
      <c r="AF6" s="90"/>
      <c r="AG6" s="90"/>
      <c r="AH6" s="90"/>
      <c r="AI6" s="90"/>
      <c r="AJ6" s="90"/>
    </row>
    <row r="7" spans="1:36" s="92" customFormat="1" ht="12" customHeight="1" x14ac:dyDescent="0.3">
      <c r="C7" s="93"/>
      <c r="D7" s="93"/>
      <c r="E7" s="93"/>
      <c r="F7" s="93"/>
      <c r="G7" s="93"/>
      <c r="H7" s="93"/>
      <c r="I7" s="93"/>
      <c r="J7" s="93"/>
      <c r="K7" s="93"/>
      <c r="L7" s="93"/>
      <c r="M7" s="93"/>
      <c r="N7" s="93"/>
      <c r="O7" s="93"/>
      <c r="P7" s="93"/>
      <c r="Q7" s="93"/>
      <c r="R7" s="93"/>
      <c r="S7" s="93"/>
      <c r="T7" s="93"/>
      <c r="U7" s="422"/>
      <c r="V7" s="422"/>
      <c r="W7" s="93"/>
      <c r="X7" s="93"/>
      <c r="Y7" s="93"/>
      <c r="Z7" s="93"/>
      <c r="AA7" s="93"/>
      <c r="AB7" s="93"/>
      <c r="AC7" s="93"/>
      <c r="AD7" s="93"/>
      <c r="AE7" s="93"/>
      <c r="AF7" s="93"/>
      <c r="AG7" s="93"/>
      <c r="AH7" s="93"/>
      <c r="AI7" s="93"/>
      <c r="AJ7" s="93"/>
    </row>
    <row r="8" spans="1:36" x14ac:dyDescent="0.3">
      <c r="A8" s="730" t="s">
        <v>320</v>
      </c>
      <c r="B8" s="94" t="s">
        <v>370</v>
      </c>
      <c r="C8" s="95">
        <f>TAB6.1!C140</f>
        <v>0</v>
      </c>
      <c r="D8" s="95">
        <f>TAB6.1!D140</f>
        <v>0</v>
      </c>
      <c r="E8" s="95">
        <f>TAB6.1!E140</f>
        <v>0</v>
      </c>
      <c r="F8" s="95">
        <f>TAB6.1!F140</f>
        <v>0</v>
      </c>
      <c r="G8" s="95">
        <f>TAB6.1!G140</f>
        <v>0</v>
      </c>
      <c r="H8" s="95">
        <f>TAB6.1!H140</f>
        <v>0</v>
      </c>
      <c r="I8" s="95">
        <f>TAB6.1!I140</f>
        <v>0</v>
      </c>
      <c r="J8" s="95">
        <f>TAB6.1!J140</f>
        <v>0</v>
      </c>
      <c r="K8" s="95">
        <f>TAB6.1!K140</f>
        <v>0</v>
      </c>
      <c r="L8" s="95">
        <f>TAB6.1!L140</f>
        <v>0</v>
      </c>
      <c r="M8" s="95">
        <f>TAB6.1!M140</f>
        <v>0</v>
      </c>
      <c r="N8" s="95">
        <f>TAB6.1!N140</f>
        <v>0</v>
      </c>
      <c r="O8" s="95">
        <f>TAB6.1!O140</f>
        <v>0</v>
      </c>
      <c r="P8" s="95">
        <f>TAB6.1!P140</f>
        <v>0</v>
      </c>
      <c r="Q8" s="95">
        <f>TAB6.1!Q140</f>
        <v>0</v>
      </c>
      <c r="R8" s="95">
        <f>TAB6.1!R140</f>
        <v>0</v>
      </c>
      <c r="S8" s="95">
        <f>TAB6.1!S140</f>
        <v>0</v>
      </c>
      <c r="V8" s="160">
        <v>1</v>
      </c>
    </row>
    <row r="9" spans="1:36" x14ac:dyDescent="0.3">
      <c r="A9" s="730"/>
      <c r="B9" s="94" t="s">
        <v>378</v>
      </c>
      <c r="C9" s="95">
        <f>TAB6.1!C141</f>
        <v>0</v>
      </c>
      <c r="D9" s="95">
        <f>TAB6.1!D141</f>
        <v>0</v>
      </c>
      <c r="E9" s="95">
        <f>TAB6.1!E141</f>
        <v>0</v>
      </c>
      <c r="F9" s="95">
        <f>TAB6.1!F141</f>
        <v>0</v>
      </c>
      <c r="G9" s="95">
        <f>TAB6.1!G141</f>
        <v>0</v>
      </c>
      <c r="H9" s="95">
        <f>TAB6.1!H141</f>
        <v>0</v>
      </c>
      <c r="I9" s="95">
        <f>TAB6.1!I141</f>
        <v>0</v>
      </c>
      <c r="J9" s="95">
        <f>TAB6.1!J141</f>
        <v>0</v>
      </c>
      <c r="K9" s="95">
        <f>TAB6.1!K141</f>
        <v>0</v>
      </c>
      <c r="L9" s="95">
        <f>TAB6.1!L141</f>
        <v>0</v>
      </c>
      <c r="M9" s="95">
        <f>TAB6.1!M141</f>
        <v>0</v>
      </c>
      <c r="N9" s="95">
        <f>TAB6.1!N141</f>
        <v>0</v>
      </c>
      <c r="O9" s="95">
        <f>TAB6.1!O141</f>
        <v>0</v>
      </c>
      <c r="P9" s="95">
        <f>TAB6.1!P141</f>
        <v>0</v>
      </c>
      <c r="Q9" s="95">
        <f>TAB6.1!Q141</f>
        <v>0</v>
      </c>
      <c r="R9" s="95">
        <f>TAB6.1!R141</f>
        <v>0</v>
      </c>
      <c r="S9" s="95">
        <f>TAB6.1!S141</f>
        <v>0</v>
      </c>
      <c r="V9" s="160">
        <f>V8+1</f>
        <v>2</v>
      </c>
    </row>
    <row r="10" spans="1:36" x14ac:dyDescent="0.3">
      <c r="A10" s="730"/>
      <c r="B10" s="94" t="s">
        <v>379</v>
      </c>
      <c r="C10" s="95">
        <f>TAB6.1!C142</f>
        <v>0</v>
      </c>
      <c r="D10" s="95">
        <f>TAB6.1!D142</f>
        <v>0</v>
      </c>
      <c r="E10" s="95">
        <f>TAB6.1!E142</f>
        <v>0</v>
      </c>
      <c r="F10" s="95">
        <f>TAB6.1!F142</f>
        <v>0</v>
      </c>
      <c r="G10" s="95">
        <f>TAB6.1!G142</f>
        <v>0</v>
      </c>
      <c r="H10" s="95">
        <f>TAB6.1!H142</f>
        <v>0</v>
      </c>
      <c r="I10" s="95">
        <f>TAB6.1!I142</f>
        <v>0</v>
      </c>
      <c r="J10" s="95">
        <f>TAB6.1!J142</f>
        <v>0</v>
      </c>
      <c r="K10" s="95">
        <f>TAB6.1!K142</f>
        <v>0</v>
      </c>
      <c r="L10" s="95">
        <f>TAB6.1!L142</f>
        <v>0</v>
      </c>
      <c r="M10" s="95">
        <f>TAB6.1!M142</f>
        <v>0</v>
      </c>
      <c r="N10" s="95">
        <f>TAB6.1!N142</f>
        <v>0</v>
      </c>
      <c r="O10" s="95">
        <f>TAB6.1!O142</f>
        <v>0</v>
      </c>
      <c r="P10" s="95">
        <f>TAB6.1!P142</f>
        <v>0</v>
      </c>
      <c r="Q10" s="95">
        <f>TAB6.1!Q142</f>
        <v>0</v>
      </c>
      <c r="R10" s="95">
        <f>TAB6.1!R142</f>
        <v>0</v>
      </c>
      <c r="S10" s="95">
        <f>TAB6.1!S142</f>
        <v>0</v>
      </c>
      <c r="V10" s="160">
        <f t="shared" ref="V10:V73" si="0">V9+1</f>
        <v>3</v>
      </c>
    </row>
    <row r="11" spans="1:36" x14ac:dyDescent="0.3">
      <c r="A11" s="730"/>
      <c r="B11" s="94" t="s">
        <v>380</v>
      </c>
      <c r="C11" s="95">
        <f>TAB6.1!C143</f>
        <v>0</v>
      </c>
      <c r="D11" s="95">
        <f>TAB6.1!D143</f>
        <v>0</v>
      </c>
      <c r="E11" s="95">
        <f>TAB6.1!E143</f>
        <v>0</v>
      </c>
      <c r="F11" s="95">
        <f>TAB6.1!F143</f>
        <v>0</v>
      </c>
      <c r="G11" s="95">
        <f>TAB6.1!G143</f>
        <v>0</v>
      </c>
      <c r="H11" s="95">
        <f>TAB6.1!H143</f>
        <v>0</v>
      </c>
      <c r="I11" s="95">
        <f>TAB6.1!I143</f>
        <v>0</v>
      </c>
      <c r="J11" s="95">
        <f>TAB6.1!J143</f>
        <v>0</v>
      </c>
      <c r="K11" s="95">
        <f>TAB6.1!K143</f>
        <v>0</v>
      </c>
      <c r="L11" s="95">
        <f>TAB6.1!L143</f>
        <v>0</v>
      </c>
      <c r="M11" s="95">
        <f>TAB6.1!M143</f>
        <v>0</v>
      </c>
      <c r="N11" s="95">
        <f>TAB6.1!N143</f>
        <v>0</v>
      </c>
      <c r="O11" s="95">
        <f>TAB6.1!O143</f>
        <v>0</v>
      </c>
      <c r="P11" s="95">
        <f>TAB6.1!P143</f>
        <v>0</v>
      </c>
      <c r="Q11" s="95">
        <f>TAB6.1!Q143</f>
        <v>0</v>
      </c>
      <c r="R11" s="95">
        <f>TAB6.1!R143</f>
        <v>0</v>
      </c>
      <c r="S11" s="95">
        <f>TAB6.1!S143</f>
        <v>0</v>
      </c>
      <c r="V11" s="160">
        <f t="shared" si="0"/>
        <v>4</v>
      </c>
    </row>
    <row r="12" spans="1:36" x14ac:dyDescent="0.3">
      <c r="A12" s="730"/>
      <c r="B12" s="94" t="s">
        <v>381</v>
      </c>
      <c r="C12" s="95">
        <f>TAB6.1!C144</f>
        <v>0</v>
      </c>
      <c r="D12" s="95">
        <f>TAB6.1!D144</f>
        <v>0</v>
      </c>
      <c r="E12" s="95">
        <f>TAB6.1!E144</f>
        <v>0</v>
      </c>
      <c r="F12" s="95">
        <f>TAB6.1!F144</f>
        <v>0</v>
      </c>
      <c r="G12" s="95">
        <f>TAB6.1!G144</f>
        <v>0</v>
      </c>
      <c r="H12" s="95">
        <f>TAB6.1!H144</f>
        <v>0</v>
      </c>
      <c r="I12" s="95">
        <f>TAB6.1!I144</f>
        <v>0</v>
      </c>
      <c r="J12" s="95">
        <f>TAB6.1!J144</f>
        <v>0</v>
      </c>
      <c r="K12" s="95">
        <f>TAB6.1!K144</f>
        <v>0</v>
      </c>
      <c r="L12" s="95">
        <f>TAB6.1!L144</f>
        <v>0</v>
      </c>
      <c r="M12" s="95">
        <f>TAB6.1!M144</f>
        <v>0</v>
      </c>
      <c r="N12" s="95">
        <f>TAB6.1!N144</f>
        <v>0</v>
      </c>
      <c r="O12" s="95">
        <f>TAB6.1!O144</f>
        <v>0</v>
      </c>
      <c r="P12" s="95">
        <f>TAB6.1!P144</f>
        <v>0</v>
      </c>
      <c r="Q12" s="95">
        <f>TAB6.1!Q144</f>
        <v>0</v>
      </c>
      <c r="R12" s="95">
        <f>TAB6.1!R144</f>
        <v>0</v>
      </c>
      <c r="S12" s="95">
        <f>TAB6.1!S144</f>
        <v>0</v>
      </c>
      <c r="V12" s="160">
        <f t="shared" si="0"/>
        <v>5</v>
      </c>
    </row>
    <row r="13" spans="1:36" x14ac:dyDescent="0.3">
      <c r="A13" s="730"/>
      <c r="B13" s="94" t="s">
        <v>382</v>
      </c>
      <c r="C13" s="95">
        <f>TAB6.1!C145</f>
        <v>0</v>
      </c>
      <c r="D13" s="95">
        <f>TAB6.1!D145</f>
        <v>0</v>
      </c>
      <c r="E13" s="95">
        <f>TAB6.1!E145</f>
        <v>0</v>
      </c>
      <c r="F13" s="95">
        <f>TAB6.1!F145</f>
        <v>0</v>
      </c>
      <c r="G13" s="95">
        <f>TAB6.1!G145</f>
        <v>0</v>
      </c>
      <c r="H13" s="95">
        <f>TAB6.1!H145</f>
        <v>0</v>
      </c>
      <c r="I13" s="95">
        <f>TAB6.1!I145</f>
        <v>0</v>
      </c>
      <c r="J13" s="95">
        <f>TAB6.1!J145</f>
        <v>0</v>
      </c>
      <c r="K13" s="95">
        <f>TAB6.1!K145</f>
        <v>0</v>
      </c>
      <c r="L13" s="95">
        <f>TAB6.1!L145</f>
        <v>0</v>
      </c>
      <c r="M13" s="95">
        <f>TAB6.1!M145</f>
        <v>0</v>
      </c>
      <c r="N13" s="95">
        <f>TAB6.1!N145</f>
        <v>0</v>
      </c>
      <c r="O13" s="95">
        <f>TAB6.1!O145</f>
        <v>0</v>
      </c>
      <c r="P13" s="95">
        <f>TAB6.1!P145</f>
        <v>0</v>
      </c>
      <c r="Q13" s="95">
        <f>TAB6.1!Q145</f>
        <v>0</v>
      </c>
      <c r="R13" s="95">
        <f>TAB6.1!R145</f>
        <v>0</v>
      </c>
      <c r="S13" s="95">
        <f>TAB6.1!S145</f>
        <v>0</v>
      </c>
      <c r="V13" s="160">
        <f t="shared" si="0"/>
        <v>6</v>
      </c>
    </row>
    <row r="14" spans="1:36" x14ac:dyDescent="0.3">
      <c r="A14" s="730"/>
      <c r="B14" s="94" t="s">
        <v>383</v>
      </c>
      <c r="C14" s="95">
        <f>TAB6.1!C146</f>
        <v>0</v>
      </c>
      <c r="D14" s="95">
        <f>TAB6.1!D146</f>
        <v>0</v>
      </c>
      <c r="E14" s="95">
        <f>TAB6.1!E146</f>
        <v>0</v>
      </c>
      <c r="F14" s="95">
        <f>TAB6.1!F146</f>
        <v>0</v>
      </c>
      <c r="G14" s="95">
        <f>TAB6.1!G146</f>
        <v>0</v>
      </c>
      <c r="H14" s="95">
        <f>TAB6.1!H146</f>
        <v>0</v>
      </c>
      <c r="I14" s="95">
        <f>TAB6.1!I146</f>
        <v>0</v>
      </c>
      <c r="J14" s="95">
        <f>TAB6.1!J146</f>
        <v>0</v>
      </c>
      <c r="K14" s="95">
        <f>TAB6.1!K146</f>
        <v>0</v>
      </c>
      <c r="L14" s="95">
        <f>TAB6.1!L146</f>
        <v>0</v>
      </c>
      <c r="M14" s="95">
        <f>TAB6.1!M146</f>
        <v>0</v>
      </c>
      <c r="N14" s="95">
        <f>TAB6.1!N146</f>
        <v>0</v>
      </c>
      <c r="O14" s="95">
        <f>TAB6.1!O146</f>
        <v>0</v>
      </c>
      <c r="P14" s="95">
        <f>TAB6.1!P146</f>
        <v>0</v>
      </c>
      <c r="Q14" s="95">
        <f>TAB6.1!Q146</f>
        <v>0</v>
      </c>
      <c r="R14" s="95">
        <f>TAB6.1!R146</f>
        <v>0</v>
      </c>
      <c r="S14" s="95">
        <f>TAB6.1!S146</f>
        <v>0</v>
      </c>
      <c r="V14" s="160">
        <f t="shared" si="0"/>
        <v>7</v>
      </c>
    </row>
    <row r="15" spans="1:36" x14ac:dyDescent="0.3">
      <c r="A15" s="730"/>
      <c r="B15" s="94" t="s">
        <v>384</v>
      </c>
      <c r="C15" s="95">
        <f>TAB6.1!C147</f>
        <v>0</v>
      </c>
      <c r="D15" s="95">
        <f>TAB6.1!D147</f>
        <v>0</v>
      </c>
      <c r="E15" s="95">
        <f>TAB6.1!E147</f>
        <v>0</v>
      </c>
      <c r="F15" s="95">
        <f>TAB6.1!F147</f>
        <v>0</v>
      </c>
      <c r="G15" s="95">
        <f>TAB6.1!G147</f>
        <v>0</v>
      </c>
      <c r="H15" s="95">
        <f>TAB6.1!H147</f>
        <v>0</v>
      </c>
      <c r="I15" s="95">
        <f>TAB6.1!I147</f>
        <v>0</v>
      </c>
      <c r="J15" s="95">
        <f>TAB6.1!J147</f>
        <v>0</v>
      </c>
      <c r="K15" s="95">
        <f>TAB6.1!K147</f>
        <v>0</v>
      </c>
      <c r="L15" s="95">
        <f>TAB6.1!L147</f>
        <v>0</v>
      </c>
      <c r="M15" s="95">
        <f>TAB6.1!M147</f>
        <v>0</v>
      </c>
      <c r="N15" s="95">
        <f>TAB6.1!N147</f>
        <v>0</v>
      </c>
      <c r="O15" s="95">
        <f>TAB6.1!O147</f>
        <v>0</v>
      </c>
      <c r="P15" s="95">
        <f>TAB6.1!P147</f>
        <v>0</v>
      </c>
      <c r="Q15" s="95">
        <f>TAB6.1!Q147</f>
        <v>0</v>
      </c>
      <c r="R15" s="95">
        <f>TAB6.1!R147</f>
        <v>0</v>
      </c>
      <c r="S15" s="95">
        <f>TAB6.1!S147</f>
        <v>0</v>
      </c>
      <c r="V15" s="160">
        <f t="shared" si="0"/>
        <v>8</v>
      </c>
    </row>
    <row r="16" spans="1:36" x14ac:dyDescent="0.3">
      <c r="A16" s="730"/>
      <c r="B16" s="94" t="s">
        <v>386</v>
      </c>
      <c r="C16" s="95">
        <f>TAB6.1!C148</f>
        <v>0</v>
      </c>
      <c r="D16" s="95">
        <f>TAB6.1!D148</f>
        <v>0</v>
      </c>
      <c r="E16" s="95">
        <f>TAB6.1!E148</f>
        <v>0</v>
      </c>
      <c r="F16" s="95">
        <f>TAB6.1!F148</f>
        <v>0</v>
      </c>
      <c r="G16" s="95">
        <f>TAB6.1!G148</f>
        <v>0</v>
      </c>
      <c r="H16" s="95">
        <f>TAB6.1!H148</f>
        <v>0</v>
      </c>
      <c r="I16" s="95">
        <f>TAB6.1!I148</f>
        <v>0</v>
      </c>
      <c r="J16" s="95">
        <f>TAB6.1!J148</f>
        <v>0</v>
      </c>
      <c r="K16" s="95">
        <f>TAB6.1!K148</f>
        <v>0</v>
      </c>
      <c r="L16" s="95">
        <f>TAB6.1!L148</f>
        <v>0</v>
      </c>
      <c r="M16" s="95">
        <f>TAB6.1!M148</f>
        <v>0</v>
      </c>
      <c r="N16" s="95">
        <f>TAB6.1!N148</f>
        <v>0</v>
      </c>
      <c r="O16" s="95">
        <f>TAB6.1!O148</f>
        <v>0</v>
      </c>
      <c r="P16" s="95">
        <f>TAB6.1!P148</f>
        <v>0</v>
      </c>
      <c r="Q16" s="95">
        <f>TAB6.1!Q148</f>
        <v>0</v>
      </c>
      <c r="R16" s="95">
        <f>TAB6.1!R148</f>
        <v>0</v>
      </c>
      <c r="S16" s="95">
        <f>TAB6.1!S148</f>
        <v>0</v>
      </c>
      <c r="V16" s="160">
        <f t="shared" si="0"/>
        <v>9</v>
      </c>
    </row>
    <row r="17" spans="1:22" x14ac:dyDescent="0.3">
      <c r="A17" s="730"/>
      <c r="B17" s="94" t="s">
        <v>385</v>
      </c>
      <c r="C17" s="95">
        <f>TAB6.1!C149</f>
        <v>0</v>
      </c>
      <c r="D17" s="95">
        <f>TAB6.1!D149</f>
        <v>0</v>
      </c>
      <c r="E17" s="95">
        <f>TAB6.1!E149</f>
        <v>0</v>
      </c>
      <c r="F17" s="95">
        <f>TAB6.1!F149</f>
        <v>0</v>
      </c>
      <c r="G17" s="95">
        <f>TAB6.1!G149</f>
        <v>0</v>
      </c>
      <c r="H17" s="95">
        <f>TAB6.1!H149</f>
        <v>0</v>
      </c>
      <c r="I17" s="95">
        <f>TAB6.1!I149</f>
        <v>0</v>
      </c>
      <c r="J17" s="95">
        <f>TAB6.1!J149</f>
        <v>0</v>
      </c>
      <c r="K17" s="95">
        <f>TAB6.1!K149</f>
        <v>0</v>
      </c>
      <c r="L17" s="95">
        <f>TAB6.1!L149</f>
        <v>0</v>
      </c>
      <c r="M17" s="95">
        <f>TAB6.1!M149</f>
        <v>0</v>
      </c>
      <c r="N17" s="95">
        <f>TAB6.1!N149</f>
        <v>0</v>
      </c>
      <c r="O17" s="95">
        <f>TAB6.1!O149</f>
        <v>0</v>
      </c>
      <c r="P17" s="95">
        <f>TAB6.1!P149</f>
        <v>0</v>
      </c>
      <c r="Q17" s="95">
        <f>TAB6.1!Q149</f>
        <v>0</v>
      </c>
      <c r="R17" s="95">
        <f>TAB6.1!R149</f>
        <v>0</v>
      </c>
      <c r="S17" s="95">
        <f>TAB6.1!S149</f>
        <v>0</v>
      </c>
      <c r="V17" s="160">
        <f t="shared" si="0"/>
        <v>10</v>
      </c>
    </row>
    <row r="18" spans="1:22" x14ac:dyDescent="0.3">
      <c r="A18" s="730"/>
      <c r="B18" s="94" t="s">
        <v>387</v>
      </c>
      <c r="C18" s="95">
        <f>TAB6.1!C150</f>
        <v>0</v>
      </c>
      <c r="D18" s="95">
        <f>TAB6.1!D150</f>
        <v>0</v>
      </c>
      <c r="E18" s="95">
        <f>TAB6.1!E150</f>
        <v>0</v>
      </c>
      <c r="F18" s="95">
        <f>TAB6.1!F150</f>
        <v>0</v>
      </c>
      <c r="G18" s="95">
        <f>TAB6.1!G150</f>
        <v>0</v>
      </c>
      <c r="H18" s="95">
        <f>TAB6.1!H150</f>
        <v>0</v>
      </c>
      <c r="I18" s="95">
        <f>TAB6.1!I150</f>
        <v>0</v>
      </c>
      <c r="J18" s="95">
        <f>TAB6.1!J150</f>
        <v>0</v>
      </c>
      <c r="K18" s="95">
        <f>TAB6.1!K150</f>
        <v>0</v>
      </c>
      <c r="L18" s="95">
        <f>TAB6.1!L150</f>
        <v>0</v>
      </c>
      <c r="M18" s="95">
        <f>TAB6.1!M150</f>
        <v>0</v>
      </c>
      <c r="N18" s="95">
        <f>TAB6.1!N150</f>
        <v>0</v>
      </c>
      <c r="O18" s="95">
        <f>TAB6.1!O150</f>
        <v>0</v>
      </c>
      <c r="P18" s="95">
        <f>TAB6.1!P150</f>
        <v>0</v>
      </c>
      <c r="Q18" s="95">
        <f>TAB6.1!Q150</f>
        <v>0</v>
      </c>
      <c r="R18" s="95">
        <f>TAB6.1!R150</f>
        <v>0</v>
      </c>
      <c r="S18" s="95">
        <f>TAB6.1!S150</f>
        <v>0</v>
      </c>
      <c r="V18" s="160">
        <f t="shared" si="0"/>
        <v>11</v>
      </c>
    </row>
    <row r="19" spans="1:22" x14ac:dyDescent="0.3">
      <c r="A19" s="730"/>
      <c r="B19" s="94" t="s">
        <v>76</v>
      </c>
      <c r="C19" s="95">
        <f>TAB6.1!C151</f>
        <v>0</v>
      </c>
      <c r="D19" s="95">
        <f>TAB6.1!D151</f>
        <v>0</v>
      </c>
      <c r="E19" s="95">
        <f>TAB6.1!E151</f>
        <v>0</v>
      </c>
      <c r="F19" s="95">
        <f>TAB6.1!F151</f>
        <v>0</v>
      </c>
      <c r="G19" s="95">
        <f>TAB6.1!G151</f>
        <v>0</v>
      </c>
      <c r="H19" s="95">
        <f>TAB6.1!H151</f>
        <v>0</v>
      </c>
      <c r="I19" s="95">
        <f>TAB6.1!I151</f>
        <v>0</v>
      </c>
      <c r="J19" s="95">
        <f>TAB6.1!J151</f>
        <v>0</v>
      </c>
      <c r="K19" s="95">
        <f>TAB6.1!K151</f>
        <v>0</v>
      </c>
      <c r="L19" s="95">
        <f>TAB6.1!L151</f>
        <v>0</v>
      </c>
      <c r="M19" s="95">
        <f>TAB6.1!M151</f>
        <v>0</v>
      </c>
      <c r="N19" s="95">
        <f>TAB6.1!N151</f>
        <v>0</v>
      </c>
      <c r="O19" s="95">
        <f>TAB6.1!O151</f>
        <v>0</v>
      </c>
      <c r="P19" s="95">
        <f>TAB6.1!P151</f>
        <v>0</v>
      </c>
      <c r="Q19" s="95">
        <f>TAB6.1!Q151</f>
        <v>0</v>
      </c>
      <c r="R19" s="95">
        <f>TAB6.1!R151</f>
        <v>0</v>
      </c>
      <c r="S19" s="95">
        <f>TAB6.1!S151</f>
        <v>0</v>
      </c>
      <c r="V19" s="160">
        <f t="shared" si="0"/>
        <v>12</v>
      </c>
    </row>
    <row r="20" spans="1:22" x14ac:dyDescent="0.3">
      <c r="A20" s="730"/>
      <c r="B20" s="94" t="str">
        <f>TAB6.1!B20</f>
        <v>Intitulé libre 1</v>
      </c>
      <c r="C20" s="95">
        <f>TAB6.1!C152</f>
        <v>0</v>
      </c>
      <c r="D20" s="95">
        <f>TAB6.1!D152</f>
        <v>0</v>
      </c>
      <c r="E20" s="95">
        <f>TAB6.1!E152</f>
        <v>0</v>
      </c>
      <c r="F20" s="95">
        <f>TAB6.1!F152</f>
        <v>0</v>
      </c>
      <c r="G20" s="95">
        <f>TAB6.1!G152</f>
        <v>0</v>
      </c>
      <c r="H20" s="95">
        <f>TAB6.1!H152</f>
        <v>0</v>
      </c>
      <c r="I20" s="95">
        <f>TAB6.1!I152</f>
        <v>0</v>
      </c>
      <c r="J20" s="95">
        <f>TAB6.1!J152</f>
        <v>0</v>
      </c>
      <c r="K20" s="95">
        <f>TAB6.1!K152</f>
        <v>0</v>
      </c>
      <c r="L20" s="95">
        <f>TAB6.1!L152</f>
        <v>0</v>
      </c>
      <c r="M20" s="95">
        <f>TAB6.1!M152</f>
        <v>0</v>
      </c>
      <c r="N20" s="95">
        <f>TAB6.1!N152</f>
        <v>0</v>
      </c>
      <c r="O20" s="95">
        <f>TAB6.1!O152</f>
        <v>0</v>
      </c>
      <c r="P20" s="95">
        <f>TAB6.1!P152</f>
        <v>0</v>
      </c>
      <c r="Q20" s="95">
        <f>TAB6.1!Q152</f>
        <v>0</v>
      </c>
      <c r="R20" s="95">
        <f>TAB6.1!R152</f>
        <v>0</v>
      </c>
      <c r="S20" s="95">
        <f>TAB6.1!S152</f>
        <v>0</v>
      </c>
      <c r="V20" s="160">
        <f t="shared" si="0"/>
        <v>13</v>
      </c>
    </row>
    <row r="21" spans="1:22" x14ac:dyDescent="0.3">
      <c r="A21" s="730"/>
      <c r="B21" s="94" t="str">
        <f>TAB6.1!B21</f>
        <v>Intitulé libre 2</v>
      </c>
      <c r="C21" s="95">
        <f>TAB6.1!C153</f>
        <v>0</v>
      </c>
      <c r="D21" s="95">
        <f>TAB6.1!D153</f>
        <v>0</v>
      </c>
      <c r="E21" s="95">
        <f>TAB6.1!E153</f>
        <v>0</v>
      </c>
      <c r="F21" s="95">
        <f>TAB6.1!F153</f>
        <v>0</v>
      </c>
      <c r="G21" s="95">
        <f>TAB6.1!G153</f>
        <v>0</v>
      </c>
      <c r="H21" s="95">
        <f>TAB6.1!H153</f>
        <v>0</v>
      </c>
      <c r="I21" s="95">
        <f>TAB6.1!I153</f>
        <v>0</v>
      </c>
      <c r="J21" s="95">
        <f>TAB6.1!J153</f>
        <v>0</v>
      </c>
      <c r="K21" s="95">
        <f>TAB6.1!K153</f>
        <v>0</v>
      </c>
      <c r="L21" s="95">
        <f>TAB6.1!L153</f>
        <v>0</v>
      </c>
      <c r="M21" s="95">
        <f>TAB6.1!M153</f>
        <v>0</v>
      </c>
      <c r="N21" s="95">
        <f>TAB6.1!N153</f>
        <v>0</v>
      </c>
      <c r="O21" s="95">
        <f>TAB6.1!O153</f>
        <v>0</v>
      </c>
      <c r="P21" s="95">
        <f>TAB6.1!P153</f>
        <v>0</v>
      </c>
      <c r="Q21" s="95">
        <f>TAB6.1!Q153</f>
        <v>0</v>
      </c>
      <c r="R21" s="95">
        <f>TAB6.1!R153</f>
        <v>0</v>
      </c>
      <c r="S21" s="95">
        <f>TAB6.1!S153</f>
        <v>0</v>
      </c>
      <c r="V21" s="160">
        <f t="shared" si="0"/>
        <v>14</v>
      </c>
    </row>
    <row r="22" spans="1:22" x14ac:dyDescent="0.3">
      <c r="A22" s="730"/>
      <c r="B22" s="94" t="str">
        <f>TAB6.1!B22</f>
        <v>Intitulé libre 3</v>
      </c>
      <c r="C22" s="95">
        <f>TAB6.1!C154</f>
        <v>0</v>
      </c>
      <c r="D22" s="95">
        <f>TAB6.1!D154</f>
        <v>0</v>
      </c>
      <c r="E22" s="95">
        <f>TAB6.1!E154</f>
        <v>0</v>
      </c>
      <c r="F22" s="95">
        <f>TAB6.1!F154</f>
        <v>0</v>
      </c>
      <c r="G22" s="95">
        <f>TAB6.1!G154</f>
        <v>0</v>
      </c>
      <c r="H22" s="95">
        <f>TAB6.1!H154</f>
        <v>0</v>
      </c>
      <c r="I22" s="95">
        <f>TAB6.1!I154</f>
        <v>0</v>
      </c>
      <c r="J22" s="95">
        <f>TAB6.1!J154</f>
        <v>0</v>
      </c>
      <c r="K22" s="95">
        <f>TAB6.1!K154</f>
        <v>0</v>
      </c>
      <c r="L22" s="95">
        <f>TAB6.1!L154</f>
        <v>0</v>
      </c>
      <c r="M22" s="95">
        <f>TAB6.1!M154</f>
        <v>0</v>
      </c>
      <c r="N22" s="95">
        <f>TAB6.1!N154</f>
        <v>0</v>
      </c>
      <c r="O22" s="95">
        <f>TAB6.1!O154</f>
        <v>0</v>
      </c>
      <c r="P22" s="95">
        <f>TAB6.1!P154</f>
        <v>0</v>
      </c>
      <c r="Q22" s="95">
        <f>TAB6.1!Q154</f>
        <v>0</v>
      </c>
      <c r="R22" s="95">
        <f>TAB6.1!R154</f>
        <v>0</v>
      </c>
      <c r="S22" s="95">
        <f>TAB6.1!S154</f>
        <v>0</v>
      </c>
      <c r="V22" s="160">
        <f t="shared" si="0"/>
        <v>15</v>
      </c>
    </row>
    <row r="23" spans="1:22" x14ac:dyDescent="0.3">
      <c r="A23" s="730"/>
      <c r="B23" s="94" t="str">
        <f>TAB6.1!B23</f>
        <v>Intitulé libre 4</v>
      </c>
      <c r="C23" s="95">
        <f>TAB6.1!C155</f>
        <v>0</v>
      </c>
      <c r="D23" s="95">
        <f>TAB6.1!D155</f>
        <v>0</v>
      </c>
      <c r="E23" s="95">
        <f>TAB6.1!E155</f>
        <v>0</v>
      </c>
      <c r="F23" s="95">
        <f>TAB6.1!F155</f>
        <v>0</v>
      </c>
      <c r="G23" s="95">
        <f>TAB6.1!G155</f>
        <v>0</v>
      </c>
      <c r="H23" s="95">
        <f>TAB6.1!H155</f>
        <v>0</v>
      </c>
      <c r="I23" s="95">
        <f>TAB6.1!I155</f>
        <v>0</v>
      </c>
      <c r="J23" s="95">
        <f>TAB6.1!J155</f>
        <v>0</v>
      </c>
      <c r="K23" s="95">
        <f>TAB6.1!K155</f>
        <v>0</v>
      </c>
      <c r="L23" s="95">
        <f>TAB6.1!L155</f>
        <v>0</v>
      </c>
      <c r="M23" s="95">
        <f>TAB6.1!M155</f>
        <v>0</v>
      </c>
      <c r="N23" s="95">
        <f>TAB6.1!N155</f>
        <v>0</v>
      </c>
      <c r="O23" s="95">
        <f>TAB6.1!O155</f>
        <v>0</v>
      </c>
      <c r="P23" s="95">
        <f>TAB6.1!P155</f>
        <v>0</v>
      </c>
      <c r="Q23" s="95">
        <f>TAB6.1!Q155</f>
        <v>0</v>
      </c>
      <c r="R23" s="95">
        <f>TAB6.1!R155</f>
        <v>0</v>
      </c>
      <c r="S23" s="95">
        <f>TAB6.1!S155</f>
        <v>0</v>
      </c>
      <c r="V23" s="160">
        <f t="shared" si="0"/>
        <v>16</v>
      </c>
    </row>
    <row r="24" spans="1:22" x14ac:dyDescent="0.3">
      <c r="A24" s="730"/>
      <c r="B24" s="94" t="str">
        <f>TAB6.1!B24</f>
        <v>Intitulé libre 5</v>
      </c>
      <c r="C24" s="95">
        <f>TAB6.1!C156</f>
        <v>0</v>
      </c>
      <c r="D24" s="95">
        <f>TAB6.1!D156</f>
        <v>0</v>
      </c>
      <c r="E24" s="95">
        <f>TAB6.1!E156</f>
        <v>0</v>
      </c>
      <c r="F24" s="95">
        <f>TAB6.1!F156</f>
        <v>0</v>
      </c>
      <c r="G24" s="95">
        <f>TAB6.1!G156</f>
        <v>0</v>
      </c>
      <c r="H24" s="95">
        <f>TAB6.1!H156</f>
        <v>0</v>
      </c>
      <c r="I24" s="95">
        <f>TAB6.1!I156</f>
        <v>0</v>
      </c>
      <c r="J24" s="95">
        <f>TAB6.1!J156</f>
        <v>0</v>
      </c>
      <c r="K24" s="95">
        <f>TAB6.1!K156</f>
        <v>0</v>
      </c>
      <c r="L24" s="95">
        <f>TAB6.1!L156</f>
        <v>0</v>
      </c>
      <c r="M24" s="95">
        <f>TAB6.1!M156</f>
        <v>0</v>
      </c>
      <c r="N24" s="95">
        <f>TAB6.1!N156</f>
        <v>0</v>
      </c>
      <c r="O24" s="95">
        <f>TAB6.1!O156</f>
        <v>0</v>
      </c>
      <c r="P24" s="95">
        <f>TAB6.1!P156</f>
        <v>0</v>
      </c>
      <c r="Q24" s="95">
        <f>TAB6.1!Q156</f>
        <v>0</v>
      </c>
      <c r="R24" s="95">
        <f>TAB6.1!R156</f>
        <v>0</v>
      </c>
      <c r="S24" s="95">
        <f>TAB6.1!S156</f>
        <v>0</v>
      </c>
      <c r="V24" s="160">
        <f t="shared" si="0"/>
        <v>17</v>
      </c>
    </row>
    <row r="25" spans="1:22" ht="14.25" thickBot="1" x14ac:dyDescent="0.35">
      <c r="A25" s="730"/>
      <c r="B25" s="96" t="s">
        <v>128</v>
      </c>
      <c r="C25" s="97">
        <f t="shared" ref="C25:S25" si="1">SUM(C8:C24)</f>
        <v>0</v>
      </c>
      <c r="D25" s="97">
        <f t="shared" si="1"/>
        <v>0</v>
      </c>
      <c r="E25" s="97">
        <f t="shared" si="1"/>
        <v>0</v>
      </c>
      <c r="F25" s="97">
        <f t="shared" si="1"/>
        <v>0</v>
      </c>
      <c r="G25" s="97">
        <f t="shared" si="1"/>
        <v>0</v>
      </c>
      <c r="H25" s="97">
        <f t="shared" si="1"/>
        <v>0</v>
      </c>
      <c r="I25" s="97">
        <f t="shared" si="1"/>
        <v>0</v>
      </c>
      <c r="J25" s="97">
        <f t="shared" si="1"/>
        <v>0</v>
      </c>
      <c r="K25" s="97">
        <f t="shared" si="1"/>
        <v>0</v>
      </c>
      <c r="L25" s="97">
        <f t="shared" si="1"/>
        <v>0</v>
      </c>
      <c r="M25" s="97">
        <f t="shared" si="1"/>
        <v>0</v>
      </c>
      <c r="N25" s="97">
        <f t="shared" si="1"/>
        <v>0</v>
      </c>
      <c r="O25" s="97">
        <f t="shared" si="1"/>
        <v>0</v>
      </c>
      <c r="P25" s="97">
        <f t="shared" si="1"/>
        <v>0</v>
      </c>
      <c r="Q25" s="97">
        <f t="shared" si="1"/>
        <v>0</v>
      </c>
      <c r="R25" s="97">
        <f t="shared" si="1"/>
        <v>0</v>
      </c>
      <c r="S25" s="97">
        <f t="shared" si="1"/>
        <v>0</v>
      </c>
      <c r="U25" s="160" t="str">
        <f>RIGHT(A8,4)&amp;"reseau"</f>
        <v>2019reseau</v>
      </c>
      <c r="V25" s="160">
        <f t="shared" si="0"/>
        <v>18</v>
      </c>
    </row>
    <row r="26" spans="1:22" x14ac:dyDescent="0.3">
      <c r="A26" s="730"/>
      <c r="B26" s="98"/>
      <c r="C26" s="95"/>
      <c r="D26" s="95"/>
      <c r="E26" s="95"/>
      <c r="F26" s="95"/>
      <c r="G26" s="95"/>
      <c r="H26" s="95"/>
      <c r="I26" s="95"/>
      <c r="J26" s="95"/>
      <c r="K26" s="95"/>
      <c r="L26" s="95"/>
      <c r="M26" s="95"/>
      <c r="N26" s="95"/>
      <c r="O26" s="95"/>
      <c r="P26" s="95"/>
      <c r="Q26" s="95"/>
      <c r="R26" s="95"/>
      <c r="S26" s="95"/>
      <c r="V26" s="160">
        <f t="shared" si="0"/>
        <v>19</v>
      </c>
    </row>
    <row r="27" spans="1:22" x14ac:dyDescent="0.3">
      <c r="A27" s="730"/>
      <c r="B27" s="94" t="s">
        <v>370</v>
      </c>
      <c r="C27" s="95">
        <f>TAB6.1!C159</f>
        <v>0</v>
      </c>
      <c r="D27" s="95">
        <f>TAB6.1!D159</f>
        <v>0</v>
      </c>
      <c r="E27" s="95">
        <f>TAB6.1!E159</f>
        <v>0</v>
      </c>
      <c r="F27" s="95">
        <f>TAB6.1!F159</f>
        <v>0</v>
      </c>
      <c r="G27" s="95">
        <f>TAB6.1!G159</f>
        <v>0</v>
      </c>
      <c r="H27" s="95">
        <f>TAB6.1!H159</f>
        <v>0</v>
      </c>
      <c r="I27" s="95">
        <f>TAB6.1!I159</f>
        <v>0</v>
      </c>
      <c r="J27" s="95">
        <f>TAB6.1!J159</f>
        <v>0</v>
      </c>
      <c r="K27" s="95">
        <f>TAB6.1!K159</f>
        <v>0</v>
      </c>
      <c r="L27" s="95">
        <f>TAB6.1!L159</f>
        <v>0</v>
      </c>
      <c r="M27" s="95">
        <f>TAB6.1!M159</f>
        <v>0</v>
      </c>
      <c r="N27" s="95">
        <f>TAB6.1!N159</f>
        <v>0</v>
      </c>
      <c r="O27" s="95">
        <f>TAB6.1!O159</f>
        <v>0</v>
      </c>
      <c r="P27" s="95">
        <f>TAB6.1!P159</f>
        <v>0</v>
      </c>
      <c r="Q27" s="95">
        <f>TAB6.1!Q159</f>
        <v>0</v>
      </c>
      <c r="R27" s="95">
        <f>TAB6.1!R159</f>
        <v>0</v>
      </c>
      <c r="S27" s="95">
        <f>TAB6.1!S159</f>
        <v>0</v>
      </c>
      <c r="V27" s="160">
        <f t="shared" si="0"/>
        <v>20</v>
      </c>
    </row>
    <row r="28" spans="1:22" x14ac:dyDescent="0.3">
      <c r="A28" s="730"/>
      <c r="B28" s="94" t="s">
        <v>129</v>
      </c>
      <c r="C28" s="95">
        <f>TAB6.1!C160</f>
        <v>0</v>
      </c>
      <c r="D28" s="95">
        <f>TAB6.1!D160</f>
        <v>0</v>
      </c>
      <c r="E28" s="95">
        <f>TAB6.1!E160</f>
        <v>0</v>
      </c>
      <c r="F28" s="95">
        <f>TAB6.1!F160</f>
        <v>0</v>
      </c>
      <c r="G28" s="95">
        <f>TAB6.1!G160</f>
        <v>0</v>
      </c>
      <c r="H28" s="95">
        <f>TAB6.1!H160</f>
        <v>0</v>
      </c>
      <c r="I28" s="95">
        <f>TAB6.1!I160</f>
        <v>0</v>
      </c>
      <c r="J28" s="95">
        <f>TAB6.1!J160</f>
        <v>0</v>
      </c>
      <c r="K28" s="95">
        <f>TAB6.1!K160</f>
        <v>0</v>
      </c>
      <c r="L28" s="95">
        <f>TAB6.1!L160</f>
        <v>0</v>
      </c>
      <c r="M28" s="95">
        <f>TAB6.1!M160</f>
        <v>0</v>
      </c>
      <c r="N28" s="95">
        <f>TAB6.1!N160</f>
        <v>0</v>
      </c>
      <c r="O28" s="95">
        <f>TAB6.1!O160</f>
        <v>0</v>
      </c>
      <c r="P28" s="95">
        <f>TAB6.1!P160</f>
        <v>0</v>
      </c>
      <c r="Q28" s="95">
        <f>TAB6.1!Q160</f>
        <v>0</v>
      </c>
      <c r="R28" s="95">
        <f>TAB6.1!R160</f>
        <v>0</v>
      </c>
      <c r="S28" s="95">
        <f>TAB6.1!S160</f>
        <v>0</v>
      </c>
      <c r="V28" s="160">
        <f t="shared" si="0"/>
        <v>21</v>
      </c>
    </row>
    <row r="29" spans="1:22" x14ac:dyDescent="0.3">
      <c r="A29" s="730"/>
      <c r="B29" s="94" t="s">
        <v>130</v>
      </c>
      <c r="C29" s="95">
        <f>TAB6.1!C161</f>
        <v>0</v>
      </c>
      <c r="D29" s="95">
        <f>TAB6.1!D161</f>
        <v>0</v>
      </c>
      <c r="E29" s="95">
        <f>TAB6.1!E161</f>
        <v>0</v>
      </c>
      <c r="F29" s="95">
        <f>TAB6.1!F161</f>
        <v>0</v>
      </c>
      <c r="G29" s="95">
        <f>TAB6.1!G161</f>
        <v>0</v>
      </c>
      <c r="H29" s="95">
        <f>TAB6.1!H161</f>
        <v>0</v>
      </c>
      <c r="I29" s="95">
        <f>TAB6.1!I161</f>
        <v>0</v>
      </c>
      <c r="J29" s="95">
        <f>TAB6.1!J161</f>
        <v>0</v>
      </c>
      <c r="K29" s="95">
        <f>TAB6.1!K161</f>
        <v>0</v>
      </c>
      <c r="L29" s="95">
        <f>TAB6.1!L161</f>
        <v>0</v>
      </c>
      <c r="M29" s="95">
        <f>TAB6.1!M161</f>
        <v>0</v>
      </c>
      <c r="N29" s="95">
        <f>TAB6.1!N161</f>
        <v>0</v>
      </c>
      <c r="O29" s="95">
        <f>TAB6.1!O161</f>
        <v>0</v>
      </c>
      <c r="P29" s="95">
        <f>TAB6.1!P161</f>
        <v>0</v>
      </c>
      <c r="Q29" s="95">
        <f>TAB6.1!Q161</f>
        <v>0</v>
      </c>
      <c r="R29" s="95">
        <f>TAB6.1!R161</f>
        <v>0</v>
      </c>
      <c r="S29" s="95">
        <f>TAB6.1!S161</f>
        <v>0</v>
      </c>
      <c r="V29" s="160">
        <f t="shared" si="0"/>
        <v>22</v>
      </c>
    </row>
    <row r="30" spans="1:22" x14ac:dyDescent="0.3">
      <c r="A30" s="730"/>
      <c r="B30" s="94" t="s">
        <v>126</v>
      </c>
      <c r="C30" s="95">
        <f>TAB6.1!C162</f>
        <v>0</v>
      </c>
      <c r="D30" s="95">
        <f>TAB6.1!D162</f>
        <v>0</v>
      </c>
      <c r="E30" s="95">
        <f>TAB6.1!E162</f>
        <v>0</v>
      </c>
      <c r="F30" s="95">
        <f>TAB6.1!F162</f>
        <v>0</v>
      </c>
      <c r="G30" s="95">
        <f>TAB6.1!G162</f>
        <v>0</v>
      </c>
      <c r="H30" s="95">
        <f>TAB6.1!H162</f>
        <v>0</v>
      </c>
      <c r="I30" s="95">
        <f>TAB6.1!I162</f>
        <v>0</v>
      </c>
      <c r="J30" s="95">
        <f>TAB6.1!J162</f>
        <v>0</v>
      </c>
      <c r="K30" s="95">
        <f>TAB6.1!K162</f>
        <v>0</v>
      </c>
      <c r="L30" s="95">
        <f>TAB6.1!L162</f>
        <v>0</v>
      </c>
      <c r="M30" s="95">
        <f>TAB6.1!M162</f>
        <v>0</v>
      </c>
      <c r="N30" s="95">
        <f>TAB6.1!N162</f>
        <v>0</v>
      </c>
      <c r="O30" s="95">
        <f>TAB6.1!O162</f>
        <v>0</v>
      </c>
      <c r="P30" s="95">
        <f>TAB6.1!P162</f>
        <v>0</v>
      </c>
      <c r="Q30" s="95">
        <f>TAB6.1!Q162</f>
        <v>0</v>
      </c>
      <c r="R30" s="95">
        <f>TAB6.1!R162</f>
        <v>0</v>
      </c>
      <c r="S30" s="95">
        <f>TAB6.1!S162</f>
        <v>0</v>
      </c>
      <c r="V30" s="160">
        <f t="shared" si="0"/>
        <v>23</v>
      </c>
    </row>
    <row r="31" spans="1:22" x14ac:dyDescent="0.3">
      <c r="A31" s="730"/>
      <c r="B31" s="94" t="s">
        <v>131</v>
      </c>
      <c r="C31" s="95">
        <f>TAB6.1!C163</f>
        <v>0</v>
      </c>
      <c r="D31" s="95">
        <f>TAB6.1!D163</f>
        <v>0</v>
      </c>
      <c r="E31" s="95">
        <f>TAB6.1!E163</f>
        <v>0</v>
      </c>
      <c r="F31" s="95">
        <f>TAB6.1!F163</f>
        <v>0</v>
      </c>
      <c r="G31" s="95">
        <f>TAB6.1!G163</f>
        <v>0</v>
      </c>
      <c r="H31" s="95">
        <f>TAB6.1!H163</f>
        <v>0</v>
      </c>
      <c r="I31" s="95">
        <f>TAB6.1!I163</f>
        <v>0</v>
      </c>
      <c r="J31" s="95">
        <f>TAB6.1!J163</f>
        <v>0</v>
      </c>
      <c r="K31" s="95">
        <f>TAB6.1!K163</f>
        <v>0</v>
      </c>
      <c r="L31" s="95">
        <f>TAB6.1!L163</f>
        <v>0</v>
      </c>
      <c r="M31" s="95">
        <f>TAB6.1!M163</f>
        <v>0</v>
      </c>
      <c r="N31" s="95">
        <f>TAB6.1!N163</f>
        <v>0</v>
      </c>
      <c r="O31" s="95">
        <f>TAB6.1!O163</f>
        <v>0</v>
      </c>
      <c r="P31" s="95">
        <f>TAB6.1!P163</f>
        <v>0</v>
      </c>
      <c r="Q31" s="95">
        <f>TAB6.1!Q163</f>
        <v>0</v>
      </c>
      <c r="R31" s="95">
        <f>TAB6.1!R163</f>
        <v>0</v>
      </c>
      <c r="S31" s="95">
        <f>TAB6.1!S163</f>
        <v>0</v>
      </c>
      <c r="V31" s="160">
        <f t="shared" si="0"/>
        <v>24</v>
      </c>
    </row>
    <row r="32" spans="1:22" x14ac:dyDescent="0.3">
      <c r="A32" s="730"/>
      <c r="B32" s="94" t="s">
        <v>132</v>
      </c>
      <c r="C32" s="95">
        <f>TAB6.1!C164</f>
        <v>0</v>
      </c>
      <c r="D32" s="95">
        <f>TAB6.1!D164</f>
        <v>0</v>
      </c>
      <c r="E32" s="95">
        <f>TAB6.1!E164</f>
        <v>0</v>
      </c>
      <c r="F32" s="95">
        <f>TAB6.1!F164</f>
        <v>0</v>
      </c>
      <c r="G32" s="95">
        <f>TAB6.1!G164</f>
        <v>0</v>
      </c>
      <c r="H32" s="95">
        <f>TAB6.1!H164</f>
        <v>0</v>
      </c>
      <c r="I32" s="95">
        <f>TAB6.1!I164</f>
        <v>0</v>
      </c>
      <c r="J32" s="95">
        <f>TAB6.1!J164</f>
        <v>0</v>
      </c>
      <c r="K32" s="95">
        <f>TAB6.1!K164</f>
        <v>0</v>
      </c>
      <c r="L32" s="95">
        <f>TAB6.1!L164</f>
        <v>0</v>
      </c>
      <c r="M32" s="95">
        <f>TAB6.1!M164</f>
        <v>0</v>
      </c>
      <c r="N32" s="95">
        <f>TAB6.1!N164</f>
        <v>0</v>
      </c>
      <c r="O32" s="95">
        <f>TAB6.1!O164</f>
        <v>0</v>
      </c>
      <c r="P32" s="95">
        <f>TAB6.1!P164</f>
        <v>0</v>
      </c>
      <c r="Q32" s="95">
        <f>TAB6.1!Q164</f>
        <v>0</v>
      </c>
      <c r="R32" s="95">
        <f>TAB6.1!R164</f>
        <v>0</v>
      </c>
      <c r="S32" s="95">
        <f>TAB6.1!S164</f>
        <v>0</v>
      </c>
      <c r="V32" s="160">
        <f t="shared" si="0"/>
        <v>25</v>
      </c>
    </row>
    <row r="33" spans="1:22" x14ac:dyDescent="0.3">
      <c r="A33" s="730"/>
      <c r="B33" s="94" t="s">
        <v>127</v>
      </c>
      <c r="C33" s="95">
        <f>TAB6.1!C165</f>
        <v>0</v>
      </c>
      <c r="D33" s="95">
        <f>TAB6.1!D165</f>
        <v>0</v>
      </c>
      <c r="E33" s="95">
        <f>TAB6.1!E165</f>
        <v>0</v>
      </c>
      <c r="F33" s="95">
        <f>TAB6.1!F165</f>
        <v>0</v>
      </c>
      <c r="G33" s="95">
        <f>TAB6.1!G165</f>
        <v>0</v>
      </c>
      <c r="H33" s="95">
        <f>TAB6.1!H165</f>
        <v>0</v>
      </c>
      <c r="I33" s="95">
        <f>TAB6.1!I165</f>
        <v>0</v>
      </c>
      <c r="J33" s="95">
        <f>TAB6.1!J165</f>
        <v>0</v>
      </c>
      <c r="K33" s="95">
        <f>TAB6.1!K165</f>
        <v>0</v>
      </c>
      <c r="L33" s="95">
        <f>TAB6.1!L165</f>
        <v>0</v>
      </c>
      <c r="M33" s="95">
        <f>TAB6.1!M165</f>
        <v>0</v>
      </c>
      <c r="N33" s="95">
        <f>TAB6.1!N165</f>
        <v>0</v>
      </c>
      <c r="O33" s="95">
        <f>TAB6.1!O165</f>
        <v>0</v>
      </c>
      <c r="P33" s="95">
        <f>TAB6.1!P165</f>
        <v>0</v>
      </c>
      <c r="Q33" s="95">
        <f>TAB6.1!Q165</f>
        <v>0</v>
      </c>
      <c r="R33" s="95">
        <f>TAB6.1!R165</f>
        <v>0</v>
      </c>
      <c r="S33" s="95">
        <f>TAB6.1!S165</f>
        <v>0</v>
      </c>
      <c r="V33" s="160">
        <f t="shared" si="0"/>
        <v>26</v>
      </c>
    </row>
    <row r="34" spans="1:22" x14ac:dyDescent="0.3">
      <c r="A34" s="730"/>
      <c r="B34" s="94" t="str">
        <f>TAB6.1!B34</f>
        <v>Intitulé libre 1</v>
      </c>
      <c r="C34" s="95">
        <f>TAB6.1!C166</f>
        <v>0</v>
      </c>
      <c r="D34" s="95">
        <f>TAB6.1!D166</f>
        <v>0</v>
      </c>
      <c r="E34" s="95">
        <f>TAB6.1!E166</f>
        <v>0</v>
      </c>
      <c r="F34" s="95">
        <f>TAB6.1!F166</f>
        <v>0</v>
      </c>
      <c r="G34" s="95">
        <f>TAB6.1!G166</f>
        <v>0</v>
      </c>
      <c r="H34" s="95">
        <f>TAB6.1!H166</f>
        <v>0</v>
      </c>
      <c r="I34" s="95">
        <f>TAB6.1!I166</f>
        <v>0</v>
      </c>
      <c r="J34" s="95">
        <f>TAB6.1!J166</f>
        <v>0</v>
      </c>
      <c r="K34" s="95">
        <f>TAB6.1!K166</f>
        <v>0</v>
      </c>
      <c r="L34" s="95">
        <f>TAB6.1!L166</f>
        <v>0</v>
      </c>
      <c r="M34" s="95">
        <f>TAB6.1!M166</f>
        <v>0</v>
      </c>
      <c r="N34" s="95">
        <f>TAB6.1!N166</f>
        <v>0</v>
      </c>
      <c r="O34" s="95">
        <f>TAB6.1!O166</f>
        <v>0</v>
      </c>
      <c r="P34" s="95">
        <f>TAB6.1!P166</f>
        <v>0</v>
      </c>
      <c r="Q34" s="95">
        <f>TAB6.1!Q166</f>
        <v>0</v>
      </c>
      <c r="R34" s="95">
        <f>TAB6.1!R166</f>
        <v>0</v>
      </c>
      <c r="S34" s="95">
        <f>TAB6.1!S166</f>
        <v>0</v>
      </c>
      <c r="V34" s="160">
        <f t="shared" si="0"/>
        <v>27</v>
      </c>
    </row>
    <row r="35" spans="1:22" x14ac:dyDescent="0.3">
      <c r="A35" s="730"/>
      <c r="B35" s="94" t="str">
        <f>TAB6.1!B35</f>
        <v>Intitulé libre 2</v>
      </c>
      <c r="C35" s="95">
        <f>TAB6.1!C167</f>
        <v>0</v>
      </c>
      <c r="D35" s="95">
        <f>TAB6.1!D167</f>
        <v>0</v>
      </c>
      <c r="E35" s="95">
        <f>TAB6.1!E167</f>
        <v>0</v>
      </c>
      <c r="F35" s="95">
        <f>TAB6.1!F167</f>
        <v>0</v>
      </c>
      <c r="G35" s="95">
        <f>TAB6.1!G167</f>
        <v>0</v>
      </c>
      <c r="H35" s="95">
        <f>TAB6.1!H167</f>
        <v>0</v>
      </c>
      <c r="I35" s="95">
        <f>TAB6.1!I167</f>
        <v>0</v>
      </c>
      <c r="J35" s="95">
        <f>TAB6.1!J167</f>
        <v>0</v>
      </c>
      <c r="K35" s="95">
        <f>TAB6.1!K167</f>
        <v>0</v>
      </c>
      <c r="L35" s="95">
        <f>TAB6.1!L167</f>
        <v>0</v>
      </c>
      <c r="M35" s="95">
        <f>TAB6.1!M167</f>
        <v>0</v>
      </c>
      <c r="N35" s="95">
        <f>TAB6.1!N167</f>
        <v>0</v>
      </c>
      <c r="O35" s="95">
        <f>TAB6.1!O167</f>
        <v>0</v>
      </c>
      <c r="P35" s="95">
        <f>TAB6.1!P167</f>
        <v>0</v>
      </c>
      <c r="Q35" s="95">
        <f>TAB6.1!Q167</f>
        <v>0</v>
      </c>
      <c r="R35" s="95">
        <f>TAB6.1!R167</f>
        <v>0</v>
      </c>
      <c r="S35" s="95">
        <f>TAB6.1!S167</f>
        <v>0</v>
      </c>
      <c r="V35" s="160">
        <f t="shared" si="0"/>
        <v>28</v>
      </c>
    </row>
    <row r="36" spans="1:22" x14ac:dyDescent="0.3">
      <c r="A36" s="730"/>
      <c r="B36" s="94" t="str">
        <f>TAB6.1!B36</f>
        <v>Intitulé libre 3</v>
      </c>
      <c r="C36" s="95">
        <f>TAB6.1!C168</f>
        <v>0</v>
      </c>
      <c r="D36" s="95">
        <f>TAB6.1!D168</f>
        <v>0</v>
      </c>
      <c r="E36" s="95">
        <f>TAB6.1!E168</f>
        <v>0</v>
      </c>
      <c r="F36" s="95">
        <f>TAB6.1!F168</f>
        <v>0</v>
      </c>
      <c r="G36" s="95">
        <f>TAB6.1!G168</f>
        <v>0</v>
      </c>
      <c r="H36" s="95">
        <f>TAB6.1!H168</f>
        <v>0</v>
      </c>
      <c r="I36" s="95">
        <f>TAB6.1!I168</f>
        <v>0</v>
      </c>
      <c r="J36" s="95">
        <f>TAB6.1!J168</f>
        <v>0</v>
      </c>
      <c r="K36" s="95">
        <f>TAB6.1!K168</f>
        <v>0</v>
      </c>
      <c r="L36" s="95">
        <f>TAB6.1!L168</f>
        <v>0</v>
      </c>
      <c r="M36" s="95">
        <f>TAB6.1!M168</f>
        <v>0</v>
      </c>
      <c r="N36" s="95">
        <f>TAB6.1!N168</f>
        <v>0</v>
      </c>
      <c r="O36" s="95">
        <f>TAB6.1!O168</f>
        <v>0</v>
      </c>
      <c r="P36" s="95">
        <f>TAB6.1!P168</f>
        <v>0</v>
      </c>
      <c r="Q36" s="95">
        <f>TAB6.1!Q168</f>
        <v>0</v>
      </c>
      <c r="R36" s="95">
        <f>TAB6.1!R168</f>
        <v>0</v>
      </c>
      <c r="S36" s="95">
        <f>TAB6.1!S168</f>
        <v>0</v>
      </c>
      <c r="V36" s="160">
        <f t="shared" si="0"/>
        <v>29</v>
      </c>
    </row>
    <row r="37" spans="1:22" x14ac:dyDescent="0.3">
      <c r="A37" s="730"/>
      <c r="B37" s="94" t="str">
        <f>TAB6.1!B37</f>
        <v>Intitulé libre 4</v>
      </c>
      <c r="C37" s="95">
        <f>TAB6.1!C169</f>
        <v>0</v>
      </c>
      <c r="D37" s="95">
        <f>TAB6.1!D169</f>
        <v>0</v>
      </c>
      <c r="E37" s="95">
        <f>TAB6.1!E169</f>
        <v>0</v>
      </c>
      <c r="F37" s="95">
        <f>TAB6.1!F169</f>
        <v>0</v>
      </c>
      <c r="G37" s="95">
        <f>TAB6.1!G169</f>
        <v>0</v>
      </c>
      <c r="H37" s="95">
        <f>TAB6.1!H169</f>
        <v>0</v>
      </c>
      <c r="I37" s="95">
        <f>TAB6.1!I169</f>
        <v>0</v>
      </c>
      <c r="J37" s="95">
        <f>TAB6.1!J169</f>
        <v>0</v>
      </c>
      <c r="K37" s="95">
        <f>TAB6.1!K169</f>
        <v>0</v>
      </c>
      <c r="L37" s="95">
        <f>TAB6.1!L169</f>
        <v>0</v>
      </c>
      <c r="M37" s="95">
        <f>TAB6.1!M169</f>
        <v>0</v>
      </c>
      <c r="N37" s="95">
        <f>TAB6.1!N169</f>
        <v>0</v>
      </c>
      <c r="O37" s="95">
        <f>TAB6.1!O169</f>
        <v>0</v>
      </c>
      <c r="P37" s="95">
        <f>TAB6.1!P169</f>
        <v>0</v>
      </c>
      <c r="Q37" s="95">
        <f>TAB6.1!Q169</f>
        <v>0</v>
      </c>
      <c r="R37" s="95">
        <f>TAB6.1!R169</f>
        <v>0</v>
      </c>
      <c r="S37" s="95">
        <f>TAB6.1!S169</f>
        <v>0</v>
      </c>
      <c r="V37" s="160">
        <f t="shared" si="0"/>
        <v>30</v>
      </c>
    </row>
    <row r="38" spans="1:22" x14ac:dyDescent="0.3">
      <c r="A38" s="730"/>
      <c r="B38" s="94" t="str">
        <f>TAB6.1!B38</f>
        <v>Intitulé libre 5</v>
      </c>
      <c r="C38" s="95">
        <f>TAB6.1!C170</f>
        <v>0</v>
      </c>
      <c r="D38" s="95">
        <f>TAB6.1!D170</f>
        <v>0</v>
      </c>
      <c r="E38" s="95">
        <f>TAB6.1!E170</f>
        <v>0</v>
      </c>
      <c r="F38" s="95">
        <f>TAB6.1!F170</f>
        <v>0</v>
      </c>
      <c r="G38" s="95">
        <f>TAB6.1!G170</f>
        <v>0</v>
      </c>
      <c r="H38" s="95">
        <f>TAB6.1!H170</f>
        <v>0</v>
      </c>
      <c r="I38" s="95">
        <f>TAB6.1!I170</f>
        <v>0</v>
      </c>
      <c r="J38" s="95">
        <f>TAB6.1!J170</f>
        <v>0</v>
      </c>
      <c r="K38" s="95">
        <f>TAB6.1!K170</f>
        <v>0</v>
      </c>
      <c r="L38" s="95">
        <f>TAB6.1!L170</f>
        <v>0</v>
      </c>
      <c r="M38" s="95">
        <f>TAB6.1!M170</f>
        <v>0</v>
      </c>
      <c r="N38" s="95">
        <f>TAB6.1!N170</f>
        <v>0</v>
      </c>
      <c r="O38" s="95">
        <f>TAB6.1!O170</f>
        <v>0</v>
      </c>
      <c r="P38" s="95">
        <f>TAB6.1!P170</f>
        <v>0</v>
      </c>
      <c r="Q38" s="95">
        <f>TAB6.1!Q170</f>
        <v>0</v>
      </c>
      <c r="R38" s="95">
        <f>TAB6.1!R170</f>
        <v>0</v>
      </c>
      <c r="S38" s="95">
        <f>TAB6.1!S170</f>
        <v>0</v>
      </c>
      <c r="V38" s="160">
        <f t="shared" si="0"/>
        <v>31</v>
      </c>
    </row>
    <row r="39" spans="1:22" ht="14.25" thickBot="1" x14ac:dyDescent="0.35">
      <c r="A39" s="730"/>
      <c r="B39" s="96" t="s">
        <v>133</v>
      </c>
      <c r="C39" s="97">
        <f t="shared" ref="C39:S39" si="2">SUM(C27:C38)</f>
        <v>0</v>
      </c>
      <c r="D39" s="97">
        <f t="shared" si="2"/>
        <v>0</v>
      </c>
      <c r="E39" s="97">
        <f t="shared" si="2"/>
        <v>0</v>
      </c>
      <c r="F39" s="97">
        <f t="shared" si="2"/>
        <v>0</v>
      </c>
      <c r="G39" s="97">
        <f t="shared" si="2"/>
        <v>0</v>
      </c>
      <c r="H39" s="97">
        <f t="shared" si="2"/>
        <v>0</v>
      </c>
      <c r="I39" s="97">
        <f t="shared" si="2"/>
        <v>0</v>
      </c>
      <c r="J39" s="97">
        <f t="shared" si="2"/>
        <v>0</v>
      </c>
      <c r="K39" s="97">
        <f t="shared" si="2"/>
        <v>0</v>
      </c>
      <c r="L39" s="97">
        <f t="shared" si="2"/>
        <v>0</v>
      </c>
      <c r="M39" s="97">
        <f t="shared" si="2"/>
        <v>0</v>
      </c>
      <c r="N39" s="97">
        <f t="shared" si="2"/>
        <v>0</v>
      </c>
      <c r="O39" s="97">
        <f t="shared" si="2"/>
        <v>0</v>
      </c>
      <c r="P39" s="97">
        <f t="shared" si="2"/>
        <v>0</v>
      </c>
      <c r="Q39" s="97">
        <f t="shared" si="2"/>
        <v>0</v>
      </c>
      <c r="R39" s="97">
        <f t="shared" si="2"/>
        <v>0</v>
      </c>
      <c r="S39" s="97">
        <f t="shared" si="2"/>
        <v>0</v>
      </c>
      <c r="U39" s="160" t="str">
        <f>RIGHT(A8,4)&amp;"hors reseau"</f>
        <v>2019hors reseau</v>
      </c>
      <c r="V39" s="160">
        <f t="shared" si="0"/>
        <v>32</v>
      </c>
    </row>
    <row r="40" spans="1:22" x14ac:dyDescent="0.3">
      <c r="B40" s="67"/>
      <c r="C40" s="95"/>
      <c r="D40" s="95"/>
      <c r="E40" s="95"/>
      <c r="F40" s="95"/>
      <c r="G40" s="95"/>
      <c r="H40" s="95"/>
      <c r="I40" s="95"/>
      <c r="J40" s="95"/>
      <c r="K40" s="95"/>
      <c r="L40" s="95"/>
      <c r="M40" s="95"/>
      <c r="N40" s="95"/>
      <c r="O40" s="95"/>
      <c r="P40" s="95"/>
      <c r="Q40" s="95"/>
      <c r="R40" s="95"/>
      <c r="S40" s="95"/>
      <c r="V40" s="160">
        <f t="shared" si="0"/>
        <v>33</v>
      </c>
    </row>
    <row r="41" spans="1:22" x14ac:dyDescent="0.3">
      <c r="A41" s="730" t="s">
        <v>321</v>
      </c>
      <c r="B41" s="94" t="s">
        <v>370</v>
      </c>
      <c r="C41" s="95">
        <f>Q8</f>
        <v>0</v>
      </c>
      <c r="D41" s="95">
        <f t="shared" ref="D41:E41" si="3">R8</f>
        <v>0</v>
      </c>
      <c r="E41" s="95">
        <f t="shared" si="3"/>
        <v>0</v>
      </c>
      <c r="F41" s="238"/>
      <c r="G41" s="238"/>
      <c r="H41" s="238"/>
      <c r="I41" s="238"/>
      <c r="J41" s="238"/>
      <c r="K41" s="238"/>
      <c r="L41" s="238"/>
      <c r="M41" s="238"/>
      <c r="N41" s="238"/>
      <c r="O41" s="238"/>
      <c r="P41" s="238"/>
      <c r="Q41" s="95">
        <f>SUM(C41,F41:J41,M41:N41)</f>
        <v>0</v>
      </c>
      <c r="R41" s="95">
        <f>SUM(D41,K41,O41)</f>
        <v>0</v>
      </c>
      <c r="S41" s="95">
        <f>SUM(E41,L41,P41)</f>
        <v>0</v>
      </c>
      <c r="V41" s="160">
        <f t="shared" si="0"/>
        <v>34</v>
      </c>
    </row>
    <row r="42" spans="1:22" x14ac:dyDescent="0.3">
      <c r="A42" s="730"/>
      <c r="B42" s="94" t="s">
        <v>378</v>
      </c>
      <c r="C42" s="95">
        <f t="shared" ref="C42:E42" si="4">Q9</f>
        <v>0</v>
      </c>
      <c r="D42" s="95">
        <f t="shared" si="4"/>
        <v>0</v>
      </c>
      <c r="E42" s="95">
        <f t="shared" si="4"/>
        <v>0</v>
      </c>
      <c r="F42" s="238"/>
      <c r="G42" s="238"/>
      <c r="H42" s="238"/>
      <c r="I42" s="238"/>
      <c r="J42" s="238"/>
      <c r="K42" s="238"/>
      <c r="L42" s="238"/>
      <c r="M42" s="238"/>
      <c r="N42" s="238"/>
      <c r="O42" s="238"/>
      <c r="P42" s="238"/>
      <c r="Q42" s="95">
        <f t="shared" ref="Q42:Q57" si="5">SUM(C42,F42:J42,M42:N42)</f>
        <v>0</v>
      </c>
      <c r="R42" s="95">
        <f t="shared" ref="R42:S57" si="6">SUM(D42,K42,O42)</f>
        <v>0</v>
      </c>
      <c r="S42" s="95">
        <f t="shared" si="6"/>
        <v>0</v>
      </c>
      <c r="V42" s="160">
        <f t="shared" si="0"/>
        <v>35</v>
      </c>
    </row>
    <row r="43" spans="1:22" x14ac:dyDescent="0.3">
      <c r="A43" s="730"/>
      <c r="B43" s="94" t="s">
        <v>379</v>
      </c>
      <c r="C43" s="95">
        <f t="shared" ref="C43:E43" si="7">Q10</f>
        <v>0</v>
      </c>
      <c r="D43" s="95">
        <f t="shared" si="7"/>
        <v>0</v>
      </c>
      <c r="E43" s="95">
        <f t="shared" si="7"/>
        <v>0</v>
      </c>
      <c r="F43" s="238"/>
      <c r="G43" s="238"/>
      <c r="H43" s="238"/>
      <c r="I43" s="238"/>
      <c r="J43" s="238"/>
      <c r="K43" s="238"/>
      <c r="L43" s="238"/>
      <c r="M43" s="238"/>
      <c r="N43" s="238"/>
      <c r="O43" s="238"/>
      <c r="P43" s="238"/>
      <c r="Q43" s="95">
        <f t="shared" si="5"/>
        <v>0</v>
      </c>
      <c r="R43" s="95">
        <f t="shared" si="6"/>
        <v>0</v>
      </c>
      <c r="S43" s="95">
        <f t="shared" si="6"/>
        <v>0</v>
      </c>
      <c r="V43" s="160">
        <f t="shared" si="0"/>
        <v>36</v>
      </c>
    </row>
    <row r="44" spans="1:22" x14ac:dyDescent="0.3">
      <c r="A44" s="730"/>
      <c r="B44" s="94" t="s">
        <v>380</v>
      </c>
      <c r="C44" s="95">
        <f t="shared" ref="C44:E44" si="8">Q11</f>
        <v>0</v>
      </c>
      <c r="D44" s="95">
        <f t="shared" si="8"/>
        <v>0</v>
      </c>
      <c r="E44" s="95">
        <f t="shared" si="8"/>
        <v>0</v>
      </c>
      <c r="F44" s="238"/>
      <c r="G44" s="238"/>
      <c r="H44" s="238"/>
      <c r="I44" s="238"/>
      <c r="J44" s="238"/>
      <c r="K44" s="238"/>
      <c r="L44" s="238"/>
      <c r="M44" s="238"/>
      <c r="N44" s="238"/>
      <c r="O44" s="238"/>
      <c r="P44" s="238"/>
      <c r="Q44" s="95">
        <f t="shared" si="5"/>
        <v>0</v>
      </c>
      <c r="R44" s="95">
        <f t="shared" si="6"/>
        <v>0</v>
      </c>
      <c r="S44" s="95">
        <f t="shared" si="6"/>
        <v>0</v>
      </c>
      <c r="V44" s="160">
        <f t="shared" si="0"/>
        <v>37</v>
      </c>
    </row>
    <row r="45" spans="1:22" x14ac:dyDescent="0.3">
      <c r="A45" s="730"/>
      <c r="B45" s="94" t="s">
        <v>381</v>
      </c>
      <c r="C45" s="95">
        <f t="shared" ref="C45:E45" si="9">Q12</f>
        <v>0</v>
      </c>
      <c r="D45" s="95">
        <f t="shared" si="9"/>
        <v>0</v>
      </c>
      <c r="E45" s="95">
        <f t="shared" si="9"/>
        <v>0</v>
      </c>
      <c r="F45" s="238"/>
      <c r="G45" s="238"/>
      <c r="H45" s="238"/>
      <c r="I45" s="238"/>
      <c r="J45" s="238"/>
      <c r="K45" s="238"/>
      <c r="L45" s="238"/>
      <c r="M45" s="238"/>
      <c r="N45" s="238"/>
      <c r="O45" s="238"/>
      <c r="P45" s="238"/>
      <c r="Q45" s="95">
        <f t="shared" si="5"/>
        <v>0</v>
      </c>
      <c r="R45" s="95">
        <f t="shared" si="6"/>
        <v>0</v>
      </c>
      <c r="S45" s="95">
        <f t="shared" si="6"/>
        <v>0</v>
      </c>
      <c r="V45" s="160">
        <f t="shared" si="0"/>
        <v>38</v>
      </c>
    </row>
    <row r="46" spans="1:22" x14ac:dyDescent="0.3">
      <c r="A46" s="730"/>
      <c r="B46" s="94" t="s">
        <v>382</v>
      </c>
      <c r="C46" s="95">
        <f t="shared" ref="C46:E46" si="10">Q13</f>
        <v>0</v>
      </c>
      <c r="D46" s="95">
        <f t="shared" si="10"/>
        <v>0</v>
      </c>
      <c r="E46" s="95">
        <f t="shared" si="10"/>
        <v>0</v>
      </c>
      <c r="F46" s="238"/>
      <c r="G46" s="238"/>
      <c r="H46" s="238"/>
      <c r="I46" s="238"/>
      <c r="J46" s="238"/>
      <c r="K46" s="238"/>
      <c r="L46" s="238"/>
      <c r="M46" s="238"/>
      <c r="N46" s="238"/>
      <c r="O46" s="238"/>
      <c r="P46" s="238"/>
      <c r="Q46" s="95">
        <f t="shared" si="5"/>
        <v>0</v>
      </c>
      <c r="R46" s="95">
        <f t="shared" si="6"/>
        <v>0</v>
      </c>
      <c r="S46" s="95">
        <f t="shared" si="6"/>
        <v>0</v>
      </c>
      <c r="V46" s="160">
        <f t="shared" si="0"/>
        <v>39</v>
      </c>
    </row>
    <row r="47" spans="1:22" x14ac:dyDescent="0.3">
      <c r="A47" s="730"/>
      <c r="B47" s="94" t="s">
        <v>383</v>
      </c>
      <c r="C47" s="95">
        <f t="shared" ref="C47:E47" si="11">Q14</f>
        <v>0</v>
      </c>
      <c r="D47" s="95">
        <f t="shared" si="11"/>
        <v>0</v>
      </c>
      <c r="E47" s="95">
        <f t="shared" si="11"/>
        <v>0</v>
      </c>
      <c r="F47" s="238"/>
      <c r="G47" s="238"/>
      <c r="H47" s="238"/>
      <c r="I47" s="238"/>
      <c r="J47" s="238"/>
      <c r="K47" s="238"/>
      <c r="L47" s="238"/>
      <c r="M47" s="238"/>
      <c r="N47" s="238"/>
      <c r="O47" s="238"/>
      <c r="P47" s="238"/>
      <c r="Q47" s="95">
        <f t="shared" si="5"/>
        <v>0</v>
      </c>
      <c r="R47" s="95">
        <f t="shared" si="6"/>
        <v>0</v>
      </c>
      <c r="S47" s="95">
        <f t="shared" si="6"/>
        <v>0</v>
      </c>
      <c r="V47" s="160">
        <f t="shared" si="0"/>
        <v>40</v>
      </c>
    </row>
    <row r="48" spans="1:22" x14ac:dyDescent="0.3">
      <c r="A48" s="730"/>
      <c r="B48" s="94" t="s">
        <v>384</v>
      </c>
      <c r="C48" s="95">
        <f t="shared" ref="C48:E48" si="12">Q15</f>
        <v>0</v>
      </c>
      <c r="D48" s="95">
        <f t="shared" si="12"/>
        <v>0</v>
      </c>
      <c r="E48" s="95">
        <f t="shared" si="12"/>
        <v>0</v>
      </c>
      <c r="F48" s="238"/>
      <c r="G48" s="238"/>
      <c r="H48" s="238"/>
      <c r="I48" s="238"/>
      <c r="J48" s="238"/>
      <c r="K48" s="238"/>
      <c r="L48" s="238"/>
      <c r="M48" s="238"/>
      <c r="N48" s="238"/>
      <c r="O48" s="238"/>
      <c r="P48" s="238"/>
      <c r="Q48" s="95">
        <f t="shared" si="5"/>
        <v>0</v>
      </c>
      <c r="R48" s="95">
        <f t="shared" si="6"/>
        <v>0</v>
      </c>
      <c r="S48" s="95">
        <f t="shared" si="6"/>
        <v>0</v>
      </c>
      <c r="V48" s="160">
        <f t="shared" si="0"/>
        <v>41</v>
      </c>
    </row>
    <row r="49" spans="1:22" x14ac:dyDescent="0.3">
      <c r="A49" s="730"/>
      <c r="B49" s="94" t="s">
        <v>386</v>
      </c>
      <c r="C49" s="95">
        <f t="shared" ref="C49:E49" si="13">Q16</f>
        <v>0</v>
      </c>
      <c r="D49" s="95">
        <f t="shared" si="13"/>
        <v>0</v>
      </c>
      <c r="E49" s="95">
        <f t="shared" si="13"/>
        <v>0</v>
      </c>
      <c r="F49" s="238"/>
      <c r="G49" s="238"/>
      <c r="H49" s="238"/>
      <c r="I49" s="238"/>
      <c r="J49" s="238"/>
      <c r="K49" s="238"/>
      <c r="L49" s="238"/>
      <c r="M49" s="238"/>
      <c r="N49" s="238"/>
      <c r="O49" s="238"/>
      <c r="P49" s="238"/>
      <c r="Q49" s="95">
        <f t="shared" si="5"/>
        <v>0</v>
      </c>
      <c r="R49" s="95">
        <f t="shared" si="6"/>
        <v>0</v>
      </c>
      <c r="S49" s="95">
        <f t="shared" si="6"/>
        <v>0</v>
      </c>
      <c r="V49" s="160">
        <f t="shared" si="0"/>
        <v>42</v>
      </c>
    </row>
    <row r="50" spans="1:22" x14ac:dyDescent="0.3">
      <c r="A50" s="730"/>
      <c r="B50" s="94" t="s">
        <v>385</v>
      </c>
      <c r="C50" s="95">
        <f t="shared" ref="C50:E50" si="14">Q17</f>
        <v>0</v>
      </c>
      <c r="D50" s="95">
        <f t="shared" si="14"/>
        <v>0</v>
      </c>
      <c r="E50" s="95">
        <f t="shared" si="14"/>
        <v>0</v>
      </c>
      <c r="F50" s="238"/>
      <c r="G50" s="238"/>
      <c r="H50" s="238"/>
      <c r="I50" s="238"/>
      <c r="J50" s="238"/>
      <c r="K50" s="238"/>
      <c r="L50" s="238"/>
      <c r="M50" s="238"/>
      <c r="N50" s="238"/>
      <c r="O50" s="238"/>
      <c r="P50" s="238"/>
      <c r="Q50" s="95">
        <f t="shared" si="5"/>
        <v>0</v>
      </c>
      <c r="R50" s="95">
        <f t="shared" si="6"/>
        <v>0</v>
      </c>
      <c r="S50" s="95">
        <f t="shared" si="6"/>
        <v>0</v>
      </c>
      <c r="V50" s="160">
        <f t="shared" si="0"/>
        <v>43</v>
      </c>
    </row>
    <row r="51" spans="1:22" x14ac:dyDescent="0.3">
      <c r="A51" s="730"/>
      <c r="B51" s="94" t="s">
        <v>387</v>
      </c>
      <c r="C51" s="95">
        <f t="shared" ref="C51:E51" si="15">Q18</f>
        <v>0</v>
      </c>
      <c r="D51" s="95">
        <f t="shared" si="15"/>
        <v>0</v>
      </c>
      <c r="E51" s="95">
        <f t="shared" si="15"/>
        <v>0</v>
      </c>
      <c r="F51" s="238"/>
      <c r="G51" s="238"/>
      <c r="H51" s="238"/>
      <c r="I51" s="238"/>
      <c r="J51" s="238"/>
      <c r="K51" s="238"/>
      <c r="L51" s="238"/>
      <c r="M51" s="238"/>
      <c r="N51" s="238"/>
      <c r="O51" s="238"/>
      <c r="P51" s="238"/>
      <c r="Q51" s="95">
        <f t="shared" si="5"/>
        <v>0</v>
      </c>
      <c r="R51" s="95">
        <f t="shared" si="6"/>
        <v>0</v>
      </c>
      <c r="S51" s="95">
        <f t="shared" si="6"/>
        <v>0</v>
      </c>
      <c r="V51" s="160">
        <f t="shared" si="0"/>
        <v>44</v>
      </c>
    </row>
    <row r="52" spans="1:22" x14ac:dyDescent="0.3">
      <c r="A52" s="730"/>
      <c r="B52" s="94" t="s">
        <v>76</v>
      </c>
      <c r="C52" s="95">
        <f t="shared" ref="C52:E52" si="16">Q19</f>
        <v>0</v>
      </c>
      <c r="D52" s="95">
        <f t="shared" si="16"/>
        <v>0</v>
      </c>
      <c r="E52" s="95">
        <f t="shared" si="16"/>
        <v>0</v>
      </c>
      <c r="F52" s="238"/>
      <c r="G52" s="238"/>
      <c r="H52" s="238"/>
      <c r="I52" s="238"/>
      <c r="J52" s="238"/>
      <c r="K52" s="238"/>
      <c r="L52" s="238"/>
      <c r="M52" s="238"/>
      <c r="N52" s="238"/>
      <c r="O52" s="238"/>
      <c r="P52" s="238"/>
      <c r="Q52" s="95">
        <f t="shared" si="5"/>
        <v>0</v>
      </c>
      <c r="R52" s="95">
        <f t="shared" si="6"/>
        <v>0</v>
      </c>
      <c r="S52" s="95">
        <f t="shared" si="6"/>
        <v>0</v>
      </c>
      <c r="V52" s="160">
        <f t="shared" si="0"/>
        <v>45</v>
      </c>
    </row>
    <row r="53" spans="1:22" x14ac:dyDescent="0.3">
      <c r="A53" s="730"/>
      <c r="B53" s="94" t="s">
        <v>84</v>
      </c>
      <c r="C53" s="95">
        <f t="shared" ref="C53:E53" si="17">Q20</f>
        <v>0</v>
      </c>
      <c r="D53" s="95">
        <f t="shared" si="17"/>
        <v>0</v>
      </c>
      <c r="E53" s="95">
        <f t="shared" si="17"/>
        <v>0</v>
      </c>
      <c r="F53" s="238"/>
      <c r="G53" s="238"/>
      <c r="H53" s="238"/>
      <c r="I53" s="238"/>
      <c r="J53" s="238"/>
      <c r="K53" s="238"/>
      <c r="L53" s="238"/>
      <c r="M53" s="238"/>
      <c r="N53" s="238"/>
      <c r="O53" s="238"/>
      <c r="P53" s="238"/>
      <c r="Q53" s="95">
        <f t="shared" si="5"/>
        <v>0</v>
      </c>
      <c r="R53" s="95">
        <f t="shared" si="6"/>
        <v>0</v>
      </c>
      <c r="S53" s="95">
        <f t="shared" si="6"/>
        <v>0</v>
      </c>
      <c r="V53" s="160">
        <f t="shared" si="0"/>
        <v>46</v>
      </c>
    </row>
    <row r="54" spans="1:22" x14ac:dyDescent="0.3">
      <c r="A54" s="730"/>
      <c r="B54" s="94" t="s">
        <v>85</v>
      </c>
      <c r="C54" s="95">
        <f t="shared" ref="C54:E54" si="18">Q21</f>
        <v>0</v>
      </c>
      <c r="D54" s="95">
        <f t="shared" si="18"/>
        <v>0</v>
      </c>
      <c r="E54" s="95">
        <f t="shared" si="18"/>
        <v>0</v>
      </c>
      <c r="F54" s="238"/>
      <c r="G54" s="238"/>
      <c r="H54" s="238"/>
      <c r="I54" s="238"/>
      <c r="J54" s="238"/>
      <c r="K54" s="238"/>
      <c r="L54" s="238"/>
      <c r="M54" s="238"/>
      <c r="N54" s="238"/>
      <c r="O54" s="238"/>
      <c r="P54" s="238"/>
      <c r="Q54" s="95">
        <f t="shared" si="5"/>
        <v>0</v>
      </c>
      <c r="R54" s="95">
        <f t="shared" si="6"/>
        <v>0</v>
      </c>
      <c r="S54" s="95">
        <f t="shared" si="6"/>
        <v>0</v>
      </c>
      <c r="V54" s="160">
        <f t="shared" si="0"/>
        <v>47</v>
      </c>
    </row>
    <row r="55" spans="1:22" x14ac:dyDescent="0.3">
      <c r="A55" s="730"/>
      <c r="B55" s="94" t="s">
        <v>86</v>
      </c>
      <c r="C55" s="95">
        <f t="shared" ref="C55:E55" si="19">Q22</f>
        <v>0</v>
      </c>
      <c r="D55" s="95">
        <f t="shared" si="19"/>
        <v>0</v>
      </c>
      <c r="E55" s="95">
        <f t="shared" si="19"/>
        <v>0</v>
      </c>
      <c r="F55" s="238"/>
      <c r="G55" s="238"/>
      <c r="H55" s="238"/>
      <c r="I55" s="238"/>
      <c r="J55" s="238"/>
      <c r="K55" s="238"/>
      <c r="L55" s="238"/>
      <c r="M55" s="238"/>
      <c r="N55" s="238"/>
      <c r="O55" s="238"/>
      <c r="P55" s="238"/>
      <c r="Q55" s="95">
        <f t="shared" si="5"/>
        <v>0</v>
      </c>
      <c r="R55" s="95">
        <f t="shared" si="6"/>
        <v>0</v>
      </c>
      <c r="S55" s="95">
        <f t="shared" si="6"/>
        <v>0</v>
      </c>
      <c r="V55" s="160">
        <f t="shared" si="0"/>
        <v>48</v>
      </c>
    </row>
    <row r="56" spans="1:22" x14ac:dyDescent="0.3">
      <c r="A56" s="730"/>
      <c r="B56" s="94" t="s">
        <v>87</v>
      </c>
      <c r="C56" s="95">
        <f t="shared" ref="C56:E56" si="20">Q23</f>
        <v>0</v>
      </c>
      <c r="D56" s="95">
        <f t="shared" si="20"/>
        <v>0</v>
      </c>
      <c r="E56" s="95">
        <f t="shared" si="20"/>
        <v>0</v>
      </c>
      <c r="F56" s="238"/>
      <c r="G56" s="238"/>
      <c r="H56" s="238"/>
      <c r="I56" s="238"/>
      <c r="J56" s="238"/>
      <c r="K56" s="238"/>
      <c r="L56" s="238"/>
      <c r="M56" s="238"/>
      <c r="N56" s="238"/>
      <c r="O56" s="238"/>
      <c r="P56" s="238"/>
      <c r="Q56" s="95">
        <f t="shared" si="5"/>
        <v>0</v>
      </c>
      <c r="R56" s="95">
        <f t="shared" si="6"/>
        <v>0</v>
      </c>
      <c r="S56" s="95">
        <f t="shared" si="6"/>
        <v>0</v>
      </c>
      <c r="V56" s="160">
        <f t="shared" si="0"/>
        <v>49</v>
      </c>
    </row>
    <row r="57" spans="1:22" x14ac:dyDescent="0.3">
      <c r="A57" s="730"/>
      <c r="B57" s="94" t="s">
        <v>88</v>
      </c>
      <c r="C57" s="95">
        <f t="shared" ref="C57:E57" si="21">Q24</f>
        <v>0</v>
      </c>
      <c r="D57" s="95">
        <f t="shared" si="21"/>
        <v>0</v>
      </c>
      <c r="E57" s="95">
        <f t="shared" si="21"/>
        <v>0</v>
      </c>
      <c r="F57" s="238"/>
      <c r="G57" s="238"/>
      <c r="H57" s="238"/>
      <c r="I57" s="238"/>
      <c r="J57" s="238"/>
      <c r="K57" s="238"/>
      <c r="L57" s="238"/>
      <c r="M57" s="238"/>
      <c r="N57" s="238"/>
      <c r="O57" s="238"/>
      <c r="P57" s="238"/>
      <c r="Q57" s="95">
        <f t="shared" si="5"/>
        <v>0</v>
      </c>
      <c r="R57" s="95">
        <f t="shared" si="6"/>
        <v>0</v>
      </c>
      <c r="S57" s="95">
        <f t="shared" si="6"/>
        <v>0</v>
      </c>
      <c r="V57" s="160">
        <f t="shared" si="0"/>
        <v>50</v>
      </c>
    </row>
    <row r="58" spans="1:22" ht="14.25" thickBot="1" x14ac:dyDescent="0.35">
      <c r="A58" s="730"/>
      <c r="B58" s="96" t="s">
        <v>128</v>
      </c>
      <c r="C58" s="97">
        <f t="shared" ref="C58:S58" si="22">SUM(C41:C57)</f>
        <v>0</v>
      </c>
      <c r="D58" s="97">
        <f t="shared" si="22"/>
        <v>0</v>
      </c>
      <c r="E58" s="97">
        <f t="shared" si="22"/>
        <v>0</v>
      </c>
      <c r="F58" s="97">
        <f t="shared" si="22"/>
        <v>0</v>
      </c>
      <c r="G58" s="97">
        <f t="shared" si="22"/>
        <v>0</v>
      </c>
      <c r="H58" s="97">
        <f t="shared" si="22"/>
        <v>0</v>
      </c>
      <c r="I58" s="97">
        <f t="shared" si="22"/>
        <v>0</v>
      </c>
      <c r="J58" s="97">
        <f t="shared" si="22"/>
        <v>0</v>
      </c>
      <c r="K58" s="97">
        <f t="shared" si="22"/>
        <v>0</v>
      </c>
      <c r="L58" s="97">
        <f t="shared" si="22"/>
        <v>0</v>
      </c>
      <c r="M58" s="97">
        <f t="shared" si="22"/>
        <v>0</v>
      </c>
      <c r="N58" s="97">
        <f t="shared" si="22"/>
        <v>0</v>
      </c>
      <c r="O58" s="97">
        <f t="shared" si="22"/>
        <v>0</v>
      </c>
      <c r="P58" s="97">
        <f t="shared" si="22"/>
        <v>0</v>
      </c>
      <c r="Q58" s="97">
        <f t="shared" si="22"/>
        <v>0</v>
      </c>
      <c r="R58" s="97">
        <f t="shared" si="22"/>
        <v>0</v>
      </c>
      <c r="S58" s="97">
        <f t="shared" si="22"/>
        <v>0</v>
      </c>
      <c r="U58" s="160" t="str">
        <f>RIGHT(A41,4)&amp;"reseau"</f>
        <v>2020reseau</v>
      </c>
      <c r="V58" s="160">
        <f t="shared" si="0"/>
        <v>51</v>
      </c>
    </row>
    <row r="59" spans="1:22" x14ac:dyDescent="0.3">
      <c r="A59" s="730"/>
      <c r="B59" s="98"/>
      <c r="C59" s="95"/>
      <c r="D59" s="95"/>
      <c r="E59" s="95"/>
      <c r="F59" s="95"/>
      <c r="G59" s="95"/>
      <c r="H59" s="95"/>
      <c r="I59" s="95"/>
      <c r="J59" s="95"/>
      <c r="K59" s="95"/>
      <c r="L59" s="95"/>
      <c r="M59" s="95"/>
      <c r="N59" s="95"/>
      <c r="O59" s="95"/>
      <c r="P59" s="95"/>
      <c r="Q59" s="95"/>
      <c r="R59" s="95"/>
      <c r="S59" s="95"/>
      <c r="V59" s="160">
        <f t="shared" si="0"/>
        <v>52</v>
      </c>
    </row>
    <row r="60" spans="1:22" x14ac:dyDescent="0.3">
      <c r="A60" s="730"/>
      <c r="B60" s="94" t="s">
        <v>370</v>
      </c>
      <c r="C60" s="95">
        <f t="shared" ref="C60:E60" si="23">Q27</f>
        <v>0</v>
      </c>
      <c r="D60" s="95">
        <f t="shared" si="23"/>
        <v>0</v>
      </c>
      <c r="E60" s="95">
        <f t="shared" si="23"/>
        <v>0</v>
      </c>
      <c r="F60" s="238"/>
      <c r="G60" s="238"/>
      <c r="H60" s="238"/>
      <c r="I60" s="238"/>
      <c r="J60" s="238"/>
      <c r="K60" s="238"/>
      <c r="L60" s="238"/>
      <c r="M60" s="238"/>
      <c r="N60" s="238"/>
      <c r="O60" s="238"/>
      <c r="P60" s="238"/>
      <c r="Q60" s="95">
        <f>SUM(C60,F60:J60,M60:N60)</f>
        <v>0</v>
      </c>
      <c r="R60" s="95">
        <f>SUM(D60,K60,O60)</f>
        <v>0</v>
      </c>
      <c r="S60" s="95">
        <f>SUM(E60,L60,P60)</f>
        <v>0</v>
      </c>
      <c r="V60" s="160">
        <f t="shared" si="0"/>
        <v>53</v>
      </c>
    </row>
    <row r="61" spans="1:22" x14ac:dyDescent="0.3">
      <c r="A61" s="730"/>
      <c r="B61" s="94" t="s">
        <v>129</v>
      </c>
      <c r="C61" s="95">
        <f t="shared" ref="C61:E61" si="24">Q28</f>
        <v>0</v>
      </c>
      <c r="D61" s="95">
        <f t="shared" si="24"/>
        <v>0</v>
      </c>
      <c r="E61" s="95">
        <f t="shared" si="24"/>
        <v>0</v>
      </c>
      <c r="F61" s="238"/>
      <c r="G61" s="238"/>
      <c r="H61" s="238"/>
      <c r="I61" s="238"/>
      <c r="J61" s="238"/>
      <c r="K61" s="238"/>
      <c r="L61" s="238"/>
      <c r="M61" s="238"/>
      <c r="N61" s="238"/>
      <c r="O61" s="238"/>
      <c r="P61" s="238"/>
      <c r="Q61" s="95">
        <f t="shared" ref="Q61:Q71" si="25">SUM(C61,F61:J61,M61:N61)</f>
        <v>0</v>
      </c>
      <c r="R61" s="95">
        <f t="shared" ref="R61:S71" si="26">SUM(D61,K61,O61)</f>
        <v>0</v>
      </c>
      <c r="S61" s="95">
        <f t="shared" si="26"/>
        <v>0</v>
      </c>
      <c r="V61" s="160">
        <f t="shared" si="0"/>
        <v>54</v>
      </c>
    </row>
    <row r="62" spans="1:22" x14ac:dyDescent="0.3">
      <c r="A62" s="730"/>
      <c r="B62" s="94" t="s">
        <v>130</v>
      </c>
      <c r="C62" s="95">
        <f t="shared" ref="C62:E62" si="27">Q29</f>
        <v>0</v>
      </c>
      <c r="D62" s="95">
        <f t="shared" si="27"/>
        <v>0</v>
      </c>
      <c r="E62" s="95">
        <f t="shared" si="27"/>
        <v>0</v>
      </c>
      <c r="F62" s="238"/>
      <c r="G62" s="238"/>
      <c r="H62" s="238"/>
      <c r="I62" s="238"/>
      <c r="J62" s="238"/>
      <c r="K62" s="238"/>
      <c r="L62" s="238"/>
      <c r="M62" s="238"/>
      <c r="N62" s="238"/>
      <c r="O62" s="238"/>
      <c r="P62" s="238"/>
      <c r="Q62" s="95">
        <f t="shared" si="25"/>
        <v>0</v>
      </c>
      <c r="R62" s="95">
        <f t="shared" si="26"/>
        <v>0</v>
      </c>
      <c r="S62" s="95">
        <f t="shared" si="26"/>
        <v>0</v>
      </c>
      <c r="V62" s="160">
        <f t="shared" si="0"/>
        <v>55</v>
      </c>
    </row>
    <row r="63" spans="1:22" x14ac:dyDescent="0.3">
      <c r="A63" s="730"/>
      <c r="B63" s="94" t="s">
        <v>126</v>
      </c>
      <c r="C63" s="95">
        <f t="shared" ref="C63:E63" si="28">Q30</f>
        <v>0</v>
      </c>
      <c r="D63" s="95">
        <f t="shared" si="28"/>
        <v>0</v>
      </c>
      <c r="E63" s="95">
        <f t="shared" si="28"/>
        <v>0</v>
      </c>
      <c r="F63" s="238"/>
      <c r="G63" s="238"/>
      <c r="H63" s="238"/>
      <c r="I63" s="238"/>
      <c r="J63" s="238"/>
      <c r="K63" s="238"/>
      <c r="L63" s="238"/>
      <c r="M63" s="238"/>
      <c r="N63" s="238"/>
      <c r="O63" s="238"/>
      <c r="P63" s="238"/>
      <c r="Q63" s="95">
        <f t="shared" si="25"/>
        <v>0</v>
      </c>
      <c r="R63" s="95">
        <f t="shared" si="26"/>
        <v>0</v>
      </c>
      <c r="S63" s="95">
        <f t="shared" si="26"/>
        <v>0</v>
      </c>
      <c r="V63" s="160">
        <f t="shared" si="0"/>
        <v>56</v>
      </c>
    </row>
    <row r="64" spans="1:22" x14ac:dyDescent="0.3">
      <c r="A64" s="730"/>
      <c r="B64" s="94" t="s">
        <v>131</v>
      </c>
      <c r="C64" s="95">
        <f t="shared" ref="C64:E64" si="29">Q31</f>
        <v>0</v>
      </c>
      <c r="D64" s="95">
        <f t="shared" si="29"/>
        <v>0</v>
      </c>
      <c r="E64" s="95">
        <f t="shared" si="29"/>
        <v>0</v>
      </c>
      <c r="F64" s="238"/>
      <c r="G64" s="238"/>
      <c r="H64" s="238"/>
      <c r="I64" s="238"/>
      <c r="J64" s="238"/>
      <c r="K64" s="238"/>
      <c r="L64" s="238"/>
      <c r="M64" s="238"/>
      <c r="N64" s="238"/>
      <c r="O64" s="238"/>
      <c r="P64" s="238"/>
      <c r="Q64" s="95">
        <f t="shared" si="25"/>
        <v>0</v>
      </c>
      <c r="R64" s="95">
        <f t="shared" si="26"/>
        <v>0</v>
      </c>
      <c r="S64" s="95">
        <f t="shared" si="26"/>
        <v>0</v>
      </c>
      <c r="V64" s="160">
        <f t="shared" si="0"/>
        <v>57</v>
      </c>
    </row>
    <row r="65" spans="1:22" x14ac:dyDescent="0.3">
      <c r="A65" s="730"/>
      <c r="B65" s="94" t="s">
        <v>132</v>
      </c>
      <c r="C65" s="95">
        <f t="shared" ref="C65:E65" si="30">Q32</f>
        <v>0</v>
      </c>
      <c r="D65" s="95">
        <f t="shared" si="30"/>
        <v>0</v>
      </c>
      <c r="E65" s="95">
        <f t="shared" si="30"/>
        <v>0</v>
      </c>
      <c r="F65" s="238"/>
      <c r="G65" s="238"/>
      <c r="H65" s="238"/>
      <c r="I65" s="238"/>
      <c r="J65" s="238"/>
      <c r="K65" s="238"/>
      <c r="L65" s="238"/>
      <c r="M65" s="238"/>
      <c r="N65" s="238"/>
      <c r="O65" s="238"/>
      <c r="P65" s="238"/>
      <c r="Q65" s="95">
        <f t="shared" si="25"/>
        <v>0</v>
      </c>
      <c r="R65" s="95">
        <f t="shared" si="26"/>
        <v>0</v>
      </c>
      <c r="S65" s="95">
        <f t="shared" si="26"/>
        <v>0</v>
      </c>
      <c r="V65" s="160">
        <f t="shared" si="0"/>
        <v>58</v>
      </c>
    </row>
    <row r="66" spans="1:22" x14ac:dyDescent="0.3">
      <c r="A66" s="730"/>
      <c r="B66" s="94" t="s">
        <v>127</v>
      </c>
      <c r="C66" s="95">
        <f t="shared" ref="C66:E66" si="31">Q33</f>
        <v>0</v>
      </c>
      <c r="D66" s="95">
        <f t="shared" si="31"/>
        <v>0</v>
      </c>
      <c r="E66" s="95">
        <f t="shared" si="31"/>
        <v>0</v>
      </c>
      <c r="F66" s="238"/>
      <c r="G66" s="238"/>
      <c r="H66" s="238"/>
      <c r="I66" s="238"/>
      <c r="J66" s="238"/>
      <c r="K66" s="238"/>
      <c r="L66" s="238"/>
      <c r="M66" s="238"/>
      <c r="N66" s="238"/>
      <c r="O66" s="238"/>
      <c r="P66" s="238"/>
      <c r="Q66" s="95">
        <f t="shared" si="25"/>
        <v>0</v>
      </c>
      <c r="R66" s="95">
        <f t="shared" si="26"/>
        <v>0</v>
      </c>
      <c r="S66" s="95">
        <f t="shared" si="26"/>
        <v>0</v>
      </c>
      <c r="V66" s="160">
        <f t="shared" si="0"/>
        <v>59</v>
      </c>
    </row>
    <row r="67" spans="1:22" x14ac:dyDescent="0.3">
      <c r="A67" s="730"/>
      <c r="B67" s="94" t="s">
        <v>84</v>
      </c>
      <c r="C67" s="95">
        <f t="shared" ref="C67:E67" si="32">Q34</f>
        <v>0</v>
      </c>
      <c r="D67" s="95">
        <f t="shared" si="32"/>
        <v>0</v>
      </c>
      <c r="E67" s="95">
        <f t="shared" si="32"/>
        <v>0</v>
      </c>
      <c r="F67" s="238"/>
      <c r="G67" s="238"/>
      <c r="H67" s="238"/>
      <c r="I67" s="238"/>
      <c r="J67" s="238"/>
      <c r="K67" s="238"/>
      <c r="L67" s="238"/>
      <c r="M67" s="238"/>
      <c r="N67" s="238"/>
      <c r="O67" s="238"/>
      <c r="P67" s="238"/>
      <c r="Q67" s="95">
        <f t="shared" si="25"/>
        <v>0</v>
      </c>
      <c r="R67" s="95">
        <f t="shared" si="26"/>
        <v>0</v>
      </c>
      <c r="S67" s="95">
        <f t="shared" si="26"/>
        <v>0</v>
      </c>
      <c r="V67" s="160">
        <f t="shared" si="0"/>
        <v>60</v>
      </c>
    </row>
    <row r="68" spans="1:22" x14ac:dyDescent="0.3">
      <c r="A68" s="730"/>
      <c r="B68" s="94" t="s">
        <v>85</v>
      </c>
      <c r="C68" s="95">
        <f t="shared" ref="C68:E68" si="33">Q35</f>
        <v>0</v>
      </c>
      <c r="D68" s="95">
        <f t="shared" si="33"/>
        <v>0</v>
      </c>
      <c r="E68" s="95">
        <f t="shared" si="33"/>
        <v>0</v>
      </c>
      <c r="F68" s="238"/>
      <c r="G68" s="238"/>
      <c r="H68" s="238"/>
      <c r="I68" s="238"/>
      <c r="J68" s="238"/>
      <c r="K68" s="238"/>
      <c r="L68" s="238"/>
      <c r="M68" s="238"/>
      <c r="N68" s="238"/>
      <c r="O68" s="238"/>
      <c r="P68" s="238"/>
      <c r="Q68" s="95">
        <f t="shared" si="25"/>
        <v>0</v>
      </c>
      <c r="R68" s="95">
        <f t="shared" si="26"/>
        <v>0</v>
      </c>
      <c r="S68" s="95">
        <f t="shared" si="26"/>
        <v>0</v>
      </c>
      <c r="V68" s="160">
        <f t="shared" si="0"/>
        <v>61</v>
      </c>
    </row>
    <row r="69" spans="1:22" x14ac:dyDescent="0.3">
      <c r="A69" s="730"/>
      <c r="B69" s="94" t="s">
        <v>86</v>
      </c>
      <c r="C69" s="95">
        <f t="shared" ref="C69:E69" si="34">Q36</f>
        <v>0</v>
      </c>
      <c r="D69" s="95">
        <f t="shared" si="34"/>
        <v>0</v>
      </c>
      <c r="E69" s="95">
        <f t="shared" si="34"/>
        <v>0</v>
      </c>
      <c r="F69" s="238"/>
      <c r="G69" s="238"/>
      <c r="H69" s="238"/>
      <c r="I69" s="238"/>
      <c r="J69" s="238"/>
      <c r="K69" s="238"/>
      <c r="L69" s="238"/>
      <c r="M69" s="238"/>
      <c r="N69" s="238"/>
      <c r="O69" s="238"/>
      <c r="P69" s="238"/>
      <c r="Q69" s="95">
        <f t="shared" si="25"/>
        <v>0</v>
      </c>
      <c r="R69" s="95">
        <f t="shared" si="26"/>
        <v>0</v>
      </c>
      <c r="S69" s="95">
        <f t="shared" si="26"/>
        <v>0</v>
      </c>
      <c r="V69" s="160">
        <f t="shared" si="0"/>
        <v>62</v>
      </c>
    </row>
    <row r="70" spans="1:22" x14ac:dyDescent="0.3">
      <c r="A70" s="730"/>
      <c r="B70" s="94" t="s">
        <v>87</v>
      </c>
      <c r="C70" s="95">
        <f t="shared" ref="C70:E70" si="35">Q37</f>
        <v>0</v>
      </c>
      <c r="D70" s="95">
        <f t="shared" si="35"/>
        <v>0</v>
      </c>
      <c r="E70" s="95">
        <f t="shared" si="35"/>
        <v>0</v>
      </c>
      <c r="F70" s="238"/>
      <c r="G70" s="238"/>
      <c r="H70" s="238"/>
      <c r="I70" s="238"/>
      <c r="J70" s="238"/>
      <c r="K70" s="238"/>
      <c r="L70" s="238"/>
      <c r="M70" s="238"/>
      <c r="N70" s="238"/>
      <c r="O70" s="238"/>
      <c r="P70" s="238"/>
      <c r="Q70" s="95">
        <f t="shared" si="25"/>
        <v>0</v>
      </c>
      <c r="R70" s="95">
        <f t="shared" si="26"/>
        <v>0</v>
      </c>
      <c r="S70" s="95">
        <f t="shared" si="26"/>
        <v>0</v>
      </c>
      <c r="V70" s="160">
        <f t="shared" si="0"/>
        <v>63</v>
      </c>
    </row>
    <row r="71" spans="1:22" x14ac:dyDescent="0.3">
      <c r="A71" s="730"/>
      <c r="B71" s="94" t="s">
        <v>88</v>
      </c>
      <c r="C71" s="95">
        <f t="shared" ref="C71:E71" si="36">Q38</f>
        <v>0</v>
      </c>
      <c r="D71" s="95">
        <f t="shared" si="36"/>
        <v>0</v>
      </c>
      <c r="E71" s="95">
        <f t="shared" si="36"/>
        <v>0</v>
      </c>
      <c r="F71" s="238"/>
      <c r="G71" s="238"/>
      <c r="H71" s="238"/>
      <c r="I71" s="238"/>
      <c r="J71" s="238"/>
      <c r="K71" s="238"/>
      <c r="L71" s="238"/>
      <c r="M71" s="238"/>
      <c r="N71" s="238"/>
      <c r="O71" s="238"/>
      <c r="P71" s="238"/>
      <c r="Q71" s="95">
        <f t="shared" si="25"/>
        <v>0</v>
      </c>
      <c r="R71" s="95">
        <f t="shared" si="26"/>
        <v>0</v>
      </c>
      <c r="S71" s="95">
        <f t="shared" si="26"/>
        <v>0</v>
      </c>
      <c r="V71" s="160">
        <f t="shared" si="0"/>
        <v>64</v>
      </c>
    </row>
    <row r="72" spans="1:22" ht="14.25" thickBot="1" x14ac:dyDescent="0.35">
      <c r="A72" s="730"/>
      <c r="B72" s="96" t="s">
        <v>133</v>
      </c>
      <c r="C72" s="97">
        <f t="shared" ref="C72:S72" si="37">SUM(C60:C71)</f>
        <v>0</v>
      </c>
      <c r="D72" s="97">
        <f t="shared" si="37"/>
        <v>0</v>
      </c>
      <c r="E72" s="97">
        <f t="shared" si="37"/>
        <v>0</v>
      </c>
      <c r="F72" s="97">
        <f t="shared" si="37"/>
        <v>0</v>
      </c>
      <c r="G72" s="97">
        <f t="shared" si="37"/>
        <v>0</v>
      </c>
      <c r="H72" s="97">
        <f t="shared" si="37"/>
        <v>0</v>
      </c>
      <c r="I72" s="97">
        <f t="shared" si="37"/>
        <v>0</v>
      </c>
      <c r="J72" s="97">
        <f t="shared" si="37"/>
        <v>0</v>
      </c>
      <c r="K72" s="97">
        <f t="shared" si="37"/>
        <v>0</v>
      </c>
      <c r="L72" s="97">
        <f t="shared" si="37"/>
        <v>0</v>
      </c>
      <c r="M72" s="97">
        <f t="shared" si="37"/>
        <v>0</v>
      </c>
      <c r="N72" s="97">
        <f t="shared" si="37"/>
        <v>0</v>
      </c>
      <c r="O72" s="97">
        <f t="shared" si="37"/>
        <v>0</v>
      </c>
      <c r="P72" s="97">
        <f t="shared" si="37"/>
        <v>0</v>
      </c>
      <c r="Q72" s="97">
        <f t="shared" si="37"/>
        <v>0</v>
      </c>
      <c r="R72" s="97">
        <f t="shared" si="37"/>
        <v>0</v>
      </c>
      <c r="S72" s="97">
        <f t="shared" si="37"/>
        <v>0</v>
      </c>
      <c r="U72" s="160" t="str">
        <f>RIGHT(A41,4)&amp;"hors reseau"</f>
        <v>2020hors reseau</v>
      </c>
      <c r="V72" s="160">
        <f t="shared" si="0"/>
        <v>65</v>
      </c>
    </row>
    <row r="73" spans="1:22" x14ac:dyDescent="0.3">
      <c r="B73" s="67"/>
      <c r="C73" s="95"/>
      <c r="D73" s="95"/>
      <c r="E73" s="95"/>
      <c r="F73" s="95"/>
      <c r="G73" s="95"/>
      <c r="H73" s="95"/>
      <c r="I73" s="95"/>
      <c r="J73" s="95"/>
      <c r="K73" s="95"/>
      <c r="L73" s="95"/>
      <c r="M73" s="95"/>
      <c r="N73" s="99"/>
      <c r="O73" s="95"/>
      <c r="P73" s="95"/>
      <c r="Q73" s="95"/>
      <c r="R73" s="95"/>
      <c r="S73" s="95"/>
      <c r="V73" s="160">
        <f t="shared" si="0"/>
        <v>66</v>
      </c>
    </row>
    <row r="74" spans="1:22" ht="14.45" customHeight="1" x14ac:dyDescent="0.3">
      <c r="A74" s="730" t="s">
        <v>322</v>
      </c>
      <c r="B74" s="94" t="s">
        <v>370</v>
      </c>
      <c r="C74" s="95">
        <f t="shared" ref="C74:E74" si="38">Q41</f>
        <v>0</v>
      </c>
      <c r="D74" s="95">
        <f t="shared" si="38"/>
        <v>0</v>
      </c>
      <c r="E74" s="95">
        <f t="shared" si="38"/>
        <v>0</v>
      </c>
      <c r="F74" s="238"/>
      <c r="G74" s="238"/>
      <c r="H74" s="238"/>
      <c r="I74" s="238"/>
      <c r="J74" s="238"/>
      <c r="K74" s="238"/>
      <c r="L74" s="238"/>
      <c r="M74" s="238"/>
      <c r="N74" s="238"/>
      <c r="O74" s="238"/>
      <c r="P74" s="238"/>
      <c r="Q74" s="95">
        <f>SUM(C74,F74:J74,M74:N74)</f>
        <v>0</v>
      </c>
      <c r="R74" s="95">
        <f>SUM(D74,K74,O74)</f>
        <v>0</v>
      </c>
      <c r="S74" s="95">
        <f>SUM(E74,L74,P74)</f>
        <v>0</v>
      </c>
      <c r="V74" s="160">
        <f t="shared" ref="V74:V137" si="39">V73+1</f>
        <v>67</v>
      </c>
    </row>
    <row r="75" spans="1:22" ht="14.45" customHeight="1" x14ac:dyDescent="0.3">
      <c r="A75" s="730"/>
      <c r="B75" s="94" t="s">
        <v>378</v>
      </c>
      <c r="C75" s="95">
        <f t="shared" ref="C75:C90" si="40">Q42</f>
        <v>0</v>
      </c>
      <c r="D75" s="95">
        <f t="shared" ref="D75:D90" si="41">R42</f>
        <v>0</v>
      </c>
      <c r="E75" s="95">
        <f t="shared" ref="E75:E90" si="42">S42</f>
        <v>0</v>
      </c>
      <c r="F75" s="238"/>
      <c r="G75" s="238"/>
      <c r="H75" s="238"/>
      <c r="I75" s="238"/>
      <c r="J75" s="238"/>
      <c r="K75" s="238"/>
      <c r="L75" s="238"/>
      <c r="M75" s="238"/>
      <c r="N75" s="238"/>
      <c r="O75" s="238"/>
      <c r="P75" s="238"/>
      <c r="Q75" s="95">
        <f t="shared" ref="Q75:Q90" si="43">SUM(C75,F75:J75,M75:N75)</f>
        <v>0</v>
      </c>
      <c r="R75" s="95">
        <f t="shared" ref="R75:S90" si="44">SUM(D75,K75,O75)</f>
        <v>0</v>
      </c>
      <c r="S75" s="95">
        <f t="shared" si="44"/>
        <v>0</v>
      </c>
      <c r="V75" s="160">
        <f t="shared" si="39"/>
        <v>68</v>
      </c>
    </row>
    <row r="76" spans="1:22" ht="14.45" customHeight="1" x14ac:dyDescent="0.3">
      <c r="A76" s="730"/>
      <c r="B76" s="94" t="s">
        <v>379</v>
      </c>
      <c r="C76" s="95">
        <f t="shared" si="40"/>
        <v>0</v>
      </c>
      <c r="D76" s="95">
        <f t="shared" si="41"/>
        <v>0</v>
      </c>
      <c r="E76" s="95">
        <f t="shared" si="42"/>
        <v>0</v>
      </c>
      <c r="F76" s="238"/>
      <c r="G76" s="238"/>
      <c r="H76" s="238"/>
      <c r="I76" s="238"/>
      <c r="J76" s="238"/>
      <c r="K76" s="238"/>
      <c r="L76" s="238"/>
      <c r="M76" s="238"/>
      <c r="N76" s="238"/>
      <c r="O76" s="238"/>
      <c r="P76" s="238"/>
      <c r="Q76" s="95">
        <f t="shared" si="43"/>
        <v>0</v>
      </c>
      <c r="R76" s="95">
        <f t="shared" si="44"/>
        <v>0</v>
      </c>
      <c r="S76" s="95">
        <f t="shared" si="44"/>
        <v>0</v>
      </c>
      <c r="V76" s="160">
        <f t="shared" si="39"/>
        <v>69</v>
      </c>
    </row>
    <row r="77" spans="1:22" ht="14.45" customHeight="1" x14ac:dyDescent="0.3">
      <c r="A77" s="730"/>
      <c r="B77" s="94" t="s">
        <v>380</v>
      </c>
      <c r="C77" s="95">
        <f t="shared" si="40"/>
        <v>0</v>
      </c>
      <c r="D77" s="95">
        <f t="shared" si="41"/>
        <v>0</v>
      </c>
      <c r="E77" s="95">
        <f t="shared" si="42"/>
        <v>0</v>
      </c>
      <c r="F77" s="238"/>
      <c r="G77" s="238"/>
      <c r="H77" s="238"/>
      <c r="I77" s="238"/>
      <c r="J77" s="238"/>
      <c r="K77" s="238"/>
      <c r="L77" s="238"/>
      <c r="M77" s="238"/>
      <c r="N77" s="238"/>
      <c r="O77" s="238"/>
      <c r="P77" s="238"/>
      <c r="Q77" s="95">
        <f t="shared" si="43"/>
        <v>0</v>
      </c>
      <c r="R77" s="95">
        <f t="shared" si="44"/>
        <v>0</v>
      </c>
      <c r="S77" s="95">
        <f t="shared" si="44"/>
        <v>0</v>
      </c>
      <c r="V77" s="160">
        <f t="shared" si="39"/>
        <v>70</v>
      </c>
    </row>
    <row r="78" spans="1:22" ht="14.45" customHeight="1" x14ac:dyDescent="0.3">
      <c r="A78" s="730"/>
      <c r="B78" s="94" t="s">
        <v>381</v>
      </c>
      <c r="C78" s="95">
        <f t="shared" si="40"/>
        <v>0</v>
      </c>
      <c r="D78" s="95">
        <f t="shared" si="41"/>
        <v>0</v>
      </c>
      <c r="E78" s="95">
        <f t="shared" si="42"/>
        <v>0</v>
      </c>
      <c r="F78" s="238"/>
      <c r="G78" s="238"/>
      <c r="H78" s="238"/>
      <c r="I78" s="238"/>
      <c r="J78" s="238"/>
      <c r="K78" s="238"/>
      <c r="L78" s="238"/>
      <c r="M78" s="238"/>
      <c r="N78" s="238"/>
      <c r="O78" s="238"/>
      <c r="P78" s="238"/>
      <c r="Q78" s="95">
        <f t="shared" si="43"/>
        <v>0</v>
      </c>
      <c r="R78" s="95">
        <f t="shared" si="44"/>
        <v>0</v>
      </c>
      <c r="S78" s="95">
        <f t="shared" si="44"/>
        <v>0</v>
      </c>
      <c r="V78" s="160">
        <f t="shared" si="39"/>
        <v>71</v>
      </c>
    </row>
    <row r="79" spans="1:22" ht="14.45" customHeight="1" x14ac:dyDescent="0.3">
      <c r="A79" s="730"/>
      <c r="B79" s="94" t="s">
        <v>382</v>
      </c>
      <c r="C79" s="95">
        <f t="shared" si="40"/>
        <v>0</v>
      </c>
      <c r="D79" s="95">
        <f t="shared" si="41"/>
        <v>0</v>
      </c>
      <c r="E79" s="95">
        <f t="shared" si="42"/>
        <v>0</v>
      </c>
      <c r="F79" s="238"/>
      <c r="G79" s="238"/>
      <c r="H79" s="238"/>
      <c r="I79" s="238"/>
      <c r="J79" s="238"/>
      <c r="K79" s="238"/>
      <c r="L79" s="238"/>
      <c r="M79" s="238"/>
      <c r="N79" s="238"/>
      <c r="O79" s="238"/>
      <c r="P79" s="238"/>
      <c r="Q79" s="95">
        <f t="shared" si="43"/>
        <v>0</v>
      </c>
      <c r="R79" s="95">
        <f t="shared" si="44"/>
        <v>0</v>
      </c>
      <c r="S79" s="95">
        <f t="shared" si="44"/>
        <v>0</v>
      </c>
      <c r="V79" s="160">
        <f t="shared" si="39"/>
        <v>72</v>
      </c>
    </row>
    <row r="80" spans="1:22" ht="14.45" customHeight="1" x14ac:dyDescent="0.3">
      <c r="A80" s="730"/>
      <c r="B80" s="94" t="s">
        <v>383</v>
      </c>
      <c r="C80" s="95">
        <f t="shared" si="40"/>
        <v>0</v>
      </c>
      <c r="D80" s="95">
        <f t="shared" si="41"/>
        <v>0</v>
      </c>
      <c r="E80" s="95">
        <f t="shared" si="42"/>
        <v>0</v>
      </c>
      <c r="F80" s="238"/>
      <c r="G80" s="238"/>
      <c r="H80" s="238"/>
      <c r="I80" s="238"/>
      <c r="J80" s="238"/>
      <c r="K80" s="238"/>
      <c r="L80" s="238"/>
      <c r="M80" s="238"/>
      <c r="N80" s="238"/>
      <c r="O80" s="238"/>
      <c r="P80" s="238"/>
      <c r="Q80" s="95">
        <f t="shared" si="43"/>
        <v>0</v>
      </c>
      <c r="R80" s="95">
        <f t="shared" si="44"/>
        <v>0</v>
      </c>
      <c r="S80" s="95">
        <f t="shared" si="44"/>
        <v>0</v>
      </c>
      <c r="V80" s="160">
        <f t="shared" si="39"/>
        <v>73</v>
      </c>
    </row>
    <row r="81" spans="1:22" ht="14.45" customHeight="1" x14ac:dyDescent="0.3">
      <c r="A81" s="730"/>
      <c r="B81" s="94" t="s">
        <v>384</v>
      </c>
      <c r="C81" s="95">
        <f t="shared" si="40"/>
        <v>0</v>
      </c>
      <c r="D81" s="95">
        <f t="shared" si="41"/>
        <v>0</v>
      </c>
      <c r="E81" s="95">
        <f t="shared" si="42"/>
        <v>0</v>
      </c>
      <c r="F81" s="238"/>
      <c r="G81" s="238"/>
      <c r="H81" s="238"/>
      <c r="I81" s="238"/>
      <c r="J81" s="238"/>
      <c r="K81" s="238"/>
      <c r="L81" s="238"/>
      <c r="M81" s="238"/>
      <c r="N81" s="238"/>
      <c r="O81" s="238"/>
      <c r="P81" s="238"/>
      <c r="Q81" s="95">
        <f t="shared" si="43"/>
        <v>0</v>
      </c>
      <c r="R81" s="95">
        <f t="shared" si="44"/>
        <v>0</v>
      </c>
      <c r="S81" s="95">
        <f t="shared" si="44"/>
        <v>0</v>
      </c>
      <c r="V81" s="160">
        <f t="shared" si="39"/>
        <v>74</v>
      </c>
    </row>
    <row r="82" spans="1:22" ht="14.45" customHeight="1" x14ac:dyDescent="0.3">
      <c r="A82" s="730"/>
      <c r="B82" s="94" t="s">
        <v>386</v>
      </c>
      <c r="C82" s="95">
        <f t="shared" si="40"/>
        <v>0</v>
      </c>
      <c r="D82" s="95">
        <f t="shared" si="41"/>
        <v>0</v>
      </c>
      <c r="E82" s="95">
        <f t="shared" si="42"/>
        <v>0</v>
      </c>
      <c r="F82" s="238"/>
      <c r="G82" s="238"/>
      <c r="H82" s="238"/>
      <c r="I82" s="238"/>
      <c r="J82" s="238"/>
      <c r="K82" s="238"/>
      <c r="L82" s="238"/>
      <c r="M82" s="238"/>
      <c r="N82" s="238"/>
      <c r="O82" s="238"/>
      <c r="P82" s="238"/>
      <c r="Q82" s="95">
        <f t="shared" si="43"/>
        <v>0</v>
      </c>
      <c r="R82" s="95">
        <f t="shared" si="44"/>
        <v>0</v>
      </c>
      <c r="S82" s="95">
        <f t="shared" si="44"/>
        <v>0</v>
      </c>
      <c r="V82" s="160">
        <f t="shared" si="39"/>
        <v>75</v>
      </c>
    </row>
    <row r="83" spans="1:22" ht="14.45" customHeight="1" x14ac:dyDescent="0.3">
      <c r="A83" s="730"/>
      <c r="B83" s="94" t="s">
        <v>385</v>
      </c>
      <c r="C83" s="95">
        <f t="shared" si="40"/>
        <v>0</v>
      </c>
      <c r="D83" s="95">
        <f t="shared" si="41"/>
        <v>0</v>
      </c>
      <c r="E83" s="95">
        <f t="shared" si="42"/>
        <v>0</v>
      </c>
      <c r="F83" s="238"/>
      <c r="G83" s="238"/>
      <c r="H83" s="238"/>
      <c r="I83" s="238"/>
      <c r="J83" s="238"/>
      <c r="K83" s="238"/>
      <c r="L83" s="238"/>
      <c r="M83" s="238"/>
      <c r="N83" s="238"/>
      <c r="O83" s="238"/>
      <c r="P83" s="238"/>
      <c r="Q83" s="95">
        <f t="shared" si="43"/>
        <v>0</v>
      </c>
      <c r="R83" s="95">
        <f t="shared" si="44"/>
        <v>0</v>
      </c>
      <c r="S83" s="95">
        <f t="shared" si="44"/>
        <v>0</v>
      </c>
      <c r="V83" s="160">
        <f t="shared" si="39"/>
        <v>76</v>
      </c>
    </row>
    <row r="84" spans="1:22" ht="14.45" customHeight="1" x14ac:dyDescent="0.3">
      <c r="A84" s="730"/>
      <c r="B84" s="94" t="s">
        <v>387</v>
      </c>
      <c r="C84" s="95">
        <f t="shared" si="40"/>
        <v>0</v>
      </c>
      <c r="D84" s="95">
        <f t="shared" si="41"/>
        <v>0</v>
      </c>
      <c r="E84" s="95">
        <f t="shared" si="42"/>
        <v>0</v>
      </c>
      <c r="F84" s="238"/>
      <c r="G84" s="238"/>
      <c r="H84" s="238"/>
      <c r="I84" s="238"/>
      <c r="J84" s="238"/>
      <c r="K84" s="238"/>
      <c r="L84" s="238"/>
      <c r="M84" s="238"/>
      <c r="N84" s="238"/>
      <c r="O84" s="238"/>
      <c r="P84" s="238"/>
      <c r="Q84" s="95">
        <f t="shared" si="43"/>
        <v>0</v>
      </c>
      <c r="R84" s="95">
        <f t="shared" si="44"/>
        <v>0</v>
      </c>
      <c r="S84" s="95">
        <f t="shared" si="44"/>
        <v>0</v>
      </c>
      <c r="V84" s="160">
        <f t="shared" si="39"/>
        <v>77</v>
      </c>
    </row>
    <row r="85" spans="1:22" ht="14.45" customHeight="1" x14ac:dyDescent="0.3">
      <c r="A85" s="730"/>
      <c r="B85" s="94" t="s">
        <v>76</v>
      </c>
      <c r="C85" s="95">
        <f t="shared" si="40"/>
        <v>0</v>
      </c>
      <c r="D85" s="95">
        <f t="shared" si="41"/>
        <v>0</v>
      </c>
      <c r="E85" s="95">
        <f t="shared" si="42"/>
        <v>0</v>
      </c>
      <c r="F85" s="238"/>
      <c r="G85" s="238"/>
      <c r="H85" s="238"/>
      <c r="I85" s="238"/>
      <c r="J85" s="238"/>
      <c r="K85" s="238"/>
      <c r="L85" s="238"/>
      <c r="M85" s="238"/>
      <c r="N85" s="238"/>
      <c r="O85" s="238"/>
      <c r="P85" s="238"/>
      <c r="Q85" s="95">
        <f t="shared" si="43"/>
        <v>0</v>
      </c>
      <c r="R85" s="95">
        <f t="shared" si="44"/>
        <v>0</v>
      </c>
      <c r="S85" s="95">
        <f t="shared" si="44"/>
        <v>0</v>
      </c>
      <c r="V85" s="160">
        <f t="shared" si="39"/>
        <v>78</v>
      </c>
    </row>
    <row r="86" spans="1:22" x14ac:dyDescent="0.3">
      <c r="A86" s="730"/>
      <c r="B86" s="94" t="s">
        <v>84</v>
      </c>
      <c r="C86" s="95">
        <f t="shared" si="40"/>
        <v>0</v>
      </c>
      <c r="D86" s="95">
        <f t="shared" si="41"/>
        <v>0</v>
      </c>
      <c r="E86" s="95">
        <f t="shared" si="42"/>
        <v>0</v>
      </c>
      <c r="F86" s="238"/>
      <c r="G86" s="238"/>
      <c r="H86" s="238"/>
      <c r="I86" s="238"/>
      <c r="J86" s="238"/>
      <c r="K86" s="238"/>
      <c r="L86" s="238"/>
      <c r="M86" s="238"/>
      <c r="N86" s="238"/>
      <c r="O86" s="238"/>
      <c r="P86" s="238"/>
      <c r="Q86" s="95">
        <f t="shared" si="43"/>
        <v>0</v>
      </c>
      <c r="R86" s="95">
        <f t="shared" si="44"/>
        <v>0</v>
      </c>
      <c r="S86" s="95">
        <f t="shared" si="44"/>
        <v>0</v>
      </c>
      <c r="V86" s="160">
        <f t="shared" si="39"/>
        <v>79</v>
      </c>
    </row>
    <row r="87" spans="1:22" x14ac:dyDescent="0.3">
      <c r="A87" s="730"/>
      <c r="B87" s="94" t="s">
        <v>85</v>
      </c>
      <c r="C87" s="95">
        <f t="shared" si="40"/>
        <v>0</v>
      </c>
      <c r="D87" s="95">
        <f t="shared" si="41"/>
        <v>0</v>
      </c>
      <c r="E87" s="95">
        <f t="shared" si="42"/>
        <v>0</v>
      </c>
      <c r="F87" s="238"/>
      <c r="G87" s="238"/>
      <c r="H87" s="238"/>
      <c r="I87" s="238"/>
      <c r="J87" s="238"/>
      <c r="K87" s="238"/>
      <c r="L87" s="238"/>
      <c r="M87" s="238"/>
      <c r="N87" s="238"/>
      <c r="O87" s="238"/>
      <c r="P87" s="238"/>
      <c r="Q87" s="95">
        <f t="shared" si="43"/>
        <v>0</v>
      </c>
      <c r="R87" s="95">
        <f t="shared" si="44"/>
        <v>0</v>
      </c>
      <c r="S87" s="95">
        <f t="shared" si="44"/>
        <v>0</v>
      </c>
      <c r="V87" s="160">
        <f t="shared" si="39"/>
        <v>80</v>
      </c>
    </row>
    <row r="88" spans="1:22" x14ac:dyDescent="0.3">
      <c r="A88" s="730"/>
      <c r="B88" s="94" t="s">
        <v>86</v>
      </c>
      <c r="C88" s="95">
        <f t="shared" si="40"/>
        <v>0</v>
      </c>
      <c r="D88" s="95">
        <f t="shared" si="41"/>
        <v>0</v>
      </c>
      <c r="E88" s="95">
        <f t="shared" si="42"/>
        <v>0</v>
      </c>
      <c r="F88" s="238"/>
      <c r="G88" s="238"/>
      <c r="H88" s="238"/>
      <c r="I88" s="238"/>
      <c r="J88" s="238"/>
      <c r="K88" s="238"/>
      <c r="L88" s="238"/>
      <c r="M88" s="238"/>
      <c r="N88" s="238"/>
      <c r="O88" s="238"/>
      <c r="P88" s="238"/>
      <c r="Q88" s="95">
        <f t="shared" si="43"/>
        <v>0</v>
      </c>
      <c r="R88" s="95">
        <f t="shared" si="44"/>
        <v>0</v>
      </c>
      <c r="S88" s="95">
        <f t="shared" si="44"/>
        <v>0</v>
      </c>
      <c r="V88" s="160">
        <f t="shared" si="39"/>
        <v>81</v>
      </c>
    </row>
    <row r="89" spans="1:22" x14ac:dyDescent="0.3">
      <c r="A89" s="730"/>
      <c r="B89" s="94" t="s">
        <v>87</v>
      </c>
      <c r="C89" s="95">
        <f t="shared" si="40"/>
        <v>0</v>
      </c>
      <c r="D89" s="95">
        <f t="shared" si="41"/>
        <v>0</v>
      </c>
      <c r="E89" s="95">
        <f t="shared" si="42"/>
        <v>0</v>
      </c>
      <c r="F89" s="238"/>
      <c r="G89" s="238"/>
      <c r="H89" s="238"/>
      <c r="I89" s="238"/>
      <c r="J89" s="238"/>
      <c r="K89" s="238"/>
      <c r="L89" s="238"/>
      <c r="M89" s="238"/>
      <c r="N89" s="238"/>
      <c r="O89" s="238"/>
      <c r="P89" s="238"/>
      <c r="Q89" s="95">
        <f t="shared" si="43"/>
        <v>0</v>
      </c>
      <c r="R89" s="95">
        <f t="shared" si="44"/>
        <v>0</v>
      </c>
      <c r="S89" s="95">
        <f t="shared" si="44"/>
        <v>0</v>
      </c>
      <c r="V89" s="160">
        <f t="shared" si="39"/>
        <v>82</v>
      </c>
    </row>
    <row r="90" spans="1:22" x14ac:dyDescent="0.3">
      <c r="A90" s="730"/>
      <c r="B90" s="94" t="s">
        <v>88</v>
      </c>
      <c r="C90" s="95">
        <f t="shared" si="40"/>
        <v>0</v>
      </c>
      <c r="D90" s="95">
        <f t="shared" si="41"/>
        <v>0</v>
      </c>
      <c r="E90" s="95">
        <f t="shared" si="42"/>
        <v>0</v>
      </c>
      <c r="F90" s="238"/>
      <c r="G90" s="238"/>
      <c r="H90" s="238"/>
      <c r="I90" s="238"/>
      <c r="J90" s="238"/>
      <c r="K90" s="238"/>
      <c r="L90" s="238"/>
      <c r="M90" s="238"/>
      <c r="N90" s="238"/>
      <c r="O90" s="238"/>
      <c r="P90" s="238"/>
      <c r="Q90" s="95">
        <f t="shared" si="43"/>
        <v>0</v>
      </c>
      <c r="R90" s="95">
        <f t="shared" si="44"/>
        <v>0</v>
      </c>
      <c r="S90" s="95">
        <f t="shared" si="44"/>
        <v>0</v>
      </c>
      <c r="V90" s="160">
        <f t="shared" si="39"/>
        <v>83</v>
      </c>
    </row>
    <row r="91" spans="1:22" ht="14.25" thickBot="1" x14ac:dyDescent="0.35">
      <c r="A91" s="730"/>
      <c r="B91" s="96" t="s">
        <v>128</v>
      </c>
      <c r="C91" s="97">
        <f t="shared" ref="C91:S91" si="45">SUM(C74:C90)</f>
        <v>0</v>
      </c>
      <c r="D91" s="97">
        <f t="shared" si="45"/>
        <v>0</v>
      </c>
      <c r="E91" s="97">
        <f t="shared" si="45"/>
        <v>0</v>
      </c>
      <c r="F91" s="97">
        <f t="shared" si="45"/>
        <v>0</v>
      </c>
      <c r="G91" s="97">
        <f t="shared" si="45"/>
        <v>0</v>
      </c>
      <c r="H91" s="97">
        <f t="shared" si="45"/>
        <v>0</v>
      </c>
      <c r="I91" s="97">
        <f t="shared" si="45"/>
        <v>0</v>
      </c>
      <c r="J91" s="97">
        <f t="shared" si="45"/>
        <v>0</v>
      </c>
      <c r="K91" s="97">
        <f t="shared" si="45"/>
        <v>0</v>
      </c>
      <c r="L91" s="97">
        <f t="shared" si="45"/>
        <v>0</v>
      </c>
      <c r="M91" s="97">
        <f t="shared" si="45"/>
        <v>0</v>
      </c>
      <c r="N91" s="97">
        <f t="shared" si="45"/>
        <v>0</v>
      </c>
      <c r="O91" s="97">
        <f t="shared" si="45"/>
        <v>0</v>
      </c>
      <c r="P91" s="97">
        <f t="shared" si="45"/>
        <v>0</v>
      </c>
      <c r="Q91" s="97">
        <f t="shared" si="45"/>
        <v>0</v>
      </c>
      <c r="R91" s="97">
        <f t="shared" si="45"/>
        <v>0</v>
      </c>
      <c r="S91" s="97">
        <f t="shared" si="45"/>
        <v>0</v>
      </c>
      <c r="U91" s="160" t="str">
        <f>RIGHT(A74,4)&amp;"reseau"</f>
        <v>2021reseau</v>
      </c>
      <c r="V91" s="160">
        <f t="shared" si="39"/>
        <v>84</v>
      </c>
    </row>
    <row r="92" spans="1:22" x14ac:dyDescent="0.3">
      <c r="A92" s="730"/>
      <c r="B92" s="98"/>
      <c r="C92" s="95"/>
      <c r="D92" s="95"/>
      <c r="E92" s="95"/>
      <c r="F92" s="95"/>
      <c r="G92" s="95"/>
      <c r="H92" s="95"/>
      <c r="I92" s="95"/>
      <c r="J92" s="95"/>
      <c r="K92" s="95"/>
      <c r="L92" s="95"/>
      <c r="M92" s="95"/>
      <c r="N92" s="95"/>
      <c r="O92" s="95"/>
      <c r="P92" s="95"/>
      <c r="Q92" s="95"/>
      <c r="R92" s="95"/>
      <c r="S92" s="95"/>
      <c r="V92" s="160">
        <f t="shared" si="39"/>
        <v>85</v>
      </c>
    </row>
    <row r="93" spans="1:22" x14ac:dyDescent="0.3">
      <c r="A93" s="730"/>
      <c r="B93" s="94" t="s">
        <v>370</v>
      </c>
      <c r="C93" s="95">
        <f t="shared" ref="C93:C104" si="46">Q60</f>
        <v>0</v>
      </c>
      <c r="D93" s="95">
        <f t="shared" ref="D93:D104" si="47">R60</f>
        <v>0</v>
      </c>
      <c r="E93" s="95">
        <f t="shared" ref="E93:E104" si="48">S60</f>
        <v>0</v>
      </c>
      <c r="F93" s="238"/>
      <c r="G93" s="238"/>
      <c r="H93" s="238"/>
      <c r="I93" s="238"/>
      <c r="J93" s="238"/>
      <c r="K93" s="238"/>
      <c r="L93" s="238"/>
      <c r="M93" s="238"/>
      <c r="N93" s="238"/>
      <c r="O93" s="238"/>
      <c r="P93" s="238"/>
      <c r="Q93" s="95">
        <f>SUM(C93,F93:J93,M93:N93)</f>
        <v>0</v>
      </c>
      <c r="R93" s="95">
        <f>SUM(D93,K93,O93)</f>
        <v>0</v>
      </c>
      <c r="S93" s="95">
        <f>SUM(E93,L93,P93)</f>
        <v>0</v>
      </c>
      <c r="V93" s="160">
        <f t="shared" si="39"/>
        <v>86</v>
      </c>
    </row>
    <row r="94" spans="1:22" x14ac:dyDescent="0.3">
      <c r="A94" s="730"/>
      <c r="B94" s="94" t="s">
        <v>129</v>
      </c>
      <c r="C94" s="95">
        <f t="shared" si="46"/>
        <v>0</v>
      </c>
      <c r="D94" s="95">
        <f t="shared" si="47"/>
        <v>0</v>
      </c>
      <c r="E94" s="95">
        <f t="shared" si="48"/>
        <v>0</v>
      </c>
      <c r="F94" s="238"/>
      <c r="G94" s="238"/>
      <c r="H94" s="238"/>
      <c r="I94" s="238"/>
      <c r="J94" s="238"/>
      <c r="K94" s="238"/>
      <c r="L94" s="238"/>
      <c r="M94" s="238"/>
      <c r="N94" s="238"/>
      <c r="O94" s="238"/>
      <c r="P94" s="238"/>
      <c r="Q94" s="95">
        <f t="shared" ref="Q94:Q104" si="49">SUM(C94,F94:J94,M94:N94)</f>
        <v>0</v>
      </c>
      <c r="R94" s="95">
        <f t="shared" ref="R94:S104" si="50">SUM(D94,K94,O94)</f>
        <v>0</v>
      </c>
      <c r="S94" s="95">
        <f t="shared" si="50"/>
        <v>0</v>
      </c>
      <c r="V94" s="160">
        <f t="shared" si="39"/>
        <v>87</v>
      </c>
    </row>
    <row r="95" spans="1:22" x14ac:dyDescent="0.3">
      <c r="A95" s="730"/>
      <c r="B95" s="94" t="s">
        <v>130</v>
      </c>
      <c r="C95" s="95">
        <f t="shared" si="46"/>
        <v>0</v>
      </c>
      <c r="D95" s="95">
        <f t="shared" si="47"/>
        <v>0</v>
      </c>
      <c r="E95" s="95">
        <f t="shared" si="48"/>
        <v>0</v>
      </c>
      <c r="F95" s="238"/>
      <c r="G95" s="238"/>
      <c r="H95" s="238"/>
      <c r="I95" s="238"/>
      <c r="J95" s="238"/>
      <c r="K95" s="238"/>
      <c r="L95" s="238"/>
      <c r="M95" s="238"/>
      <c r="N95" s="238"/>
      <c r="O95" s="238"/>
      <c r="P95" s="238"/>
      <c r="Q95" s="95">
        <f t="shared" si="49"/>
        <v>0</v>
      </c>
      <c r="R95" s="95">
        <f t="shared" si="50"/>
        <v>0</v>
      </c>
      <c r="S95" s="95">
        <f t="shared" si="50"/>
        <v>0</v>
      </c>
      <c r="V95" s="160">
        <f t="shared" si="39"/>
        <v>88</v>
      </c>
    </row>
    <row r="96" spans="1:22" x14ac:dyDescent="0.3">
      <c r="A96" s="730"/>
      <c r="B96" s="94" t="s">
        <v>126</v>
      </c>
      <c r="C96" s="95">
        <f t="shared" si="46"/>
        <v>0</v>
      </c>
      <c r="D96" s="95">
        <f t="shared" si="47"/>
        <v>0</v>
      </c>
      <c r="E96" s="95">
        <f t="shared" si="48"/>
        <v>0</v>
      </c>
      <c r="F96" s="238"/>
      <c r="G96" s="238"/>
      <c r="H96" s="238"/>
      <c r="I96" s="238"/>
      <c r="J96" s="238"/>
      <c r="K96" s="238"/>
      <c r="L96" s="238"/>
      <c r="M96" s="238"/>
      <c r="N96" s="238"/>
      <c r="O96" s="238"/>
      <c r="P96" s="238"/>
      <c r="Q96" s="95">
        <f t="shared" si="49"/>
        <v>0</v>
      </c>
      <c r="R96" s="95">
        <f t="shared" si="50"/>
        <v>0</v>
      </c>
      <c r="S96" s="95">
        <f t="shared" si="50"/>
        <v>0</v>
      </c>
      <c r="V96" s="160">
        <f t="shared" si="39"/>
        <v>89</v>
      </c>
    </row>
    <row r="97" spans="1:22" x14ac:dyDescent="0.3">
      <c r="A97" s="730"/>
      <c r="B97" s="94" t="s">
        <v>131</v>
      </c>
      <c r="C97" s="95">
        <f t="shared" si="46"/>
        <v>0</v>
      </c>
      <c r="D97" s="95">
        <f t="shared" si="47"/>
        <v>0</v>
      </c>
      <c r="E97" s="95">
        <f t="shared" si="48"/>
        <v>0</v>
      </c>
      <c r="F97" s="238"/>
      <c r="G97" s="238"/>
      <c r="H97" s="238"/>
      <c r="I97" s="238"/>
      <c r="J97" s="238"/>
      <c r="K97" s="238"/>
      <c r="L97" s="238"/>
      <c r="M97" s="238"/>
      <c r="N97" s="238"/>
      <c r="O97" s="238"/>
      <c r="P97" s="238"/>
      <c r="Q97" s="95">
        <f t="shared" si="49"/>
        <v>0</v>
      </c>
      <c r="R97" s="95">
        <f t="shared" si="50"/>
        <v>0</v>
      </c>
      <c r="S97" s="95">
        <f t="shared" si="50"/>
        <v>0</v>
      </c>
      <c r="V97" s="160">
        <f t="shared" si="39"/>
        <v>90</v>
      </c>
    </row>
    <row r="98" spans="1:22" x14ac:dyDescent="0.3">
      <c r="A98" s="730"/>
      <c r="B98" s="94" t="s">
        <v>132</v>
      </c>
      <c r="C98" s="95">
        <f t="shared" si="46"/>
        <v>0</v>
      </c>
      <c r="D98" s="95">
        <f t="shared" si="47"/>
        <v>0</v>
      </c>
      <c r="E98" s="95">
        <f t="shared" si="48"/>
        <v>0</v>
      </c>
      <c r="F98" s="238"/>
      <c r="G98" s="238"/>
      <c r="H98" s="238"/>
      <c r="I98" s="238"/>
      <c r="J98" s="238"/>
      <c r="K98" s="238"/>
      <c r="L98" s="238"/>
      <c r="M98" s="238"/>
      <c r="N98" s="238"/>
      <c r="O98" s="238"/>
      <c r="P98" s="238"/>
      <c r="Q98" s="95">
        <f t="shared" si="49"/>
        <v>0</v>
      </c>
      <c r="R98" s="95">
        <f t="shared" si="50"/>
        <v>0</v>
      </c>
      <c r="S98" s="95">
        <f t="shared" si="50"/>
        <v>0</v>
      </c>
      <c r="V98" s="160">
        <f t="shared" si="39"/>
        <v>91</v>
      </c>
    </row>
    <row r="99" spans="1:22" x14ac:dyDescent="0.3">
      <c r="A99" s="730"/>
      <c r="B99" s="94" t="s">
        <v>127</v>
      </c>
      <c r="C99" s="95">
        <f t="shared" si="46"/>
        <v>0</v>
      </c>
      <c r="D99" s="95">
        <f t="shared" si="47"/>
        <v>0</v>
      </c>
      <c r="E99" s="95">
        <f t="shared" si="48"/>
        <v>0</v>
      </c>
      <c r="F99" s="238"/>
      <c r="G99" s="238"/>
      <c r="H99" s="238"/>
      <c r="I99" s="238"/>
      <c r="J99" s="238"/>
      <c r="K99" s="238"/>
      <c r="L99" s="238"/>
      <c r="M99" s="238"/>
      <c r="N99" s="238"/>
      <c r="O99" s="238"/>
      <c r="P99" s="238"/>
      <c r="Q99" s="95">
        <f t="shared" si="49"/>
        <v>0</v>
      </c>
      <c r="R99" s="95">
        <f t="shared" si="50"/>
        <v>0</v>
      </c>
      <c r="S99" s="95">
        <f t="shared" si="50"/>
        <v>0</v>
      </c>
      <c r="V99" s="160">
        <f t="shared" si="39"/>
        <v>92</v>
      </c>
    </row>
    <row r="100" spans="1:22" x14ac:dyDescent="0.3">
      <c r="A100" s="730"/>
      <c r="B100" s="94" t="s">
        <v>84</v>
      </c>
      <c r="C100" s="95">
        <f t="shared" si="46"/>
        <v>0</v>
      </c>
      <c r="D100" s="95">
        <f t="shared" si="47"/>
        <v>0</v>
      </c>
      <c r="E100" s="95">
        <f t="shared" si="48"/>
        <v>0</v>
      </c>
      <c r="F100" s="238"/>
      <c r="G100" s="238"/>
      <c r="H100" s="238"/>
      <c r="I100" s="238"/>
      <c r="J100" s="238"/>
      <c r="K100" s="238"/>
      <c r="L100" s="238"/>
      <c r="M100" s="238"/>
      <c r="N100" s="238"/>
      <c r="O100" s="238"/>
      <c r="P100" s="238"/>
      <c r="Q100" s="95">
        <f t="shared" si="49"/>
        <v>0</v>
      </c>
      <c r="R100" s="95">
        <f t="shared" si="50"/>
        <v>0</v>
      </c>
      <c r="S100" s="95">
        <f t="shared" si="50"/>
        <v>0</v>
      </c>
      <c r="V100" s="160">
        <f t="shared" si="39"/>
        <v>93</v>
      </c>
    </row>
    <row r="101" spans="1:22" x14ac:dyDescent="0.3">
      <c r="A101" s="730"/>
      <c r="B101" s="94" t="s">
        <v>85</v>
      </c>
      <c r="C101" s="95">
        <f t="shared" si="46"/>
        <v>0</v>
      </c>
      <c r="D101" s="95">
        <f t="shared" si="47"/>
        <v>0</v>
      </c>
      <c r="E101" s="95">
        <f t="shared" si="48"/>
        <v>0</v>
      </c>
      <c r="F101" s="238"/>
      <c r="G101" s="238"/>
      <c r="H101" s="238"/>
      <c r="I101" s="238"/>
      <c r="J101" s="238"/>
      <c r="K101" s="238"/>
      <c r="L101" s="238"/>
      <c r="M101" s="238"/>
      <c r="N101" s="238"/>
      <c r="O101" s="238"/>
      <c r="P101" s="238"/>
      <c r="Q101" s="95">
        <f t="shared" si="49"/>
        <v>0</v>
      </c>
      <c r="R101" s="95">
        <f t="shared" si="50"/>
        <v>0</v>
      </c>
      <c r="S101" s="95">
        <f t="shared" si="50"/>
        <v>0</v>
      </c>
      <c r="V101" s="160">
        <f t="shared" si="39"/>
        <v>94</v>
      </c>
    </row>
    <row r="102" spans="1:22" x14ac:dyDescent="0.3">
      <c r="A102" s="730"/>
      <c r="B102" s="94" t="s">
        <v>86</v>
      </c>
      <c r="C102" s="95">
        <f t="shared" si="46"/>
        <v>0</v>
      </c>
      <c r="D102" s="95">
        <f t="shared" si="47"/>
        <v>0</v>
      </c>
      <c r="E102" s="95">
        <f t="shared" si="48"/>
        <v>0</v>
      </c>
      <c r="F102" s="238"/>
      <c r="G102" s="238"/>
      <c r="H102" s="238"/>
      <c r="I102" s="238"/>
      <c r="J102" s="238"/>
      <c r="K102" s="238"/>
      <c r="L102" s="238"/>
      <c r="M102" s="238"/>
      <c r="N102" s="238"/>
      <c r="O102" s="238"/>
      <c r="P102" s="238"/>
      <c r="Q102" s="95">
        <f t="shared" si="49"/>
        <v>0</v>
      </c>
      <c r="R102" s="95">
        <f t="shared" si="50"/>
        <v>0</v>
      </c>
      <c r="S102" s="95">
        <f t="shared" si="50"/>
        <v>0</v>
      </c>
      <c r="V102" s="160">
        <f t="shared" si="39"/>
        <v>95</v>
      </c>
    </row>
    <row r="103" spans="1:22" x14ac:dyDescent="0.3">
      <c r="A103" s="730"/>
      <c r="B103" s="94" t="s">
        <v>87</v>
      </c>
      <c r="C103" s="95">
        <f t="shared" si="46"/>
        <v>0</v>
      </c>
      <c r="D103" s="95">
        <f t="shared" si="47"/>
        <v>0</v>
      </c>
      <c r="E103" s="95">
        <f t="shared" si="48"/>
        <v>0</v>
      </c>
      <c r="F103" s="238"/>
      <c r="G103" s="238"/>
      <c r="H103" s="238"/>
      <c r="I103" s="238"/>
      <c r="J103" s="238"/>
      <c r="K103" s="238"/>
      <c r="L103" s="238"/>
      <c r="M103" s="238"/>
      <c r="N103" s="238"/>
      <c r="O103" s="238"/>
      <c r="P103" s="238"/>
      <c r="Q103" s="95">
        <f t="shared" si="49"/>
        <v>0</v>
      </c>
      <c r="R103" s="95">
        <f t="shared" si="50"/>
        <v>0</v>
      </c>
      <c r="S103" s="95">
        <f t="shared" si="50"/>
        <v>0</v>
      </c>
      <c r="V103" s="160">
        <f t="shared" si="39"/>
        <v>96</v>
      </c>
    </row>
    <row r="104" spans="1:22" x14ac:dyDescent="0.3">
      <c r="A104" s="730"/>
      <c r="B104" s="94" t="s">
        <v>88</v>
      </c>
      <c r="C104" s="95">
        <f t="shared" si="46"/>
        <v>0</v>
      </c>
      <c r="D104" s="95">
        <f t="shared" si="47"/>
        <v>0</v>
      </c>
      <c r="E104" s="95">
        <f t="shared" si="48"/>
        <v>0</v>
      </c>
      <c r="F104" s="238"/>
      <c r="G104" s="238"/>
      <c r="H104" s="238"/>
      <c r="I104" s="238"/>
      <c r="J104" s="238"/>
      <c r="K104" s="238"/>
      <c r="L104" s="238"/>
      <c r="M104" s="238"/>
      <c r="N104" s="238"/>
      <c r="O104" s="238"/>
      <c r="P104" s="238"/>
      <c r="Q104" s="95">
        <f t="shared" si="49"/>
        <v>0</v>
      </c>
      <c r="R104" s="95">
        <f t="shared" si="50"/>
        <v>0</v>
      </c>
      <c r="S104" s="95">
        <f t="shared" si="50"/>
        <v>0</v>
      </c>
      <c r="V104" s="160">
        <f t="shared" si="39"/>
        <v>97</v>
      </c>
    </row>
    <row r="105" spans="1:22" ht="14.25" thickBot="1" x14ac:dyDescent="0.35">
      <c r="A105" s="730"/>
      <c r="B105" s="96" t="s">
        <v>133</v>
      </c>
      <c r="C105" s="97">
        <f t="shared" ref="C105:S105" si="51">SUM(C93:C104)</f>
        <v>0</v>
      </c>
      <c r="D105" s="97">
        <f t="shared" si="51"/>
        <v>0</v>
      </c>
      <c r="E105" s="97">
        <f t="shared" si="51"/>
        <v>0</v>
      </c>
      <c r="F105" s="97">
        <f t="shared" si="51"/>
        <v>0</v>
      </c>
      <c r="G105" s="97">
        <f t="shared" si="51"/>
        <v>0</v>
      </c>
      <c r="H105" s="97">
        <f t="shared" si="51"/>
        <v>0</v>
      </c>
      <c r="I105" s="97">
        <f t="shared" si="51"/>
        <v>0</v>
      </c>
      <c r="J105" s="97">
        <f t="shared" si="51"/>
        <v>0</v>
      </c>
      <c r="K105" s="97">
        <f t="shared" si="51"/>
        <v>0</v>
      </c>
      <c r="L105" s="97">
        <f t="shared" si="51"/>
        <v>0</v>
      </c>
      <c r="M105" s="97">
        <f t="shared" si="51"/>
        <v>0</v>
      </c>
      <c r="N105" s="97">
        <f t="shared" si="51"/>
        <v>0</v>
      </c>
      <c r="O105" s="97">
        <f t="shared" si="51"/>
        <v>0</v>
      </c>
      <c r="P105" s="97">
        <f t="shared" si="51"/>
        <v>0</v>
      </c>
      <c r="Q105" s="97">
        <f t="shared" si="51"/>
        <v>0</v>
      </c>
      <c r="R105" s="97">
        <f t="shared" si="51"/>
        <v>0</v>
      </c>
      <c r="S105" s="97">
        <f t="shared" si="51"/>
        <v>0</v>
      </c>
      <c r="U105" s="160" t="str">
        <f>RIGHT(A74,4)&amp;"hors reseau"</f>
        <v>2021hors reseau</v>
      </c>
      <c r="V105" s="160">
        <f t="shared" si="39"/>
        <v>98</v>
      </c>
    </row>
    <row r="106" spans="1:22" x14ac:dyDescent="0.3">
      <c r="B106" s="67"/>
      <c r="C106" s="95"/>
      <c r="D106" s="95"/>
      <c r="E106" s="95"/>
      <c r="F106" s="95"/>
      <c r="G106" s="95"/>
      <c r="H106" s="95"/>
      <c r="I106" s="95"/>
      <c r="J106" s="95"/>
      <c r="K106" s="95"/>
      <c r="L106" s="95"/>
      <c r="M106" s="95"/>
      <c r="N106" s="99"/>
      <c r="O106" s="95"/>
      <c r="P106" s="95"/>
      <c r="Q106" s="95"/>
      <c r="R106" s="95"/>
      <c r="S106" s="95"/>
      <c r="V106" s="160">
        <f t="shared" si="39"/>
        <v>99</v>
      </c>
    </row>
    <row r="107" spans="1:22" x14ac:dyDescent="0.3">
      <c r="A107" s="730" t="s">
        <v>323</v>
      </c>
      <c r="B107" s="94" t="s">
        <v>370</v>
      </c>
      <c r="C107" s="95">
        <f t="shared" ref="C107:C123" si="52">Q74</f>
        <v>0</v>
      </c>
      <c r="D107" s="95">
        <f t="shared" ref="D107:D123" si="53">R74</f>
        <v>0</v>
      </c>
      <c r="E107" s="95">
        <f t="shared" ref="E107:E123" si="54">S74</f>
        <v>0</v>
      </c>
      <c r="F107" s="238"/>
      <c r="G107" s="238"/>
      <c r="H107" s="238"/>
      <c r="I107" s="238"/>
      <c r="J107" s="238"/>
      <c r="K107" s="238"/>
      <c r="L107" s="238"/>
      <c r="M107" s="238"/>
      <c r="N107" s="238"/>
      <c r="O107" s="238"/>
      <c r="P107" s="238"/>
      <c r="Q107" s="95">
        <f>SUM(C107,F107:J107,M107:N107)</f>
        <v>0</v>
      </c>
      <c r="R107" s="95">
        <f>SUM(D107,K107,O107)</f>
        <v>0</v>
      </c>
      <c r="S107" s="95">
        <f>SUM(E107,L107,P107)</f>
        <v>0</v>
      </c>
      <c r="V107" s="160">
        <f t="shared" si="39"/>
        <v>100</v>
      </c>
    </row>
    <row r="108" spans="1:22" x14ac:dyDescent="0.3">
      <c r="A108" s="730"/>
      <c r="B108" s="94" t="s">
        <v>378</v>
      </c>
      <c r="C108" s="95">
        <f t="shared" si="52"/>
        <v>0</v>
      </c>
      <c r="D108" s="95">
        <f t="shared" si="53"/>
        <v>0</v>
      </c>
      <c r="E108" s="95">
        <f t="shared" si="54"/>
        <v>0</v>
      </c>
      <c r="F108" s="238"/>
      <c r="G108" s="238"/>
      <c r="H108" s="238"/>
      <c r="I108" s="238"/>
      <c r="J108" s="238"/>
      <c r="K108" s="238"/>
      <c r="L108" s="238"/>
      <c r="M108" s="238"/>
      <c r="N108" s="238"/>
      <c r="O108" s="238"/>
      <c r="P108" s="238"/>
      <c r="Q108" s="95">
        <f t="shared" ref="Q108:Q123" si="55">SUM(C108,F108:J108,M108:N108)</f>
        <v>0</v>
      </c>
      <c r="R108" s="95">
        <f t="shared" ref="R108:S123" si="56">SUM(D108,K108,O108)</f>
        <v>0</v>
      </c>
      <c r="S108" s="95">
        <f t="shared" si="56"/>
        <v>0</v>
      </c>
      <c r="V108" s="160">
        <f t="shared" si="39"/>
        <v>101</v>
      </c>
    </row>
    <row r="109" spans="1:22" x14ac:dyDescent="0.3">
      <c r="A109" s="730"/>
      <c r="B109" s="94" t="s">
        <v>379</v>
      </c>
      <c r="C109" s="95">
        <f t="shared" si="52"/>
        <v>0</v>
      </c>
      <c r="D109" s="95">
        <f t="shared" si="53"/>
        <v>0</v>
      </c>
      <c r="E109" s="95">
        <f t="shared" si="54"/>
        <v>0</v>
      </c>
      <c r="F109" s="238"/>
      <c r="G109" s="238"/>
      <c r="H109" s="238"/>
      <c r="I109" s="238"/>
      <c r="J109" s="238"/>
      <c r="K109" s="238"/>
      <c r="L109" s="238"/>
      <c r="M109" s="238"/>
      <c r="N109" s="238"/>
      <c r="O109" s="238"/>
      <c r="P109" s="238"/>
      <c r="Q109" s="95">
        <f t="shared" si="55"/>
        <v>0</v>
      </c>
      <c r="R109" s="95">
        <f t="shared" si="56"/>
        <v>0</v>
      </c>
      <c r="S109" s="95">
        <f t="shared" si="56"/>
        <v>0</v>
      </c>
      <c r="V109" s="160">
        <f t="shared" si="39"/>
        <v>102</v>
      </c>
    </row>
    <row r="110" spans="1:22" x14ac:dyDescent="0.3">
      <c r="A110" s="730"/>
      <c r="B110" s="94" t="s">
        <v>380</v>
      </c>
      <c r="C110" s="95">
        <f t="shared" si="52"/>
        <v>0</v>
      </c>
      <c r="D110" s="95">
        <f t="shared" si="53"/>
        <v>0</v>
      </c>
      <c r="E110" s="95">
        <f t="shared" si="54"/>
        <v>0</v>
      </c>
      <c r="F110" s="238"/>
      <c r="G110" s="238"/>
      <c r="H110" s="238"/>
      <c r="I110" s="238"/>
      <c r="J110" s="238"/>
      <c r="K110" s="238"/>
      <c r="L110" s="238"/>
      <c r="M110" s="238"/>
      <c r="N110" s="238"/>
      <c r="O110" s="238"/>
      <c r="P110" s="238"/>
      <c r="Q110" s="95">
        <f t="shared" si="55"/>
        <v>0</v>
      </c>
      <c r="R110" s="95">
        <f t="shared" si="56"/>
        <v>0</v>
      </c>
      <c r="S110" s="95">
        <f t="shared" si="56"/>
        <v>0</v>
      </c>
      <c r="V110" s="160">
        <f t="shared" si="39"/>
        <v>103</v>
      </c>
    </row>
    <row r="111" spans="1:22" x14ac:dyDescent="0.3">
      <c r="A111" s="730"/>
      <c r="B111" s="94" t="s">
        <v>381</v>
      </c>
      <c r="C111" s="95">
        <f t="shared" si="52"/>
        <v>0</v>
      </c>
      <c r="D111" s="95">
        <f t="shared" si="53"/>
        <v>0</v>
      </c>
      <c r="E111" s="95">
        <f t="shared" si="54"/>
        <v>0</v>
      </c>
      <c r="F111" s="238"/>
      <c r="G111" s="238"/>
      <c r="H111" s="238"/>
      <c r="I111" s="238"/>
      <c r="J111" s="238"/>
      <c r="K111" s="238"/>
      <c r="L111" s="238"/>
      <c r="M111" s="238"/>
      <c r="N111" s="238"/>
      <c r="O111" s="238"/>
      <c r="P111" s="238"/>
      <c r="Q111" s="95">
        <f t="shared" si="55"/>
        <v>0</v>
      </c>
      <c r="R111" s="95">
        <f t="shared" si="56"/>
        <v>0</v>
      </c>
      <c r="S111" s="95">
        <f t="shared" si="56"/>
        <v>0</v>
      </c>
      <c r="V111" s="160">
        <f t="shared" si="39"/>
        <v>104</v>
      </c>
    </row>
    <row r="112" spans="1:22" x14ac:dyDescent="0.3">
      <c r="A112" s="730"/>
      <c r="B112" s="94" t="s">
        <v>382</v>
      </c>
      <c r="C112" s="95">
        <f t="shared" si="52"/>
        <v>0</v>
      </c>
      <c r="D112" s="95">
        <f t="shared" si="53"/>
        <v>0</v>
      </c>
      <c r="E112" s="95">
        <f t="shared" si="54"/>
        <v>0</v>
      </c>
      <c r="F112" s="238"/>
      <c r="G112" s="238"/>
      <c r="H112" s="238"/>
      <c r="I112" s="238"/>
      <c r="J112" s="238"/>
      <c r="K112" s="238"/>
      <c r="L112" s="238"/>
      <c r="M112" s="238"/>
      <c r="N112" s="238"/>
      <c r="O112" s="238"/>
      <c r="P112" s="238"/>
      <c r="Q112" s="95">
        <f t="shared" si="55"/>
        <v>0</v>
      </c>
      <c r="R112" s="95">
        <f t="shared" si="56"/>
        <v>0</v>
      </c>
      <c r="S112" s="95">
        <f t="shared" si="56"/>
        <v>0</v>
      </c>
      <c r="V112" s="160">
        <f t="shared" si="39"/>
        <v>105</v>
      </c>
    </row>
    <row r="113" spans="1:22" x14ac:dyDescent="0.3">
      <c r="A113" s="730"/>
      <c r="B113" s="94" t="s">
        <v>383</v>
      </c>
      <c r="C113" s="95">
        <f t="shared" si="52"/>
        <v>0</v>
      </c>
      <c r="D113" s="95">
        <f t="shared" si="53"/>
        <v>0</v>
      </c>
      <c r="E113" s="95">
        <f t="shared" si="54"/>
        <v>0</v>
      </c>
      <c r="F113" s="238"/>
      <c r="G113" s="238"/>
      <c r="H113" s="238"/>
      <c r="I113" s="238"/>
      <c r="J113" s="238"/>
      <c r="K113" s="238"/>
      <c r="L113" s="238"/>
      <c r="M113" s="238"/>
      <c r="N113" s="238"/>
      <c r="O113" s="238"/>
      <c r="P113" s="238"/>
      <c r="Q113" s="95">
        <f t="shared" si="55"/>
        <v>0</v>
      </c>
      <c r="R113" s="95">
        <f t="shared" si="56"/>
        <v>0</v>
      </c>
      <c r="S113" s="95">
        <f t="shared" si="56"/>
        <v>0</v>
      </c>
      <c r="V113" s="160">
        <f t="shared" si="39"/>
        <v>106</v>
      </c>
    </row>
    <row r="114" spans="1:22" x14ac:dyDescent="0.3">
      <c r="A114" s="730"/>
      <c r="B114" s="94" t="s">
        <v>384</v>
      </c>
      <c r="C114" s="95">
        <f t="shared" si="52"/>
        <v>0</v>
      </c>
      <c r="D114" s="95">
        <f t="shared" si="53"/>
        <v>0</v>
      </c>
      <c r="E114" s="95">
        <f t="shared" si="54"/>
        <v>0</v>
      </c>
      <c r="F114" s="238"/>
      <c r="G114" s="238"/>
      <c r="H114" s="238"/>
      <c r="I114" s="238"/>
      <c r="J114" s="238"/>
      <c r="K114" s="238"/>
      <c r="L114" s="238"/>
      <c r="M114" s="238"/>
      <c r="N114" s="238"/>
      <c r="O114" s="238"/>
      <c r="P114" s="238"/>
      <c r="Q114" s="95">
        <f t="shared" si="55"/>
        <v>0</v>
      </c>
      <c r="R114" s="95">
        <f t="shared" si="56"/>
        <v>0</v>
      </c>
      <c r="S114" s="95">
        <f t="shared" si="56"/>
        <v>0</v>
      </c>
      <c r="V114" s="160">
        <f t="shared" si="39"/>
        <v>107</v>
      </c>
    </row>
    <row r="115" spans="1:22" x14ac:dyDescent="0.3">
      <c r="A115" s="730"/>
      <c r="B115" s="94" t="s">
        <v>386</v>
      </c>
      <c r="C115" s="95">
        <f t="shared" si="52"/>
        <v>0</v>
      </c>
      <c r="D115" s="95">
        <f t="shared" si="53"/>
        <v>0</v>
      </c>
      <c r="E115" s="95">
        <f t="shared" si="54"/>
        <v>0</v>
      </c>
      <c r="F115" s="238"/>
      <c r="G115" s="238"/>
      <c r="H115" s="238"/>
      <c r="I115" s="238"/>
      <c r="J115" s="238"/>
      <c r="K115" s="238"/>
      <c r="L115" s="238"/>
      <c r="M115" s="238"/>
      <c r="N115" s="238"/>
      <c r="O115" s="238"/>
      <c r="P115" s="238"/>
      <c r="Q115" s="95">
        <f t="shared" si="55"/>
        <v>0</v>
      </c>
      <c r="R115" s="95">
        <f t="shared" si="56"/>
        <v>0</v>
      </c>
      <c r="S115" s="95">
        <f t="shared" si="56"/>
        <v>0</v>
      </c>
      <c r="V115" s="160">
        <f t="shared" si="39"/>
        <v>108</v>
      </c>
    </row>
    <row r="116" spans="1:22" x14ac:dyDescent="0.3">
      <c r="A116" s="730"/>
      <c r="B116" s="94" t="s">
        <v>385</v>
      </c>
      <c r="C116" s="95">
        <f t="shared" si="52"/>
        <v>0</v>
      </c>
      <c r="D116" s="95">
        <f t="shared" si="53"/>
        <v>0</v>
      </c>
      <c r="E116" s="95">
        <f t="shared" si="54"/>
        <v>0</v>
      </c>
      <c r="F116" s="238"/>
      <c r="G116" s="238"/>
      <c r="H116" s="238"/>
      <c r="I116" s="238"/>
      <c r="J116" s="238"/>
      <c r="K116" s="238"/>
      <c r="L116" s="238"/>
      <c r="M116" s="238"/>
      <c r="N116" s="238"/>
      <c r="O116" s="238"/>
      <c r="P116" s="238"/>
      <c r="Q116" s="95">
        <f t="shared" si="55"/>
        <v>0</v>
      </c>
      <c r="R116" s="95">
        <f t="shared" si="56"/>
        <v>0</v>
      </c>
      <c r="S116" s="95">
        <f t="shared" si="56"/>
        <v>0</v>
      </c>
      <c r="V116" s="160">
        <f t="shared" si="39"/>
        <v>109</v>
      </c>
    </row>
    <row r="117" spans="1:22" x14ac:dyDescent="0.3">
      <c r="A117" s="730"/>
      <c r="B117" s="94" t="s">
        <v>387</v>
      </c>
      <c r="C117" s="95">
        <f t="shared" si="52"/>
        <v>0</v>
      </c>
      <c r="D117" s="95">
        <f t="shared" si="53"/>
        <v>0</v>
      </c>
      <c r="E117" s="95">
        <f t="shared" si="54"/>
        <v>0</v>
      </c>
      <c r="F117" s="238"/>
      <c r="G117" s="238"/>
      <c r="H117" s="238"/>
      <c r="I117" s="238"/>
      <c r="J117" s="238"/>
      <c r="K117" s="238"/>
      <c r="L117" s="238"/>
      <c r="M117" s="238"/>
      <c r="N117" s="238"/>
      <c r="O117" s="238"/>
      <c r="P117" s="238"/>
      <c r="Q117" s="95">
        <f t="shared" si="55"/>
        <v>0</v>
      </c>
      <c r="R117" s="95">
        <f t="shared" si="56"/>
        <v>0</v>
      </c>
      <c r="S117" s="95">
        <f t="shared" si="56"/>
        <v>0</v>
      </c>
      <c r="V117" s="160">
        <f t="shared" si="39"/>
        <v>110</v>
      </c>
    </row>
    <row r="118" spans="1:22" x14ac:dyDescent="0.3">
      <c r="A118" s="730"/>
      <c r="B118" s="94" t="s">
        <v>76</v>
      </c>
      <c r="C118" s="95">
        <f t="shared" si="52"/>
        <v>0</v>
      </c>
      <c r="D118" s="95">
        <f t="shared" si="53"/>
        <v>0</v>
      </c>
      <c r="E118" s="95">
        <f t="shared" si="54"/>
        <v>0</v>
      </c>
      <c r="F118" s="238"/>
      <c r="G118" s="238"/>
      <c r="H118" s="238"/>
      <c r="I118" s="238"/>
      <c r="J118" s="238"/>
      <c r="K118" s="238"/>
      <c r="L118" s="238"/>
      <c r="M118" s="238"/>
      <c r="N118" s="238"/>
      <c r="O118" s="238"/>
      <c r="P118" s="238"/>
      <c r="Q118" s="95">
        <f t="shared" si="55"/>
        <v>0</v>
      </c>
      <c r="R118" s="95">
        <f t="shared" si="56"/>
        <v>0</v>
      </c>
      <c r="S118" s="95">
        <f t="shared" si="56"/>
        <v>0</v>
      </c>
      <c r="V118" s="160">
        <f t="shared" si="39"/>
        <v>111</v>
      </c>
    </row>
    <row r="119" spans="1:22" x14ac:dyDescent="0.3">
      <c r="A119" s="730"/>
      <c r="B119" s="94" t="s">
        <v>84</v>
      </c>
      <c r="C119" s="95">
        <f t="shared" si="52"/>
        <v>0</v>
      </c>
      <c r="D119" s="95">
        <f t="shared" si="53"/>
        <v>0</v>
      </c>
      <c r="E119" s="95">
        <f t="shared" si="54"/>
        <v>0</v>
      </c>
      <c r="F119" s="238"/>
      <c r="G119" s="238"/>
      <c r="H119" s="238"/>
      <c r="I119" s="238"/>
      <c r="J119" s="238"/>
      <c r="K119" s="238"/>
      <c r="L119" s="238"/>
      <c r="M119" s="238"/>
      <c r="N119" s="238"/>
      <c r="O119" s="238"/>
      <c r="P119" s="238"/>
      <c r="Q119" s="95">
        <f t="shared" si="55"/>
        <v>0</v>
      </c>
      <c r="R119" s="95">
        <f t="shared" si="56"/>
        <v>0</v>
      </c>
      <c r="S119" s="95">
        <f t="shared" si="56"/>
        <v>0</v>
      </c>
      <c r="V119" s="160">
        <f t="shared" si="39"/>
        <v>112</v>
      </c>
    </row>
    <row r="120" spans="1:22" x14ac:dyDescent="0.3">
      <c r="A120" s="730"/>
      <c r="B120" s="94" t="s">
        <v>85</v>
      </c>
      <c r="C120" s="95">
        <f t="shared" si="52"/>
        <v>0</v>
      </c>
      <c r="D120" s="95">
        <f t="shared" si="53"/>
        <v>0</v>
      </c>
      <c r="E120" s="95">
        <f t="shared" si="54"/>
        <v>0</v>
      </c>
      <c r="F120" s="238"/>
      <c r="G120" s="238"/>
      <c r="H120" s="238"/>
      <c r="I120" s="238"/>
      <c r="J120" s="238"/>
      <c r="K120" s="238"/>
      <c r="L120" s="238"/>
      <c r="M120" s="238"/>
      <c r="N120" s="238"/>
      <c r="O120" s="238"/>
      <c r="P120" s="238"/>
      <c r="Q120" s="95">
        <f t="shared" si="55"/>
        <v>0</v>
      </c>
      <c r="R120" s="95">
        <f t="shared" si="56"/>
        <v>0</v>
      </c>
      <c r="S120" s="95">
        <f t="shared" si="56"/>
        <v>0</v>
      </c>
      <c r="V120" s="160">
        <f t="shared" si="39"/>
        <v>113</v>
      </c>
    </row>
    <row r="121" spans="1:22" x14ac:dyDescent="0.3">
      <c r="A121" s="730"/>
      <c r="B121" s="94" t="s">
        <v>86</v>
      </c>
      <c r="C121" s="95">
        <f t="shared" si="52"/>
        <v>0</v>
      </c>
      <c r="D121" s="95">
        <f t="shared" si="53"/>
        <v>0</v>
      </c>
      <c r="E121" s="95">
        <f t="shared" si="54"/>
        <v>0</v>
      </c>
      <c r="F121" s="238"/>
      <c r="G121" s="238"/>
      <c r="H121" s="238"/>
      <c r="I121" s="238"/>
      <c r="J121" s="238"/>
      <c r="K121" s="238"/>
      <c r="L121" s="238"/>
      <c r="M121" s="238"/>
      <c r="N121" s="238"/>
      <c r="O121" s="238"/>
      <c r="P121" s="238"/>
      <c r="Q121" s="95">
        <f t="shared" si="55"/>
        <v>0</v>
      </c>
      <c r="R121" s="95">
        <f t="shared" si="56"/>
        <v>0</v>
      </c>
      <c r="S121" s="95">
        <f t="shared" si="56"/>
        <v>0</v>
      </c>
      <c r="V121" s="160">
        <f t="shared" si="39"/>
        <v>114</v>
      </c>
    </row>
    <row r="122" spans="1:22" x14ac:dyDescent="0.3">
      <c r="A122" s="730"/>
      <c r="B122" s="94" t="s">
        <v>87</v>
      </c>
      <c r="C122" s="95">
        <f t="shared" si="52"/>
        <v>0</v>
      </c>
      <c r="D122" s="95">
        <f t="shared" si="53"/>
        <v>0</v>
      </c>
      <c r="E122" s="95">
        <f t="shared" si="54"/>
        <v>0</v>
      </c>
      <c r="F122" s="238"/>
      <c r="G122" s="238"/>
      <c r="H122" s="238"/>
      <c r="I122" s="238"/>
      <c r="J122" s="238"/>
      <c r="K122" s="238"/>
      <c r="L122" s="238"/>
      <c r="M122" s="238"/>
      <c r="N122" s="238"/>
      <c r="O122" s="238"/>
      <c r="P122" s="238"/>
      <c r="Q122" s="95">
        <f t="shared" si="55"/>
        <v>0</v>
      </c>
      <c r="R122" s="95">
        <f t="shared" si="56"/>
        <v>0</v>
      </c>
      <c r="S122" s="95">
        <f t="shared" si="56"/>
        <v>0</v>
      </c>
      <c r="V122" s="160">
        <f t="shared" si="39"/>
        <v>115</v>
      </c>
    </row>
    <row r="123" spans="1:22" x14ac:dyDescent="0.3">
      <c r="A123" s="730"/>
      <c r="B123" s="94" t="s">
        <v>88</v>
      </c>
      <c r="C123" s="95">
        <f t="shared" si="52"/>
        <v>0</v>
      </c>
      <c r="D123" s="95">
        <f t="shared" si="53"/>
        <v>0</v>
      </c>
      <c r="E123" s="95">
        <f t="shared" si="54"/>
        <v>0</v>
      </c>
      <c r="F123" s="238"/>
      <c r="G123" s="238"/>
      <c r="H123" s="238"/>
      <c r="I123" s="238"/>
      <c r="J123" s="238"/>
      <c r="K123" s="238"/>
      <c r="L123" s="238"/>
      <c r="M123" s="238"/>
      <c r="N123" s="238"/>
      <c r="O123" s="238"/>
      <c r="P123" s="238"/>
      <c r="Q123" s="95">
        <f t="shared" si="55"/>
        <v>0</v>
      </c>
      <c r="R123" s="95">
        <f t="shared" si="56"/>
        <v>0</v>
      </c>
      <c r="S123" s="95">
        <f t="shared" si="56"/>
        <v>0</v>
      </c>
      <c r="V123" s="160">
        <f t="shared" si="39"/>
        <v>116</v>
      </c>
    </row>
    <row r="124" spans="1:22" ht="14.25" thickBot="1" x14ac:dyDescent="0.35">
      <c r="A124" s="730"/>
      <c r="B124" s="96" t="s">
        <v>128</v>
      </c>
      <c r="C124" s="97">
        <f t="shared" ref="C124:S124" si="57">SUM(C107:C123)</f>
        <v>0</v>
      </c>
      <c r="D124" s="97">
        <f t="shared" si="57"/>
        <v>0</v>
      </c>
      <c r="E124" s="97">
        <f t="shared" si="57"/>
        <v>0</v>
      </c>
      <c r="F124" s="97">
        <f t="shared" si="57"/>
        <v>0</v>
      </c>
      <c r="G124" s="97">
        <f t="shared" si="57"/>
        <v>0</v>
      </c>
      <c r="H124" s="97">
        <f t="shared" si="57"/>
        <v>0</v>
      </c>
      <c r="I124" s="97">
        <f t="shared" si="57"/>
        <v>0</v>
      </c>
      <c r="J124" s="97">
        <f t="shared" si="57"/>
        <v>0</v>
      </c>
      <c r="K124" s="97">
        <f t="shared" si="57"/>
        <v>0</v>
      </c>
      <c r="L124" s="97">
        <f t="shared" si="57"/>
        <v>0</v>
      </c>
      <c r="M124" s="97">
        <f t="shared" si="57"/>
        <v>0</v>
      </c>
      <c r="N124" s="97">
        <f t="shared" si="57"/>
        <v>0</v>
      </c>
      <c r="O124" s="97">
        <f t="shared" si="57"/>
        <v>0</v>
      </c>
      <c r="P124" s="97">
        <f t="shared" si="57"/>
        <v>0</v>
      </c>
      <c r="Q124" s="97">
        <f t="shared" si="57"/>
        <v>0</v>
      </c>
      <c r="R124" s="97">
        <f t="shared" si="57"/>
        <v>0</v>
      </c>
      <c r="S124" s="97">
        <f t="shared" si="57"/>
        <v>0</v>
      </c>
      <c r="U124" s="160" t="str">
        <f>RIGHT(A107,4)&amp;"reseau"</f>
        <v>2022reseau</v>
      </c>
      <c r="V124" s="160">
        <f t="shared" si="39"/>
        <v>117</v>
      </c>
    </row>
    <row r="125" spans="1:22" x14ac:dyDescent="0.3">
      <c r="A125" s="730"/>
      <c r="B125" s="98"/>
      <c r="C125" s="95"/>
      <c r="D125" s="95"/>
      <c r="E125" s="95"/>
      <c r="F125" s="95"/>
      <c r="G125" s="95"/>
      <c r="H125" s="95"/>
      <c r="I125" s="95"/>
      <c r="J125" s="95"/>
      <c r="K125" s="95"/>
      <c r="L125" s="95"/>
      <c r="M125" s="95"/>
      <c r="N125" s="95"/>
      <c r="O125" s="95"/>
      <c r="P125" s="95"/>
      <c r="Q125" s="95"/>
      <c r="R125" s="95"/>
      <c r="S125" s="95"/>
      <c r="V125" s="160">
        <f t="shared" si="39"/>
        <v>118</v>
      </c>
    </row>
    <row r="126" spans="1:22" x14ac:dyDescent="0.3">
      <c r="A126" s="730"/>
      <c r="B126" s="94" t="s">
        <v>370</v>
      </c>
      <c r="C126" s="95">
        <f t="shared" ref="C126:C137" si="58">Q93</f>
        <v>0</v>
      </c>
      <c r="D126" s="95">
        <f t="shared" ref="D126:D137" si="59">R93</f>
        <v>0</v>
      </c>
      <c r="E126" s="95">
        <f t="shared" ref="E126:E137" si="60">S93</f>
        <v>0</v>
      </c>
      <c r="F126" s="238"/>
      <c r="G126" s="238"/>
      <c r="H126" s="238"/>
      <c r="I126" s="238"/>
      <c r="J126" s="238"/>
      <c r="K126" s="238"/>
      <c r="L126" s="238"/>
      <c r="M126" s="238"/>
      <c r="N126" s="238"/>
      <c r="O126" s="238"/>
      <c r="P126" s="238"/>
      <c r="Q126" s="95">
        <f>SUM(C126,F126:J126,M126:N126)</f>
        <v>0</v>
      </c>
      <c r="R126" s="95">
        <f>SUM(D126,K126,O126)</f>
        <v>0</v>
      </c>
      <c r="S126" s="95">
        <f>SUM(E126,L126,P126)</f>
        <v>0</v>
      </c>
      <c r="V126" s="160">
        <f t="shared" si="39"/>
        <v>119</v>
      </c>
    </row>
    <row r="127" spans="1:22" x14ac:dyDescent="0.3">
      <c r="A127" s="730"/>
      <c r="B127" s="94" t="s">
        <v>129</v>
      </c>
      <c r="C127" s="95">
        <f t="shared" si="58"/>
        <v>0</v>
      </c>
      <c r="D127" s="95">
        <f t="shared" si="59"/>
        <v>0</v>
      </c>
      <c r="E127" s="95">
        <f t="shared" si="60"/>
        <v>0</v>
      </c>
      <c r="F127" s="238"/>
      <c r="G127" s="238"/>
      <c r="H127" s="238"/>
      <c r="I127" s="238"/>
      <c r="J127" s="238"/>
      <c r="K127" s="238"/>
      <c r="L127" s="238"/>
      <c r="M127" s="238"/>
      <c r="N127" s="238"/>
      <c r="O127" s="238"/>
      <c r="P127" s="238"/>
      <c r="Q127" s="95">
        <f t="shared" ref="Q127:Q137" si="61">SUM(C127,F127:J127,M127:N127)</f>
        <v>0</v>
      </c>
      <c r="R127" s="95">
        <f t="shared" ref="R127:S137" si="62">SUM(D127,K127,O127)</f>
        <v>0</v>
      </c>
      <c r="S127" s="95">
        <f t="shared" si="62"/>
        <v>0</v>
      </c>
      <c r="V127" s="160">
        <f t="shared" si="39"/>
        <v>120</v>
      </c>
    </row>
    <row r="128" spans="1:22" x14ac:dyDescent="0.3">
      <c r="A128" s="730"/>
      <c r="B128" s="94" t="s">
        <v>130</v>
      </c>
      <c r="C128" s="95">
        <f t="shared" si="58"/>
        <v>0</v>
      </c>
      <c r="D128" s="95">
        <f t="shared" si="59"/>
        <v>0</v>
      </c>
      <c r="E128" s="95">
        <f t="shared" si="60"/>
        <v>0</v>
      </c>
      <c r="F128" s="238"/>
      <c r="G128" s="238"/>
      <c r="H128" s="238"/>
      <c r="I128" s="238"/>
      <c r="J128" s="238"/>
      <c r="K128" s="238"/>
      <c r="L128" s="238"/>
      <c r="M128" s="238"/>
      <c r="N128" s="238"/>
      <c r="O128" s="238"/>
      <c r="P128" s="238"/>
      <c r="Q128" s="95">
        <f t="shared" si="61"/>
        <v>0</v>
      </c>
      <c r="R128" s="95">
        <f t="shared" si="62"/>
        <v>0</v>
      </c>
      <c r="S128" s="95">
        <f t="shared" si="62"/>
        <v>0</v>
      </c>
      <c r="V128" s="160">
        <f t="shared" si="39"/>
        <v>121</v>
      </c>
    </row>
    <row r="129" spans="1:22" x14ac:dyDescent="0.3">
      <c r="A129" s="730"/>
      <c r="B129" s="94" t="s">
        <v>126</v>
      </c>
      <c r="C129" s="95">
        <f t="shared" si="58"/>
        <v>0</v>
      </c>
      <c r="D129" s="95">
        <f t="shared" si="59"/>
        <v>0</v>
      </c>
      <c r="E129" s="95">
        <f t="shared" si="60"/>
        <v>0</v>
      </c>
      <c r="F129" s="238"/>
      <c r="G129" s="238"/>
      <c r="H129" s="238"/>
      <c r="I129" s="238"/>
      <c r="J129" s="238"/>
      <c r="K129" s="238"/>
      <c r="L129" s="238"/>
      <c r="M129" s="238"/>
      <c r="N129" s="238"/>
      <c r="O129" s="238"/>
      <c r="P129" s="238"/>
      <c r="Q129" s="95">
        <f t="shared" si="61"/>
        <v>0</v>
      </c>
      <c r="R129" s="95">
        <f t="shared" si="62"/>
        <v>0</v>
      </c>
      <c r="S129" s="95">
        <f t="shared" si="62"/>
        <v>0</v>
      </c>
      <c r="V129" s="160">
        <f t="shared" si="39"/>
        <v>122</v>
      </c>
    </row>
    <row r="130" spans="1:22" x14ac:dyDescent="0.3">
      <c r="A130" s="730"/>
      <c r="B130" s="94" t="s">
        <v>131</v>
      </c>
      <c r="C130" s="95">
        <f t="shared" si="58"/>
        <v>0</v>
      </c>
      <c r="D130" s="95">
        <f t="shared" si="59"/>
        <v>0</v>
      </c>
      <c r="E130" s="95">
        <f t="shared" si="60"/>
        <v>0</v>
      </c>
      <c r="F130" s="238"/>
      <c r="G130" s="238"/>
      <c r="H130" s="238"/>
      <c r="I130" s="238"/>
      <c r="J130" s="238"/>
      <c r="K130" s="238"/>
      <c r="L130" s="238"/>
      <c r="M130" s="238"/>
      <c r="N130" s="238"/>
      <c r="O130" s="238"/>
      <c r="P130" s="238"/>
      <c r="Q130" s="95">
        <f t="shared" si="61"/>
        <v>0</v>
      </c>
      <c r="R130" s="95">
        <f t="shared" si="62"/>
        <v>0</v>
      </c>
      <c r="S130" s="95">
        <f t="shared" si="62"/>
        <v>0</v>
      </c>
      <c r="V130" s="160">
        <f t="shared" si="39"/>
        <v>123</v>
      </c>
    </row>
    <row r="131" spans="1:22" x14ac:dyDescent="0.3">
      <c r="A131" s="730"/>
      <c r="B131" s="94" t="s">
        <v>132</v>
      </c>
      <c r="C131" s="95">
        <f t="shared" si="58"/>
        <v>0</v>
      </c>
      <c r="D131" s="95">
        <f t="shared" si="59"/>
        <v>0</v>
      </c>
      <c r="E131" s="95">
        <f t="shared" si="60"/>
        <v>0</v>
      </c>
      <c r="F131" s="238"/>
      <c r="G131" s="238"/>
      <c r="H131" s="238"/>
      <c r="I131" s="238"/>
      <c r="J131" s="238"/>
      <c r="K131" s="238"/>
      <c r="L131" s="238"/>
      <c r="M131" s="238"/>
      <c r="N131" s="238"/>
      <c r="O131" s="238"/>
      <c r="P131" s="238"/>
      <c r="Q131" s="95">
        <f t="shared" si="61"/>
        <v>0</v>
      </c>
      <c r="R131" s="95">
        <f t="shared" si="62"/>
        <v>0</v>
      </c>
      <c r="S131" s="95">
        <f t="shared" si="62"/>
        <v>0</v>
      </c>
      <c r="V131" s="160">
        <f t="shared" si="39"/>
        <v>124</v>
      </c>
    </row>
    <row r="132" spans="1:22" x14ac:dyDescent="0.3">
      <c r="A132" s="730"/>
      <c r="B132" s="94" t="s">
        <v>127</v>
      </c>
      <c r="C132" s="95">
        <f t="shared" si="58"/>
        <v>0</v>
      </c>
      <c r="D132" s="95">
        <f t="shared" si="59"/>
        <v>0</v>
      </c>
      <c r="E132" s="95">
        <f t="shared" si="60"/>
        <v>0</v>
      </c>
      <c r="F132" s="238"/>
      <c r="G132" s="238"/>
      <c r="H132" s="238"/>
      <c r="I132" s="238"/>
      <c r="J132" s="238"/>
      <c r="K132" s="238"/>
      <c r="L132" s="238"/>
      <c r="M132" s="238"/>
      <c r="N132" s="238"/>
      <c r="O132" s="238"/>
      <c r="P132" s="238"/>
      <c r="Q132" s="95">
        <f t="shared" si="61"/>
        <v>0</v>
      </c>
      <c r="R132" s="95">
        <f t="shared" si="62"/>
        <v>0</v>
      </c>
      <c r="S132" s="95">
        <f t="shared" si="62"/>
        <v>0</v>
      </c>
      <c r="V132" s="160">
        <f t="shared" si="39"/>
        <v>125</v>
      </c>
    </row>
    <row r="133" spans="1:22" x14ac:dyDescent="0.3">
      <c r="A133" s="730"/>
      <c r="B133" s="94" t="s">
        <v>84</v>
      </c>
      <c r="C133" s="95">
        <f t="shared" si="58"/>
        <v>0</v>
      </c>
      <c r="D133" s="95">
        <f t="shared" si="59"/>
        <v>0</v>
      </c>
      <c r="E133" s="95">
        <f t="shared" si="60"/>
        <v>0</v>
      </c>
      <c r="F133" s="238"/>
      <c r="G133" s="238"/>
      <c r="H133" s="238"/>
      <c r="I133" s="238"/>
      <c r="J133" s="238"/>
      <c r="K133" s="238"/>
      <c r="L133" s="238"/>
      <c r="M133" s="238"/>
      <c r="N133" s="238"/>
      <c r="O133" s="238"/>
      <c r="P133" s="238"/>
      <c r="Q133" s="95">
        <f t="shared" si="61"/>
        <v>0</v>
      </c>
      <c r="R133" s="95">
        <f t="shared" si="62"/>
        <v>0</v>
      </c>
      <c r="S133" s="95">
        <f t="shared" si="62"/>
        <v>0</v>
      </c>
      <c r="V133" s="160">
        <f t="shared" si="39"/>
        <v>126</v>
      </c>
    </row>
    <row r="134" spans="1:22" x14ac:dyDescent="0.3">
      <c r="A134" s="730"/>
      <c r="B134" s="94" t="s">
        <v>85</v>
      </c>
      <c r="C134" s="95">
        <f t="shared" si="58"/>
        <v>0</v>
      </c>
      <c r="D134" s="95">
        <f t="shared" si="59"/>
        <v>0</v>
      </c>
      <c r="E134" s="95">
        <f t="shared" si="60"/>
        <v>0</v>
      </c>
      <c r="F134" s="238"/>
      <c r="G134" s="238"/>
      <c r="H134" s="238"/>
      <c r="I134" s="238"/>
      <c r="J134" s="238"/>
      <c r="K134" s="238"/>
      <c r="L134" s="238"/>
      <c r="M134" s="238"/>
      <c r="N134" s="238"/>
      <c r="O134" s="238"/>
      <c r="P134" s="238"/>
      <c r="Q134" s="95">
        <f t="shared" si="61"/>
        <v>0</v>
      </c>
      <c r="R134" s="95">
        <f t="shared" si="62"/>
        <v>0</v>
      </c>
      <c r="S134" s="95">
        <f t="shared" si="62"/>
        <v>0</v>
      </c>
      <c r="V134" s="160">
        <f t="shared" si="39"/>
        <v>127</v>
      </c>
    </row>
    <row r="135" spans="1:22" x14ac:dyDescent="0.3">
      <c r="A135" s="730"/>
      <c r="B135" s="94" t="s">
        <v>86</v>
      </c>
      <c r="C135" s="95">
        <f t="shared" si="58"/>
        <v>0</v>
      </c>
      <c r="D135" s="95">
        <f t="shared" si="59"/>
        <v>0</v>
      </c>
      <c r="E135" s="95">
        <f t="shared" si="60"/>
        <v>0</v>
      </c>
      <c r="F135" s="238"/>
      <c r="G135" s="238"/>
      <c r="H135" s="238"/>
      <c r="I135" s="238"/>
      <c r="J135" s="238"/>
      <c r="K135" s="238"/>
      <c r="L135" s="238"/>
      <c r="M135" s="238"/>
      <c r="N135" s="238"/>
      <c r="O135" s="238"/>
      <c r="P135" s="238"/>
      <c r="Q135" s="95">
        <f t="shared" si="61"/>
        <v>0</v>
      </c>
      <c r="R135" s="95">
        <f t="shared" si="62"/>
        <v>0</v>
      </c>
      <c r="S135" s="95">
        <f t="shared" si="62"/>
        <v>0</v>
      </c>
      <c r="V135" s="160">
        <f t="shared" si="39"/>
        <v>128</v>
      </c>
    </row>
    <row r="136" spans="1:22" x14ac:dyDescent="0.3">
      <c r="A136" s="730"/>
      <c r="B136" s="94" t="s">
        <v>87</v>
      </c>
      <c r="C136" s="95">
        <f t="shared" si="58"/>
        <v>0</v>
      </c>
      <c r="D136" s="95">
        <f t="shared" si="59"/>
        <v>0</v>
      </c>
      <c r="E136" s="95">
        <f t="shared" si="60"/>
        <v>0</v>
      </c>
      <c r="F136" s="238"/>
      <c r="G136" s="238"/>
      <c r="H136" s="238"/>
      <c r="I136" s="238"/>
      <c r="J136" s="238"/>
      <c r="K136" s="238"/>
      <c r="L136" s="238"/>
      <c r="M136" s="238"/>
      <c r="N136" s="238"/>
      <c r="O136" s="238"/>
      <c r="P136" s="238"/>
      <c r="Q136" s="95">
        <f t="shared" si="61"/>
        <v>0</v>
      </c>
      <c r="R136" s="95">
        <f t="shared" si="62"/>
        <v>0</v>
      </c>
      <c r="S136" s="95">
        <f t="shared" si="62"/>
        <v>0</v>
      </c>
      <c r="V136" s="160">
        <f t="shared" si="39"/>
        <v>129</v>
      </c>
    </row>
    <row r="137" spans="1:22" x14ac:dyDescent="0.3">
      <c r="A137" s="730"/>
      <c r="B137" s="94" t="s">
        <v>88</v>
      </c>
      <c r="C137" s="95">
        <f t="shared" si="58"/>
        <v>0</v>
      </c>
      <c r="D137" s="95">
        <f t="shared" si="59"/>
        <v>0</v>
      </c>
      <c r="E137" s="95">
        <f t="shared" si="60"/>
        <v>0</v>
      </c>
      <c r="F137" s="238"/>
      <c r="G137" s="238"/>
      <c r="H137" s="238"/>
      <c r="I137" s="238"/>
      <c r="J137" s="238"/>
      <c r="K137" s="238"/>
      <c r="L137" s="238"/>
      <c r="M137" s="238"/>
      <c r="N137" s="238"/>
      <c r="O137" s="238"/>
      <c r="P137" s="238"/>
      <c r="Q137" s="95">
        <f t="shared" si="61"/>
        <v>0</v>
      </c>
      <c r="R137" s="95">
        <f t="shared" si="62"/>
        <v>0</v>
      </c>
      <c r="S137" s="95">
        <f t="shared" si="62"/>
        <v>0</v>
      </c>
      <c r="V137" s="160">
        <f t="shared" si="39"/>
        <v>130</v>
      </c>
    </row>
    <row r="138" spans="1:22" ht="14.25" thickBot="1" x14ac:dyDescent="0.35">
      <c r="A138" s="730"/>
      <c r="B138" s="96" t="s">
        <v>133</v>
      </c>
      <c r="C138" s="97">
        <f t="shared" ref="C138:S138" si="63">SUM(C126:C137)</f>
        <v>0</v>
      </c>
      <c r="D138" s="97">
        <f t="shared" si="63"/>
        <v>0</v>
      </c>
      <c r="E138" s="97">
        <f t="shared" si="63"/>
        <v>0</v>
      </c>
      <c r="F138" s="97">
        <f t="shared" si="63"/>
        <v>0</v>
      </c>
      <c r="G138" s="97">
        <f t="shared" si="63"/>
        <v>0</v>
      </c>
      <c r="H138" s="97">
        <f t="shared" si="63"/>
        <v>0</v>
      </c>
      <c r="I138" s="97">
        <f t="shared" si="63"/>
        <v>0</v>
      </c>
      <c r="J138" s="97">
        <f t="shared" si="63"/>
        <v>0</v>
      </c>
      <c r="K138" s="97">
        <f t="shared" si="63"/>
        <v>0</v>
      </c>
      <c r="L138" s="97">
        <f t="shared" si="63"/>
        <v>0</v>
      </c>
      <c r="M138" s="97">
        <f t="shared" si="63"/>
        <v>0</v>
      </c>
      <c r="N138" s="97">
        <f t="shared" si="63"/>
        <v>0</v>
      </c>
      <c r="O138" s="97">
        <f t="shared" si="63"/>
        <v>0</v>
      </c>
      <c r="P138" s="97">
        <f t="shared" si="63"/>
        <v>0</v>
      </c>
      <c r="Q138" s="97">
        <f t="shared" si="63"/>
        <v>0</v>
      </c>
      <c r="R138" s="97">
        <f t="shared" si="63"/>
        <v>0</v>
      </c>
      <c r="S138" s="97">
        <f t="shared" si="63"/>
        <v>0</v>
      </c>
      <c r="U138" s="160" t="str">
        <f>RIGHT(A107,4)&amp;"hors reseau"</f>
        <v>2022hors reseau</v>
      </c>
      <c r="V138" s="160">
        <f t="shared" ref="V138:V171" si="64">V137+1</f>
        <v>131</v>
      </c>
    </row>
    <row r="139" spans="1:22" x14ac:dyDescent="0.3">
      <c r="B139" s="67"/>
      <c r="C139" s="95"/>
      <c r="D139" s="95"/>
      <c r="E139" s="95"/>
      <c r="F139" s="95"/>
      <c r="G139" s="95"/>
      <c r="H139" s="95"/>
      <c r="I139" s="95"/>
      <c r="J139" s="95"/>
      <c r="K139" s="95"/>
      <c r="L139" s="95"/>
      <c r="M139" s="95"/>
      <c r="N139" s="99"/>
      <c r="O139" s="95"/>
      <c r="P139" s="95"/>
      <c r="Q139" s="95"/>
      <c r="R139" s="95"/>
      <c r="S139" s="95"/>
      <c r="V139" s="160">
        <f t="shared" si="64"/>
        <v>132</v>
      </c>
    </row>
    <row r="140" spans="1:22" ht="14.45" customHeight="1" x14ac:dyDescent="0.3">
      <c r="A140" s="730" t="s">
        <v>324</v>
      </c>
      <c r="B140" s="94" t="s">
        <v>370</v>
      </c>
      <c r="C140" s="95">
        <f t="shared" ref="C140:C156" si="65">Q107</f>
        <v>0</v>
      </c>
      <c r="D140" s="95">
        <f t="shared" ref="D140:D156" si="66">R107</f>
        <v>0</v>
      </c>
      <c r="E140" s="95">
        <f t="shared" ref="E140:E156" si="67">S107</f>
        <v>0</v>
      </c>
      <c r="F140" s="238"/>
      <c r="G140" s="238"/>
      <c r="H140" s="238"/>
      <c r="I140" s="238"/>
      <c r="J140" s="238"/>
      <c r="K140" s="238"/>
      <c r="L140" s="238"/>
      <c r="M140" s="238"/>
      <c r="N140" s="238"/>
      <c r="O140" s="238"/>
      <c r="P140" s="238"/>
      <c r="Q140" s="95">
        <f>SUM(C140,F140:J140,M140:N140)</f>
        <v>0</v>
      </c>
      <c r="R140" s="95">
        <f>SUM(D140,K140,O140)</f>
        <v>0</v>
      </c>
      <c r="S140" s="95">
        <f>SUM(E140,L140,P140)</f>
        <v>0</v>
      </c>
      <c r="V140" s="160">
        <f t="shared" si="64"/>
        <v>133</v>
      </c>
    </row>
    <row r="141" spans="1:22" x14ac:dyDescent="0.3">
      <c r="A141" s="730"/>
      <c r="B141" s="94" t="s">
        <v>378</v>
      </c>
      <c r="C141" s="95">
        <f t="shared" si="65"/>
        <v>0</v>
      </c>
      <c r="D141" s="95">
        <f t="shared" si="66"/>
        <v>0</v>
      </c>
      <c r="E141" s="95">
        <f t="shared" si="67"/>
        <v>0</v>
      </c>
      <c r="F141" s="238"/>
      <c r="G141" s="238"/>
      <c r="H141" s="238"/>
      <c r="I141" s="238"/>
      <c r="J141" s="238"/>
      <c r="K141" s="238"/>
      <c r="L141" s="238"/>
      <c r="M141" s="238"/>
      <c r="N141" s="238"/>
      <c r="O141" s="238"/>
      <c r="P141" s="238"/>
      <c r="Q141" s="95">
        <f t="shared" ref="Q141:Q156" si="68">SUM(C141,F141:J141,M141:N141)</f>
        <v>0</v>
      </c>
      <c r="R141" s="95">
        <f t="shared" ref="R141:S156" si="69">SUM(D141,K141,O141)</f>
        <v>0</v>
      </c>
      <c r="S141" s="95">
        <f t="shared" si="69"/>
        <v>0</v>
      </c>
      <c r="V141" s="160">
        <f t="shared" si="64"/>
        <v>134</v>
      </c>
    </row>
    <row r="142" spans="1:22" x14ac:dyDescent="0.3">
      <c r="A142" s="730"/>
      <c r="B142" s="94" t="s">
        <v>379</v>
      </c>
      <c r="C142" s="95">
        <f t="shared" si="65"/>
        <v>0</v>
      </c>
      <c r="D142" s="95">
        <f t="shared" si="66"/>
        <v>0</v>
      </c>
      <c r="E142" s="95">
        <f t="shared" si="67"/>
        <v>0</v>
      </c>
      <c r="F142" s="238"/>
      <c r="G142" s="238"/>
      <c r="H142" s="238"/>
      <c r="I142" s="238"/>
      <c r="J142" s="238"/>
      <c r="K142" s="238"/>
      <c r="L142" s="238"/>
      <c r="M142" s="238"/>
      <c r="N142" s="238"/>
      <c r="O142" s="238"/>
      <c r="P142" s="238"/>
      <c r="Q142" s="95">
        <f t="shared" si="68"/>
        <v>0</v>
      </c>
      <c r="R142" s="95">
        <f t="shared" si="69"/>
        <v>0</v>
      </c>
      <c r="S142" s="95">
        <f t="shared" si="69"/>
        <v>0</v>
      </c>
      <c r="V142" s="160">
        <f t="shared" si="64"/>
        <v>135</v>
      </c>
    </row>
    <row r="143" spans="1:22" x14ac:dyDescent="0.3">
      <c r="A143" s="730"/>
      <c r="B143" s="94" t="s">
        <v>380</v>
      </c>
      <c r="C143" s="95">
        <f t="shared" si="65"/>
        <v>0</v>
      </c>
      <c r="D143" s="95">
        <f t="shared" si="66"/>
        <v>0</v>
      </c>
      <c r="E143" s="95">
        <f t="shared" si="67"/>
        <v>0</v>
      </c>
      <c r="F143" s="238"/>
      <c r="G143" s="238"/>
      <c r="H143" s="238"/>
      <c r="I143" s="238"/>
      <c r="J143" s="238"/>
      <c r="K143" s="238"/>
      <c r="L143" s="238"/>
      <c r="M143" s="238"/>
      <c r="N143" s="238"/>
      <c r="O143" s="238"/>
      <c r="P143" s="238"/>
      <c r="Q143" s="95">
        <f t="shared" si="68"/>
        <v>0</v>
      </c>
      <c r="R143" s="95">
        <f t="shared" si="69"/>
        <v>0</v>
      </c>
      <c r="S143" s="95">
        <f t="shared" si="69"/>
        <v>0</v>
      </c>
      <c r="V143" s="160">
        <f t="shared" si="64"/>
        <v>136</v>
      </c>
    </row>
    <row r="144" spans="1:22" x14ac:dyDescent="0.3">
      <c r="A144" s="730"/>
      <c r="B144" s="94" t="s">
        <v>381</v>
      </c>
      <c r="C144" s="95">
        <f t="shared" si="65"/>
        <v>0</v>
      </c>
      <c r="D144" s="95">
        <f t="shared" si="66"/>
        <v>0</v>
      </c>
      <c r="E144" s="95">
        <f t="shared" si="67"/>
        <v>0</v>
      </c>
      <c r="F144" s="238"/>
      <c r="G144" s="238"/>
      <c r="H144" s="238"/>
      <c r="I144" s="238"/>
      <c r="J144" s="238"/>
      <c r="K144" s="238"/>
      <c r="L144" s="238"/>
      <c r="M144" s="238"/>
      <c r="N144" s="238"/>
      <c r="O144" s="238"/>
      <c r="P144" s="238"/>
      <c r="Q144" s="95">
        <f t="shared" si="68"/>
        <v>0</v>
      </c>
      <c r="R144" s="95">
        <f t="shared" si="69"/>
        <v>0</v>
      </c>
      <c r="S144" s="95">
        <f t="shared" si="69"/>
        <v>0</v>
      </c>
      <c r="V144" s="160">
        <f t="shared" si="64"/>
        <v>137</v>
      </c>
    </row>
    <row r="145" spans="1:22" x14ac:dyDescent="0.3">
      <c r="A145" s="730"/>
      <c r="B145" s="94" t="s">
        <v>382</v>
      </c>
      <c r="C145" s="95">
        <f t="shared" si="65"/>
        <v>0</v>
      </c>
      <c r="D145" s="95">
        <f t="shared" si="66"/>
        <v>0</v>
      </c>
      <c r="E145" s="95">
        <f t="shared" si="67"/>
        <v>0</v>
      </c>
      <c r="F145" s="238"/>
      <c r="G145" s="238"/>
      <c r="H145" s="238"/>
      <c r="I145" s="238"/>
      <c r="J145" s="238"/>
      <c r="K145" s="238"/>
      <c r="L145" s="238"/>
      <c r="M145" s="238"/>
      <c r="N145" s="238"/>
      <c r="O145" s="238"/>
      <c r="P145" s="238"/>
      <c r="Q145" s="95">
        <f t="shared" si="68"/>
        <v>0</v>
      </c>
      <c r="R145" s="95">
        <f t="shared" si="69"/>
        <v>0</v>
      </c>
      <c r="S145" s="95">
        <f t="shared" si="69"/>
        <v>0</v>
      </c>
      <c r="V145" s="160">
        <f t="shared" si="64"/>
        <v>138</v>
      </c>
    </row>
    <row r="146" spans="1:22" x14ac:dyDescent="0.3">
      <c r="A146" s="730"/>
      <c r="B146" s="94" t="s">
        <v>383</v>
      </c>
      <c r="C146" s="95">
        <f t="shared" si="65"/>
        <v>0</v>
      </c>
      <c r="D146" s="95">
        <f t="shared" si="66"/>
        <v>0</v>
      </c>
      <c r="E146" s="95">
        <f t="shared" si="67"/>
        <v>0</v>
      </c>
      <c r="F146" s="238"/>
      <c r="G146" s="238"/>
      <c r="H146" s="238"/>
      <c r="I146" s="238"/>
      <c r="J146" s="238"/>
      <c r="K146" s="238"/>
      <c r="L146" s="238"/>
      <c r="M146" s="238"/>
      <c r="N146" s="238"/>
      <c r="O146" s="238"/>
      <c r="P146" s="238"/>
      <c r="Q146" s="95">
        <f t="shared" si="68"/>
        <v>0</v>
      </c>
      <c r="R146" s="95">
        <f t="shared" si="69"/>
        <v>0</v>
      </c>
      <c r="S146" s="95">
        <f t="shared" si="69"/>
        <v>0</v>
      </c>
      <c r="V146" s="160">
        <f t="shared" si="64"/>
        <v>139</v>
      </c>
    </row>
    <row r="147" spans="1:22" x14ac:dyDescent="0.3">
      <c r="A147" s="730"/>
      <c r="B147" s="94" t="s">
        <v>384</v>
      </c>
      <c r="C147" s="95">
        <f t="shared" si="65"/>
        <v>0</v>
      </c>
      <c r="D147" s="95">
        <f t="shared" si="66"/>
        <v>0</v>
      </c>
      <c r="E147" s="95">
        <f t="shared" si="67"/>
        <v>0</v>
      </c>
      <c r="F147" s="238"/>
      <c r="G147" s="238"/>
      <c r="H147" s="238"/>
      <c r="I147" s="238"/>
      <c r="J147" s="238"/>
      <c r="K147" s="238"/>
      <c r="L147" s="238"/>
      <c r="M147" s="238"/>
      <c r="N147" s="238"/>
      <c r="O147" s="238"/>
      <c r="P147" s="238"/>
      <c r="Q147" s="95">
        <f t="shared" si="68"/>
        <v>0</v>
      </c>
      <c r="R147" s="95">
        <f t="shared" si="69"/>
        <v>0</v>
      </c>
      <c r="S147" s="95">
        <f t="shared" si="69"/>
        <v>0</v>
      </c>
      <c r="V147" s="160">
        <f t="shared" si="64"/>
        <v>140</v>
      </c>
    </row>
    <row r="148" spans="1:22" x14ac:dyDescent="0.3">
      <c r="A148" s="730"/>
      <c r="B148" s="94" t="s">
        <v>386</v>
      </c>
      <c r="C148" s="95">
        <f t="shared" si="65"/>
        <v>0</v>
      </c>
      <c r="D148" s="95">
        <f t="shared" si="66"/>
        <v>0</v>
      </c>
      <c r="E148" s="95">
        <f t="shared" si="67"/>
        <v>0</v>
      </c>
      <c r="F148" s="238"/>
      <c r="G148" s="238"/>
      <c r="H148" s="238"/>
      <c r="I148" s="238"/>
      <c r="J148" s="238"/>
      <c r="K148" s="238"/>
      <c r="L148" s="238"/>
      <c r="M148" s="238"/>
      <c r="N148" s="238"/>
      <c r="O148" s="238"/>
      <c r="P148" s="238"/>
      <c r="Q148" s="95">
        <f t="shared" si="68"/>
        <v>0</v>
      </c>
      <c r="R148" s="95">
        <f t="shared" si="69"/>
        <v>0</v>
      </c>
      <c r="S148" s="95">
        <f t="shared" si="69"/>
        <v>0</v>
      </c>
      <c r="V148" s="160">
        <f t="shared" si="64"/>
        <v>141</v>
      </c>
    </row>
    <row r="149" spans="1:22" x14ac:dyDescent="0.3">
      <c r="A149" s="730"/>
      <c r="B149" s="94" t="s">
        <v>385</v>
      </c>
      <c r="C149" s="95">
        <f t="shared" si="65"/>
        <v>0</v>
      </c>
      <c r="D149" s="95">
        <f t="shared" si="66"/>
        <v>0</v>
      </c>
      <c r="E149" s="95">
        <f t="shared" si="67"/>
        <v>0</v>
      </c>
      <c r="F149" s="238"/>
      <c r="G149" s="238"/>
      <c r="H149" s="238"/>
      <c r="I149" s="238"/>
      <c r="J149" s="238"/>
      <c r="K149" s="238"/>
      <c r="L149" s="238"/>
      <c r="M149" s="238"/>
      <c r="N149" s="238"/>
      <c r="O149" s="238"/>
      <c r="P149" s="238"/>
      <c r="Q149" s="95">
        <f t="shared" si="68"/>
        <v>0</v>
      </c>
      <c r="R149" s="95">
        <f t="shared" si="69"/>
        <v>0</v>
      </c>
      <c r="S149" s="95">
        <f t="shared" si="69"/>
        <v>0</v>
      </c>
      <c r="V149" s="160">
        <f t="shared" si="64"/>
        <v>142</v>
      </c>
    </row>
    <row r="150" spans="1:22" x14ac:dyDescent="0.3">
      <c r="A150" s="730"/>
      <c r="B150" s="94" t="s">
        <v>387</v>
      </c>
      <c r="C150" s="95">
        <f t="shared" si="65"/>
        <v>0</v>
      </c>
      <c r="D150" s="95">
        <f t="shared" si="66"/>
        <v>0</v>
      </c>
      <c r="E150" s="95">
        <f t="shared" si="67"/>
        <v>0</v>
      </c>
      <c r="F150" s="238"/>
      <c r="G150" s="238"/>
      <c r="H150" s="238"/>
      <c r="I150" s="238"/>
      <c r="J150" s="238"/>
      <c r="K150" s="238"/>
      <c r="L150" s="238"/>
      <c r="M150" s="238"/>
      <c r="N150" s="238"/>
      <c r="O150" s="238"/>
      <c r="P150" s="238"/>
      <c r="Q150" s="95">
        <f t="shared" si="68"/>
        <v>0</v>
      </c>
      <c r="R150" s="95">
        <f t="shared" si="69"/>
        <v>0</v>
      </c>
      <c r="S150" s="95">
        <f t="shared" si="69"/>
        <v>0</v>
      </c>
      <c r="V150" s="160">
        <f t="shared" si="64"/>
        <v>143</v>
      </c>
    </row>
    <row r="151" spans="1:22" x14ac:dyDescent="0.3">
      <c r="A151" s="730"/>
      <c r="B151" s="94" t="s">
        <v>76</v>
      </c>
      <c r="C151" s="95">
        <f t="shared" si="65"/>
        <v>0</v>
      </c>
      <c r="D151" s="95">
        <f t="shared" si="66"/>
        <v>0</v>
      </c>
      <c r="E151" s="95">
        <f t="shared" si="67"/>
        <v>0</v>
      </c>
      <c r="F151" s="238"/>
      <c r="G151" s="238"/>
      <c r="H151" s="238"/>
      <c r="I151" s="238"/>
      <c r="J151" s="238"/>
      <c r="K151" s="238"/>
      <c r="L151" s="238"/>
      <c r="M151" s="238"/>
      <c r="N151" s="238"/>
      <c r="O151" s="238"/>
      <c r="P151" s="238"/>
      <c r="Q151" s="95">
        <f t="shared" si="68"/>
        <v>0</v>
      </c>
      <c r="R151" s="95">
        <f t="shared" si="69"/>
        <v>0</v>
      </c>
      <c r="S151" s="95">
        <f t="shared" si="69"/>
        <v>0</v>
      </c>
      <c r="V151" s="160">
        <f t="shared" si="64"/>
        <v>144</v>
      </c>
    </row>
    <row r="152" spans="1:22" x14ac:dyDescent="0.3">
      <c r="A152" s="730"/>
      <c r="B152" s="94" t="s">
        <v>84</v>
      </c>
      <c r="C152" s="95">
        <f t="shared" si="65"/>
        <v>0</v>
      </c>
      <c r="D152" s="95">
        <f t="shared" si="66"/>
        <v>0</v>
      </c>
      <c r="E152" s="95">
        <f t="shared" si="67"/>
        <v>0</v>
      </c>
      <c r="F152" s="238"/>
      <c r="G152" s="238"/>
      <c r="H152" s="238"/>
      <c r="I152" s="238"/>
      <c r="J152" s="238"/>
      <c r="K152" s="238"/>
      <c r="L152" s="238"/>
      <c r="M152" s="238"/>
      <c r="N152" s="238"/>
      <c r="O152" s="238"/>
      <c r="P152" s="238"/>
      <c r="Q152" s="95">
        <f t="shared" si="68"/>
        <v>0</v>
      </c>
      <c r="R152" s="95">
        <f t="shared" si="69"/>
        <v>0</v>
      </c>
      <c r="S152" s="95">
        <f t="shared" si="69"/>
        <v>0</v>
      </c>
      <c r="V152" s="160">
        <f t="shared" si="64"/>
        <v>145</v>
      </c>
    </row>
    <row r="153" spans="1:22" x14ac:dyDescent="0.3">
      <c r="A153" s="730"/>
      <c r="B153" s="94" t="s">
        <v>85</v>
      </c>
      <c r="C153" s="95">
        <f t="shared" si="65"/>
        <v>0</v>
      </c>
      <c r="D153" s="95">
        <f t="shared" si="66"/>
        <v>0</v>
      </c>
      <c r="E153" s="95">
        <f t="shared" si="67"/>
        <v>0</v>
      </c>
      <c r="F153" s="238"/>
      <c r="G153" s="238"/>
      <c r="H153" s="238"/>
      <c r="I153" s="238"/>
      <c r="J153" s="238"/>
      <c r="K153" s="238"/>
      <c r="L153" s="238"/>
      <c r="M153" s="238"/>
      <c r="N153" s="238"/>
      <c r="O153" s="238"/>
      <c r="P153" s="238"/>
      <c r="Q153" s="95">
        <f t="shared" si="68"/>
        <v>0</v>
      </c>
      <c r="R153" s="95">
        <f t="shared" si="69"/>
        <v>0</v>
      </c>
      <c r="S153" s="95">
        <f t="shared" si="69"/>
        <v>0</v>
      </c>
      <c r="V153" s="160">
        <f t="shared" si="64"/>
        <v>146</v>
      </c>
    </row>
    <row r="154" spans="1:22" x14ac:dyDescent="0.3">
      <c r="A154" s="730"/>
      <c r="B154" s="94" t="s">
        <v>86</v>
      </c>
      <c r="C154" s="95">
        <f t="shared" si="65"/>
        <v>0</v>
      </c>
      <c r="D154" s="95">
        <f t="shared" si="66"/>
        <v>0</v>
      </c>
      <c r="E154" s="95">
        <f t="shared" si="67"/>
        <v>0</v>
      </c>
      <c r="F154" s="238"/>
      <c r="G154" s="238"/>
      <c r="H154" s="238"/>
      <c r="I154" s="238"/>
      <c r="J154" s="238"/>
      <c r="K154" s="238"/>
      <c r="L154" s="238"/>
      <c r="M154" s="238"/>
      <c r="N154" s="238"/>
      <c r="O154" s="238"/>
      <c r="P154" s="238"/>
      <c r="Q154" s="95">
        <f t="shared" si="68"/>
        <v>0</v>
      </c>
      <c r="R154" s="95">
        <f t="shared" si="69"/>
        <v>0</v>
      </c>
      <c r="S154" s="95">
        <f t="shared" si="69"/>
        <v>0</v>
      </c>
      <c r="V154" s="160">
        <f t="shared" si="64"/>
        <v>147</v>
      </c>
    </row>
    <row r="155" spans="1:22" x14ac:dyDescent="0.3">
      <c r="A155" s="730"/>
      <c r="B155" s="94" t="s">
        <v>87</v>
      </c>
      <c r="C155" s="95">
        <f t="shared" si="65"/>
        <v>0</v>
      </c>
      <c r="D155" s="95">
        <f t="shared" si="66"/>
        <v>0</v>
      </c>
      <c r="E155" s="95">
        <f t="shared" si="67"/>
        <v>0</v>
      </c>
      <c r="F155" s="238"/>
      <c r="G155" s="238"/>
      <c r="H155" s="238"/>
      <c r="I155" s="238"/>
      <c r="J155" s="238"/>
      <c r="K155" s="238"/>
      <c r="L155" s="238"/>
      <c r="M155" s="238"/>
      <c r="N155" s="238"/>
      <c r="O155" s="238"/>
      <c r="P155" s="238"/>
      <c r="Q155" s="95">
        <f t="shared" si="68"/>
        <v>0</v>
      </c>
      <c r="R155" s="95">
        <f t="shared" si="69"/>
        <v>0</v>
      </c>
      <c r="S155" s="95">
        <f t="shared" si="69"/>
        <v>0</v>
      </c>
      <c r="V155" s="160">
        <f t="shared" si="64"/>
        <v>148</v>
      </c>
    </row>
    <row r="156" spans="1:22" x14ac:dyDescent="0.3">
      <c r="A156" s="730"/>
      <c r="B156" s="94" t="s">
        <v>88</v>
      </c>
      <c r="C156" s="95">
        <f t="shared" si="65"/>
        <v>0</v>
      </c>
      <c r="D156" s="95">
        <f t="shared" si="66"/>
        <v>0</v>
      </c>
      <c r="E156" s="95">
        <f t="shared" si="67"/>
        <v>0</v>
      </c>
      <c r="F156" s="238"/>
      <c r="G156" s="238"/>
      <c r="H156" s="238"/>
      <c r="I156" s="238"/>
      <c r="J156" s="238"/>
      <c r="K156" s="238"/>
      <c r="L156" s="238"/>
      <c r="M156" s="238"/>
      <c r="N156" s="238"/>
      <c r="O156" s="238"/>
      <c r="P156" s="238"/>
      <c r="Q156" s="95">
        <f t="shared" si="68"/>
        <v>0</v>
      </c>
      <c r="R156" s="95">
        <f t="shared" si="69"/>
        <v>0</v>
      </c>
      <c r="S156" s="95">
        <f t="shared" si="69"/>
        <v>0</v>
      </c>
      <c r="V156" s="160">
        <f t="shared" si="64"/>
        <v>149</v>
      </c>
    </row>
    <row r="157" spans="1:22" ht="14.25" thickBot="1" x14ac:dyDescent="0.35">
      <c r="A157" s="730"/>
      <c r="B157" s="96" t="s">
        <v>128</v>
      </c>
      <c r="C157" s="97">
        <f t="shared" ref="C157:S157" si="70">SUM(C140:C156)</f>
        <v>0</v>
      </c>
      <c r="D157" s="97">
        <f t="shared" si="70"/>
        <v>0</v>
      </c>
      <c r="E157" s="97">
        <f t="shared" si="70"/>
        <v>0</v>
      </c>
      <c r="F157" s="97">
        <f t="shared" si="70"/>
        <v>0</v>
      </c>
      <c r="G157" s="97">
        <f t="shared" si="70"/>
        <v>0</v>
      </c>
      <c r="H157" s="97">
        <f t="shared" si="70"/>
        <v>0</v>
      </c>
      <c r="I157" s="97">
        <f t="shared" si="70"/>
        <v>0</v>
      </c>
      <c r="J157" s="97">
        <f t="shared" si="70"/>
        <v>0</v>
      </c>
      <c r="K157" s="97">
        <f t="shared" si="70"/>
        <v>0</v>
      </c>
      <c r="L157" s="97">
        <f t="shared" si="70"/>
        <v>0</v>
      </c>
      <c r="M157" s="97">
        <f t="shared" si="70"/>
        <v>0</v>
      </c>
      <c r="N157" s="97">
        <f t="shared" si="70"/>
        <v>0</v>
      </c>
      <c r="O157" s="97">
        <f t="shared" si="70"/>
        <v>0</v>
      </c>
      <c r="P157" s="97">
        <f t="shared" si="70"/>
        <v>0</v>
      </c>
      <c r="Q157" s="97">
        <f t="shared" si="70"/>
        <v>0</v>
      </c>
      <c r="R157" s="97">
        <f t="shared" si="70"/>
        <v>0</v>
      </c>
      <c r="S157" s="97">
        <f t="shared" si="70"/>
        <v>0</v>
      </c>
      <c r="U157" s="160" t="str">
        <f>RIGHT(A140,4)&amp;"reseau"</f>
        <v>2023reseau</v>
      </c>
      <c r="V157" s="160">
        <f t="shared" si="64"/>
        <v>150</v>
      </c>
    </row>
    <row r="158" spans="1:22" x14ac:dyDescent="0.3">
      <c r="A158" s="730"/>
      <c r="B158" s="98"/>
      <c r="C158" s="95"/>
      <c r="D158" s="95"/>
      <c r="E158" s="95"/>
      <c r="F158" s="95"/>
      <c r="G158" s="95"/>
      <c r="H158" s="95"/>
      <c r="I158" s="95"/>
      <c r="J158" s="95"/>
      <c r="K158" s="95"/>
      <c r="L158" s="95"/>
      <c r="M158" s="95"/>
      <c r="N158" s="95"/>
      <c r="O158" s="95"/>
      <c r="P158" s="95"/>
      <c r="Q158" s="95"/>
      <c r="R158" s="95"/>
      <c r="S158" s="95"/>
      <c r="V158" s="160">
        <f t="shared" si="64"/>
        <v>151</v>
      </c>
    </row>
    <row r="159" spans="1:22" x14ac:dyDescent="0.3">
      <c r="A159" s="730"/>
      <c r="B159" s="94" t="s">
        <v>370</v>
      </c>
      <c r="C159" s="95">
        <f t="shared" ref="C159:C170" si="71">Q126</f>
        <v>0</v>
      </c>
      <c r="D159" s="95">
        <f t="shared" ref="D159:D170" si="72">R126</f>
        <v>0</v>
      </c>
      <c r="E159" s="95">
        <f t="shared" ref="E159:E170" si="73">S126</f>
        <v>0</v>
      </c>
      <c r="F159" s="238"/>
      <c r="G159" s="238"/>
      <c r="H159" s="238"/>
      <c r="I159" s="238"/>
      <c r="J159" s="238"/>
      <c r="K159" s="238"/>
      <c r="L159" s="238"/>
      <c r="M159" s="238"/>
      <c r="N159" s="238"/>
      <c r="O159" s="238"/>
      <c r="P159" s="238"/>
      <c r="Q159" s="95">
        <f>SUM(C159,F159:J159,M159:N159)</f>
        <v>0</v>
      </c>
      <c r="R159" s="95">
        <f>SUM(D159,K159,O159)</f>
        <v>0</v>
      </c>
      <c r="S159" s="95">
        <f>SUM(E159,L159,P159)</f>
        <v>0</v>
      </c>
      <c r="V159" s="160">
        <f t="shared" si="64"/>
        <v>152</v>
      </c>
    </row>
    <row r="160" spans="1:22" x14ac:dyDescent="0.3">
      <c r="A160" s="730"/>
      <c r="B160" s="94" t="s">
        <v>129</v>
      </c>
      <c r="C160" s="95">
        <f t="shared" si="71"/>
        <v>0</v>
      </c>
      <c r="D160" s="95">
        <f t="shared" si="72"/>
        <v>0</v>
      </c>
      <c r="E160" s="95">
        <f t="shared" si="73"/>
        <v>0</v>
      </c>
      <c r="F160" s="238"/>
      <c r="G160" s="238"/>
      <c r="H160" s="238"/>
      <c r="I160" s="238"/>
      <c r="J160" s="238"/>
      <c r="K160" s="238"/>
      <c r="L160" s="238"/>
      <c r="M160" s="238"/>
      <c r="N160" s="238"/>
      <c r="O160" s="238"/>
      <c r="P160" s="238"/>
      <c r="Q160" s="95">
        <f t="shared" ref="Q160:Q170" si="74">SUM(C160,F160:J160,M160:N160)</f>
        <v>0</v>
      </c>
      <c r="R160" s="95">
        <f t="shared" ref="R160:S170" si="75">SUM(D160,K160,O160)</f>
        <v>0</v>
      </c>
      <c r="S160" s="95">
        <f t="shared" si="75"/>
        <v>0</v>
      </c>
      <c r="V160" s="160">
        <f t="shared" si="64"/>
        <v>153</v>
      </c>
    </row>
    <row r="161" spans="1:22" x14ac:dyDescent="0.3">
      <c r="A161" s="730"/>
      <c r="B161" s="94" t="s">
        <v>130</v>
      </c>
      <c r="C161" s="95">
        <f t="shared" si="71"/>
        <v>0</v>
      </c>
      <c r="D161" s="95">
        <f t="shared" si="72"/>
        <v>0</v>
      </c>
      <c r="E161" s="95">
        <f t="shared" si="73"/>
        <v>0</v>
      </c>
      <c r="F161" s="238"/>
      <c r="G161" s="238"/>
      <c r="H161" s="238"/>
      <c r="I161" s="238"/>
      <c r="J161" s="238"/>
      <c r="K161" s="238"/>
      <c r="L161" s="238"/>
      <c r="M161" s="238"/>
      <c r="N161" s="238"/>
      <c r="O161" s="238"/>
      <c r="P161" s="238"/>
      <c r="Q161" s="95">
        <f t="shared" si="74"/>
        <v>0</v>
      </c>
      <c r="R161" s="95">
        <f t="shared" si="75"/>
        <v>0</v>
      </c>
      <c r="S161" s="95">
        <f t="shared" si="75"/>
        <v>0</v>
      </c>
      <c r="V161" s="160">
        <f t="shared" si="64"/>
        <v>154</v>
      </c>
    </row>
    <row r="162" spans="1:22" x14ac:dyDescent="0.3">
      <c r="A162" s="730"/>
      <c r="B162" s="94" t="s">
        <v>126</v>
      </c>
      <c r="C162" s="95">
        <f t="shared" si="71"/>
        <v>0</v>
      </c>
      <c r="D162" s="95">
        <f t="shared" si="72"/>
        <v>0</v>
      </c>
      <c r="E162" s="95">
        <f t="shared" si="73"/>
        <v>0</v>
      </c>
      <c r="F162" s="238"/>
      <c r="G162" s="238"/>
      <c r="H162" s="238"/>
      <c r="I162" s="238"/>
      <c r="J162" s="238"/>
      <c r="K162" s="238"/>
      <c r="L162" s="238"/>
      <c r="M162" s="238"/>
      <c r="N162" s="238"/>
      <c r="O162" s="238"/>
      <c r="P162" s="238"/>
      <c r="Q162" s="95">
        <f t="shared" si="74"/>
        <v>0</v>
      </c>
      <c r="R162" s="95">
        <f t="shared" si="75"/>
        <v>0</v>
      </c>
      <c r="S162" s="95">
        <f t="shared" si="75"/>
        <v>0</v>
      </c>
      <c r="V162" s="160">
        <f t="shared" si="64"/>
        <v>155</v>
      </c>
    </row>
    <row r="163" spans="1:22" x14ac:dyDescent="0.3">
      <c r="A163" s="730"/>
      <c r="B163" s="94" t="s">
        <v>131</v>
      </c>
      <c r="C163" s="95">
        <f t="shared" si="71"/>
        <v>0</v>
      </c>
      <c r="D163" s="95">
        <f t="shared" si="72"/>
        <v>0</v>
      </c>
      <c r="E163" s="95">
        <f t="shared" si="73"/>
        <v>0</v>
      </c>
      <c r="F163" s="238"/>
      <c r="G163" s="238"/>
      <c r="H163" s="238"/>
      <c r="I163" s="238"/>
      <c r="J163" s="238"/>
      <c r="K163" s="238"/>
      <c r="L163" s="238"/>
      <c r="M163" s="238"/>
      <c r="N163" s="238"/>
      <c r="O163" s="238"/>
      <c r="P163" s="238"/>
      <c r="Q163" s="95">
        <f t="shared" si="74"/>
        <v>0</v>
      </c>
      <c r="R163" s="95">
        <f t="shared" si="75"/>
        <v>0</v>
      </c>
      <c r="S163" s="95">
        <f t="shared" si="75"/>
        <v>0</v>
      </c>
      <c r="V163" s="160">
        <f t="shared" si="64"/>
        <v>156</v>
      </c>
    </row>
    <row r="164" spans="1:22" x14ac:dyDescent="0.3">
      <c r="A164" s="730"/>
      <c r="B164" s="94" t="s">
        <v>132</v>
      </c>
      <c r="C164" s="95">
        <f t="shared" si="71"/>
        <v>0</v>
      </c>
      <c r="D164" s="95">
        <f t="shared" si="72"/>
        <v>0</v>
      </c>
      <c r="E164" s="95">
        <f t="shared" si="73"/>
        <v>0</v>
      </c>
      <c r="F164" s="238"/>
      <c r="G164" s="238"/>
      <c r="H164" s="238"/>
      <c r="I164" s="238"/>
      <c r="J164" s="238"/>
      <c r="K164" s="238"/>
      <c r="L164" s="238"/>
      <c r="M164" s="238"/>
      <c r="N164" s="238"/>
      <c r="O164" s="238"/>
      <c r="P164" s="238"/>
      <c r="Q164" s="95">
        <f t="shared" si="74"/>
        <v>0</v>
      </c>
      <c r="R164" s="95">
        <f t="shared" si="75"/>
        <v>0</v>
      </c>
      <c r="S164" s="95">
        <f t="shared" si="75"/>
        <v>0</v>
      </c>
      <c r="V164" s="160">
        <f t="shared" si="64"/>
        <v>157</v>
      </c>
    </row>
    <row r="165" spans="1:22" x14ac:dyDescent="0.3">
      <c r="A165" s="730"/>
      <c r="B165" s="94" t="s">
        <v>127</v>
      </c>
      <c r="C165" s="95">
        <f t="shared" si="71"/>
        <v>0</v>
      </c>
      <c r="D165" s="95">
        <f t="shared" si="72"/>
        <v>0</v>
      </c>
      <c r="E165" s="95">
        <f t="shared" si="73"/>
        <v>0</v>
      </c>
      <c r="F165" s="238"/>
      <c r="G165" s="238"/>
      <c r="H165" s="238"/>
      <c r="I165" s="238"/>
      <c r="J165" s="238"/>
      <c r="K165" s="238"/>
      <c r="L165" s="238"/>
      <c r="M165" s="238"/>
      <c r="N165" s="238"/>
      <c r="O165" s="238"/>
      <c r="P165" s="238"/>
      <c r="Q165" s="95">
        <f t="shared" si="74"/>
        <v>0</v>
      </c>
      <c r="R165" s="95">
        <f t="shared" si="75"/>
        <v>0</v>
      </c>
      <c r="S165" s="95">
        <f t="shared" si="75"/>
        <v>0</v>
      </c>
      <c r="V165" s="160">
        <f t="shared" si="64"/>
        <v>158</v>
      </c>
    </row>
    <row r="166" spans="1:22" x14ac:dyDescent="0.3">
      <c r="A166" s="730"/>
      <c r="B166" s="94" t="s">
        <v>84</v>
      </c>
      <c r="C166" s="95">
        <f t="shared" si="71"/>
        <v>0</v>
      </c>
      <c r="D166" s="95">
        <f t="shared" si="72"/>
        <v>0</v>
      </c>
      <c r="E166" s="95">
        <f t="shared" si="73"/>
        <v>0</v>
      </c>
      <c r="F166" s="238"/>
      <c r="G166" s="238"/>
      <c r="H166" s="238"/>
      <c r="I166" s="238"/>
      <c r="J166" s="238"/>
      <c r="K166" s="238"/>
      <c r="L166" s="238"/>
      <c r="M166" s="238"/>
      <c r="N166" s="238"/>
      <c r="O166" s="238"/>
      <c r="P166" s="238"/>
      <c r="Q166" s="95">
        <f t="shared" si="74"/>
        <v>0</v>
      </c>
      <c r="R166" s="95">
        <f t="shared" si="75"/>
        <v>0</v>
      </c>
      <c r="S166" s="95">
        <f t="shared" si="75"/>
        <v>0</v>
      </c>
      <c r="V166" s="160">
        <f t="shared" si="64"/>
        <v>159</v>
      </c>
    </row>
    <row r="167" spans="1:22" x14ac:dyDescent="0.3">
      <c r="A167" s="730"/>
      <c r="B167" s="94" t="s">
        <v>85</v>
      </c>
      <c r="C167" s="95">
        <f t="shared" si="71"/>
        <v>0</v>
      </c>
      <c r="D167" s="95">
        <f t="shared" si="72"/>
        <v>0</v>
      </c>
      <c r="E167" s="95">
        <f t="shared" si="73"/>
        <v>0</v>
      </c>
      <c r="F167" s="238"/>
      <c r="G167" s="238"/>
      <c r="H167" s="238"/>
      <c r="I167" s="238"/>
      <c r="J167" s="238"/>
      <c r="K167" s="238"/>
      <c r="L167" s="238"/>
      <c r="M167" s="238"/>
      <c r="N167" s="238"/>
      <c r="O167" s="238"/>
      <c r="P167" s="238"/>
      <c r="Q167" s="95">
        <f t="shared" si="74"/>
        <v>0</v>
      </c>
      <c r="R167" s="95">
        <f t="shared" si="75"/>
        <v>0</v>
      </c>
      <c r="S167" s="95">
        <f t="shared" si="75"/>
        <v>0</v>
      </c>
      <c r="V167" s="160">
        <f t="shared" si="64"/>
        <v>160</v>
      </c>
    </row>
    <row r="168" spans="1:22" x14ac:dyDescent="0.3">
      <c r="A168" s="730"/>
      <c r="B168" s="94" t="s">
        <v>86</v>
      </c>
      <c r="C168" s="95">
        <f t="shared" si="71"/>
        <v>0</v>
      </c>
      <c r="D168" s="95">
        <f t="shared" si="72"/>
        <v>0</v>
      </c>
      <c r="E168" s="95">
        <f t="shared" si="73"/>
        <v>0</v>
      </c>
      <c r="F168" s="238"/>
      <c r="G168" s="238"/>
      <c r="H168" s="238"/>
      <c r="I168" s="238"/>
      <c r="J168" s="238"/>
      <c r="K168" s="238"/>
      <c r="L168" s="238"/>
      <c r="M168" s="238"/>
      <c r="N168" s="238"/>
      <c r="O168" s="238"/>
      <c r="P168" s="238"/>
      <c r="Q168" s="95">
        <f t="shared" si="74"/>
        <v>0</v>
      </c>
      <c r="R168" s="95">
        <f t="shared" si="75"/>
        <v>0</v>
      </c>
      <c r="S168" s="95">
        <f t="shared" si="75"/>
        <v>0</v>
      </c>
      <c r="V168" s="160">
        <f t="shared" si="64"/>
        <v>161</v>
      </c>
    </row>
    <row r="169" spans="1:22" x14ac:dyDescent="0.3">
      <c r="A169" s="730"/>
      <c r="B169" s="94" t="s">
        <v>87</v>
      </c>
      <c r="C169" s="95">
        <f t="shared" si="71"/>
        <v>0</v>
      </c>
      <c r="D169" s="95">
        <f t="shared" si="72"/>
        <v>0</v>
      </c>
      <c r="E169" s="95">
        <f t="shared" si="73"/>
        <v>0</v>
      </c>
      <c r="F169" s="238"/>
      <c r="G169" s="238"/>
      <c r="H169" s="238"/>
      <c r="I169" s="238"/>
      <c r="J169" s="238"/>
      <c r="K169" s="238"/>
      <c r="L169" s="238"/>
      <c r="M169" s="238"/>
      <c r="N169" s="238"/>
      <c r="O169" s="238"/>
      <c r="P169" s="238"/>
      <c r="Q169" s="95">
        <f t="shared" si="74"/>
        <v>0</v>
      </c>
      <c r="R169" s="95">
        <f t="shared" si="75"/>
        <v>0</v>
      </c>
      <c r="S169" s="95">
        <f t="shared" si="75"/>
        <v>0</v>
      </c>
      <c r="V169" s="160">
        <f t="shared" si="64"/>
        <v>162</v>
      </c>
    </row>
    <row r="170" spans="1:22" x14ac:dyDescent="0.3">
      <c r="A170" s="730"/>
      <c r="B170" s="94" t="s">
        <v>88</v>
      </c>
      <c r="C170" s="95">
        <f t="shared" si="71"/>
        <v>0</v>
      </c>
      <c r="D170" s="95">
        <f t="shared" si="72"/>
        <v>0</v>
      </c>
      <c r="E170" s="95">
        <f t="shared" si="73"/>
        <v>0</v>
      </c>
      <c r="F170" s="238"/>
      <c r="G170" s="238"/>
      <c r="H170" s="238"/>
      <c r="I170" s="238"/>
      <c r="J170" s="238"/>
      <c r="K170" s="238"/>
      <c r="L170" s="238"/>
      <c r="M170" s="238"/>
      <c r="N170" s="238"/>
      <c r="O170" s="238"/>
      <c r="P170" s="238"/>
      <c r="Q170" s="95">
        <f t="shared" si="74"/>
        <v>0</v>
      </c>
      <c r="R170" s="95">
        <f t="shared" si="75"/>
        <v>0</v>
      </c>
      <c r="S170" s="95">
        <f t="shared" si="75"/>
        <v>0</v>
      </c>
      <c r="V170" s="160">
        <f t="shared" si="64"/>
        <v>163</v>
      </c>
    </row>
    <row r="171" spans="1:22" ht="14.25" thickBot="1" x14ac:dyDescent="0.35">
      <c r="A171" s="730"/>
      <c r="B171" s="96" t="s">
        <v>133</v>
      </c>
      <c r="C171" s="97">
        <f t="shared" ref="C171:S171" si="76">SUM(C159:C170)</f>
        <v>0</v>
      </c>
      <c r="D171" s="97">
        <f t="shared" si="76"/>
        <v>0</v>
      </c>
      <c r="E171" s="97">
        <f t="shared" si="76"/>
        <v>0</v>
      </c>
      <c r="F171" s="97">
        <f t="shared" si="76"/>
        <v>0</v>
      </c>
      <c r="G171" s="97">
        <f t="shared" si="76"/>
        <v>0</v>
      </c>
      <c r="H171" s="97">
        <f t="shared" si="76"/>
        <v>0</v>
      </c>
      <c r="I171" s="97">
        <f t="shared" si="76"/>
        <v>0</v>
      </c>
      <c r="J171" s="97">
        <f t="shared" si="76"/>
        <v>0</v>
      </c>
      <c r="K171" s="97">
        <f t="shared" si="76"/>
        <v>0</v>
      </c>
      <c r="L171" s="97">
        <f t="shared" si="76"/>
        <v>0</v>
      </c>
      <c r="M171" s="97">
        <f t="shared" si="76"/>
        <v>0</v>
      </c>
      <c r="N171" s="97">
        <f t="shared" si="76"/>
        <v>0</v>
      </c>
      <c r="O171" s="97">
        <f t="shared" si="76"/>
        <v>0</v>
      </c>
      <c r="P171" s="97">
        <f t="shared" si="76"/>
        <v>0</v>
      </c>
      <c r="Q171" s="97">
        <f t="shared" si="76"/>
        <v>0</v>
      </c>
      <c r="R171" s="97">
        <f t="shared" si="76"/>
        <v>0</v>
      </c>
      <c r="S171" s="97">
        <f t="shared" si="76"/>
        <v>0</v>
      </c>
      <c r="U171" s="160" t="str">
        <f>RIGHT(A140,4)&amp;"hors reseau"</f>
        <v>2023hors reseau</v>
      </c>
      <c r="V171" s="160">
        <f t="shared" si="64"/>
        <v>164</v>
      </c>
    </row>
    <row r="172" spans="1:22" x14ac:dyDescent="0.3">
      <c r="B172" s="67"/>
      <c r="C172" s="95"/>
      <c r="D172" s="95"/>
      <c r="E172" s="95"/>
      <c r="F172" s="95"/>
      <c r="G172" s="95"/>
      <c r="H172" s="95"/>
      <c r="I172" s="95"/>
      <c r="J172" s="95"/>
      <c r="K172" s="95"/>
      <c r="L172" s="95"/>
      <c r="M172" s="95"/>
      <c r="N172" s="95"/>
      <c r="O172" s="95"/>
      <c r="P172" s="95"/>
      <c r="Q172" s="95"/>
      <c r="R172" s="95"/>
      <c r="S172" s="95"/>
    </row>
    <row r="173" spans="1:22" x14ac:dyDescent="0.3">
      <c r="B173" s="67"/>
      <c r="C173" s="95"/>
      <c r="D173" s="95"/>
      <c r="E173" s="95"/>
      <c r="F173" s="95"/>
      <c r="G173" s="95"/>
      <c r="H173" s="95"/>
      <c r="I173" s="95"/>
      <c r="J173" s="95"/>
      <c r="K173" s="95"/>
      <c r="L173" s="95"/>
      <c r="M173" s="95"/>
      <c r="N173" s="95"/>
      <c r="O173" s="95"/>
      <c r="P173" s="95"/>
      <c r="Q173" s="95"/>
      <c r="R173" s="95"/>
      <c r="S173" s="95"/>
    </row>
    <row r="174" spans="1:22" x14ac:dyDescent="0.3">
      <c r="B174" s="67"/>
      <c r="C174" s="95"/>
      <c r="D174" s="95"/>
      <c r="E174" s="95"/>
      <c r="F174" s="95"/>
      <c r="G174" s="95"/>
      <c r="H174" s="95"/>
      <c r="I174" s="95"/>
      <c r="J174" s="95"/>
      <c r="K174" s="95"/>
      <c r="L174" s="95"/>
      <c r="M174" s="95"/>
      <c r="N174" s="95"/>
      <c r="O174" s="95"/>
      <c r="P174" s="95"/>
      <c r="Q174" s="95"/>
      <c r="R174" s="95"/>
      <c r="S174" s="95"/>
    </row>
    <row r="175" spans="1:22" x14ac:dyDescent="0.3">
      <c r="B175" s="67"/>
      <c r="C175" s="95"/>
      <c r="D175" s="95"/>
      <c r="E175" s="95"/>
      <c r="F175" s="95"/>
      <c r="G175" s="95"/>
      <c r="H175" s="95"/>
      <c r="I175" s="95"/>
      <c r="J175" s="95"/>
      <c r="K175" s="95"/>
      <c r="L175" s="95"/>
      <c r="M175" s="95"/>
      <c r="N175" s="95"/>
      <c r="O175" s="95"/>
      <c r="P175" s="95"/>
      <c r="Q175" s="95"/>
      <c r="R175" s="95"/>
      <c r="S175" s="95"/>
    </row>
    <row r="176" spans="1:22" x14ac:dyDescent="0.3">
      <c r="B176" s="67"/>
      <c r="C176" s="95"/>
      <c r="D176" s="95"/>
      <c r="E176" s="95"/>
      <c r="F176" s="95"/>
      <c r="G176" s="95"/>
      <c r="H176" s="95"/>
      <c r="I176" s="95"/>
      <c r="J176" s="95"/>
      <c r="K176" s="95"/>
      <c r="L176" s="95"/>
      <c r="M176" s="95"/>
      <c r="N176" s="95"/>
      <c r="O176" s="95"/>
      <c r="P176" s="95"/>
      <c r="Q176" s="95"/>
      <c r="R176" s="95"/>
      <c r="S176" s="95"/>
    </row>
    <row r="177" spans="2:19" x14ac:dyDescent="0.3">
      <c r="B177" s="67"/>
      <c r="C177" s="95"/>
      <c r="D177" s="95"/>
      <c r="E177" s="95"/>
      <c r="F177" s="95"/>
      <c r="G177" s="95"/>
      <c r="H177" s="95"/>
      <c r="I177" s="95"/>
      <c r="J177" s="95"/>
      <c r="K177" s="95"/>
      <c r="L177" s="95"/>
      <c r="M177" s="95"/>
      <c r="N177" s="95"/>
      <c r="O177" s="95"/>
      <c r="P177" s="95"/>
      <c r="Q177" s="95"/>
      <c r="R177" s="95"/>
      <c r="S177" s="95"/>
    </row>
    <row r="178" spans="2:19" x14ac:dyDescent="0.3">
      <c r="B178" s="67"/>
      <c r="C178" s="95"/>
      <c r="D178" s="95"/>
      <c r="E178" s="95"/>
      <c r="F178" s="95"/>
      <c r="G178" s="95"/>
      <c r="H178" s="95"/>
      <c r="I178" s="95"/>
      <c r="J178" s="95"/>
      <c r="K178" s="95"/>
      <c r="L178" s="95"/>
      <c r="M178" s="95"/>
      <c r="N178" s="95"/>
      <c r="O178" s="95"/>
      <c r="P178" s="95"/>
      <c r="Q178" s="95"/>
      <c r="R178" s="95"/>
      <c r="S178" s="95"/>
    </row>
    <row r="179" spans="2:19" x14ac:dyDescent="0.3">
      <c r="B179" s="67"/>
      <c r="C179" s="95"/>
      <c r="D179" s="95"/>
      <c r="E179" s="95"/>
      <c r="F179" s="95"/>
      <c r="G179" s="95"/>
      <c r="H179" s="95"/>
      <c r="I179" s="95"/>
      <c r="J179" s="95"/>
      <c r="K179" s="95"/>
      <c r="L179" s="95"/>
      <c r="M179" s="95"/>
      <c r="N179" s="95"/>
      <c r="O179" s="95"/>
      <c r="P179" s="95"/>
      <c r="Q179" s="95"/>
      <c r="R179" s="95"/>
      <c r="S179" s="95"/>
    </row>
    <row r="180" spans="2:19" x14ac:dyDescent="0.3">
      <c r="B180" s="67"/>
      <c r="C180" s="95"/>
      <c r="D180" s="95"/>
      <c r="E180" s="95"/>
      <c r="F180" s="95"/>
      <c r="G180" s="95"/>
      <c r="H180" s="95"/>
      <c r="I180" s="95"/>
      <c r="J180" s="95"/>
      <c r="K180" s="95"/>
      <c r="L180" s="95"/>
      <c r="M180" s="95"/>
      <c r="N180" s="95"/>
      <c r="O180" s="95"/>
      <c r="P180" s="95"/>
      <c r="Q180" s="95"/>
      <c r="R180" s="95"/>
      <c r="S180" s="95"/>
    </row>
    <row r="181" spans="2:19" x14ac:dyDescent="0.3">
      <c r="B181" s="67"/>
      <c r="C181" s="95"/>
      <c r="D181" s="95"/>
      <c r="E181" s="95"/>
      <c r="F181" s="95"/>
      <c r="G181" s="95"/>
      <c r="H181" s="95"/>
      <c r="I181" s="95"/>
      <c r="J181" s="95"/>
      <c r="K181" s="95"/>
      <c r="L181" s="95"/>
      <c r="M181" s="95"/>
      <c r="N181" s="95"/>
      <c r="O181" s="95"/>
      <c r="P181" s="95"/>
      <c r="Q181" s="95"/>
      <c r="R181" s="95"/>
      <c r="S181" s="95"/>
    </row>
    <row r="182" spans="2:19" x14ac:dyDescent="0.3">
      <c r="B182" s="67"/>
      <c r="C182" s="95"/>
      <c r="D182" s="95"/>
      <c r="E182" s="95"/>
      <c r="F182" s="95"/>
      <c r="G182" s="95"/>
      <c r="H182" s="95"/>
      <c r="I182" s="95"/>
      <c r="J182" s="95"/>
      <c r="K182" s="95"/>
      <c r="L182" s="95"/>
      <c r="M182" s="95"/>
      <c r="N182" s="95"/>
      <c r="O182" s="95"/>
      <c r="P182" s="95"/>
      <c r="Q182" s="95"/>
      <c r="R182" s="95"/>
      <c r="S182" s="95"/>
    </row>
    <row r="183" spans="2:19" x14ac:dyDescent="0.3">
      <c r="B183" s="67"/>
      <c r="C183" s="95"/>
      <c r="D183" s="95"/>
      <c r="E183" s="95"/>
      <c r="F183" s="95"/>
      <c r="G183" s="95"/>
      <c r="H183" s="95"/>
      <c r="I183" s="95"/>
      <c r="J183" s="95"/>
      <c r="K183" s="95"/>
      <c r="L183" s="95"/>
      <c r="M183" s="95"/>
      <c r="N183" s="95"/>
      <c r="O183" s="95"/>
      <c r="P183" s="95"/>
      <c r="Q183" s="95"/>
      <c r="R183" s="95"/>
      <c r="S183" s="95"/>
    </row>
    <row r="184" spans="2:19" x14ac:dyDescent="0.3">
      <c r="B184" s="67"/>
      <c r="C184" s="95"/>
      <c r="D184" s="95"/>
      <c r="E184" s="95"/>
      <c r="F184" s="95"/>
      <c r="G184" s="95"/>
      <c r="H184" s="95"/>
      <c r="I184" s="95"/>
      <c r="J184" s="95"/>
      <c r="K184" s="95"/>
      <c r="L184" s="95"/>
      <c r="M184" s="95"/>
      <c r="N184" s="95"/>
      <c r="O184" s="95"/>
      <c r="P184" s="95"/>
      <c r="Q184" s="95"/>
      <c r="R184" s="95"/>
      <c r="S184" s="95"/>
    </row>
    <row r="185" spans="2:19" x14ac:dyDescent="0.3">
      <c r="B185" s="67"/>
      <c r="C185" s="95"/>
      <c r="D185" s="95"/>
      <c r="E185" s="95"/>
      <c r="F185" s="95"/>
      <c r="G185" s="95"/>
      <c r="H185" s="95"/>
      <c r="I185" s="95"/>
      <c r="J185" s="95"/>
      <c r="K185" s="95"/>
      <c r="L185" s="95"/>
      <c r="M185" s="95"/>
      <c r="N185" s="95"/>
      <c r="O185" s="95"/>
      <c r="P185" s="95"/>
      <c r="Q185" s="95"/>
      <c r="R185" s="95"/>
      <c r="S185" s="95"/>
    </row>
    <row r="186" spans="2:19" x14ac:dyDescent="0.3">
      <c r="B186" s="67"/>
      <c r="C186" s="95"/>
      <c r="D186" s="95"/>
      <c r="E186" s="95"/>
      <c r="F186" s="95"/>
      <c r="G186" s="95"/>
      <c r="H186" s="95"/>
      <c r="I186" s="95"/>
      <c r="J186" s="95"/>
      <c r="K186" s="95"/>
      <c r="L186" s="95"/>
      <c r="M186" s="95"/>
      <c r="N186" s="95"/>
      <c r="O186" s="95"/>
      <c r="P186" s="95"/>
      <c r="Q186" s="95"/>
      <c r="R186" s="95"/>
      <c r="S186" s="95"/>
    </row>
    <row r="187" spans="2:19" x14ac:dyDescent="0.3">
      <c r="B187" s="67"/>
      <c r="C187" s="95"/>
      <c r="D187" s="95"/>
      <c r="E187" s="95"/>
      <c r="F187" s="95"/>
      <c r="G187" s="95"/>
      <c r="H187" s="95"/>
      <c r="I187" s="95"/>
      <c r="J187" s="95"/>
      <c r="K187" s="95"/>
      <c r="L187" s="95"/>
      <c r="M187" s="95"/>
      <c r="N187" s="95"/>
      <c r="O187" s="95"/>
      <c r="P187" s="95"/>
      <c r="Q187" s="95"/>
      <c r="R187" s="95"/>
      <c r="S187" s="95"/>
    </row>
    <row r="188" spans="2:19" x14ac:dyDescent="0.3">
      <c r="B188" s="67"/>
      <c r="C188" s="95"/>
      <c r="D188" s="95"/>
      <c r="E188" s="95"/>
      <c r="F188" s="95"/>
      <c r="G188" s="95"/>
      <c r="H188" s="95"/>
      <c r="I188" s="95"/>
      <c r="J188" s="95"/>
      <c r="K188" s="95"/>
      <c r="L188" s="95"/>
      <c r="M188" s="95"/>
      <c r="N188" s="95"/>
      <c r="O188" s="95"/>
      <c r="P188" s="95"/>
      <c r="Q188" s="95"/>
      <c r="R188" s="95"/>
      <c r="S188" s="95"/>
    </row>
    <row r="189" spans="2:19" x14ac:dyDescent="0.3">
      <c r="B189" s="67"/>
      <c r="C189" s="95"/>
      <c r="D189" s="95"/>
      <c r="E189" s="95"/>
      <c r="F189" s="95"/>
      <c r="G189" s="95"/>
      <c r="H189" s="95"/>
      <c r="I189" s="95"/>
      <c r="J189" s="95"/>
      <c r="K189" s="95"/>
      <c r="L189" s="95"/>
      <c r="M189" s="95"/>
      <c r="N189" s="95"/>
      <c r="O189" s="95"/>
      <c r="P189" s="95"/>
      <c r="Q189" s="95"/>
      <c r="R189" s="95"/>
      <c r="S189" s="95"/>
    </row>
    <row r="190" spans="2:19" x14ac:dyDescent="0.3">
      <c r="B190" s="67"/>
      <c r="C190" s="95"/>
      <c r="D190" s="95"/>
      <c r="E190" s="95"/>
      <c r="F190" s="95"/>
      <c r="G190" s="95"/>
      <c r="H190" s="95"/>
      <c r="I190" s="95"/>
      <c r="J190" s="95"/>
      <c r="K190" s="95"/>
      <c r="L190" s="95"/>
      <c r="M190" s="95"/>
      <c r="N190" s="95"/>
      <c r="O190" s="95"/>
      <c r="P190" s="95"/>
      <c r="Q190" s="95"/>
      <c r="R190" s="95"/>
      <c r="S190" s="95"/>
    </row>
    <row r="191" spans="2:19" x14ac:dyDescent="0.3">
      <c r="B191" s="67"/>
      <c r="C191" s="95"/>
      <c r="D191" s="95"/>
      <c r="E191" s="95"/>
      <c r="F191" s="95"/>
      <c r="G191" s="95"/>
      <c r="H191" s="95"/>
      <c r="I191" s="95"/>
      <c r="J191" s="95"/>
      <c r="K191" s="95"/>
      <c r="L191" s="95"/>
      <c r="M191" s="95"/>
      <c r="N191" s="95"/>
      <c r="O191" s="95"/>
      <c r="P191" s="95"/>
      <c r="Q191" s="95"/>
      <c r="R191" s="95"/>
      <c r="S191" s="95"/>
    </row>
    <row r="192" spans="2:19" x14ac:dyDescent="0.3">
      <c r="B192" s="67"/>
      <c r="C192" s="95"/>
      <c r="D192" s="95"/>
      <c r="E192" s="95"/>
      <c r="F192" s="95"/>
      <c r="G192" s="95"/>
      <c r="H192" s="95"/>
      <c r="I192" s="95"/>
      <c r="J192" s="95"/>
      <c r="K192" s="95"/>
      <c r="L192" s="95"/>
      <c r="M192" s="95"/>
      <c r="N192" s="95"/>
      <c r="O192" s="95"/>
      <c r="P192" s="95"/>
      <c r="Q192" s="95"/>
      <c r="R192" s="95"/>
      <c r="S192" s="95"/>
    </row>
    <row r="193" spans="2:19" x14ac:dyDescent="0.3">
      <c r="B193" s="67"/>
      <c r="C193" s="95"/>
      <c r="D193" s="95"/>
      <c r="E193" s="95"/>
      <c r="F193" s="95"/>
      <c r="G193" s="95"/>
      <c r="H193" s="95"/>
      <c r="I193" s="95"/>
      <c r="J193" s="95"/>
      <c r="K193" s="95"/>
      <c r="L193" s="95"/>
      <c r="M193" s="95"/>
      <c r="N193" s="95"/>
      <c r="O193" s="95"/>
      <c r="P193" s="95"/>
      <c r="Q193" s="95"/>
      <c r="R193" s="95"/>
      <c r="S193" s="95"/>
    </row>
    <row r="194" spans="2:19" x14ac:dyDescent="0.3">
      <c r="B194" s="67"/>
      <c r="C194" s="95"/>
      <c r="D194" s="95"/>
      <c r="E194" s="95"/>
      <c r="F194" s="95"/>
      <c r="G194" s="95"/>
      <c r="H194" s="95"/>
      <c r="I194" s="95"/>
      <c r="J194" s="95"/>
      <c r="K194" s="95"/>
      <c r="L194" s="95"/>
      <c r="M194" s="95"/>
      <c r="N194" s="95"/>
      <c r="O194" s="95"/>
      <c r="P194" s="95"/>
      <c r="Q194" s="95"/>
      <c r="R194" s="95"/>
      <c r="S194" s="95"/>
    </row>
    <row r="195" spans="2:19" x14ac:dyDescent="0.3">
      <c r="B195" s="67"/>
      <c r="C195" s="95"/>
      <c r="D195" s="95"/>
      <c r="E195" s="95"/>
      <c r="F195" s="95"/>
      <c r="G195" s="95"/>
      <c r="H195" s="95"/>
      <c r="I195" s="95"/>
      <c r="J195" s="95"/>
      <c r="K195" s="95"/>
      <c r="L195" s="95"/>
      <c r="M195" s="95"/>
      <c r="N195" s="95"/>
      <c r="O195" s="95"/>
      <c r="P195" s="95"/>
      <c r="Q195" s="95"/>
      <c r="R195" s="95"/>
      <c r="S195" s="95"/>
    </row>
    <row r="196" spans="2:19" x14ac:dyDescent="0.3">
      <c r="B196" s="67"/>
      <c r="C196" s="95"/>
      <c r="D196" s="95"/>
      <c r="E196" s="95"/>
      <c r="F196" s="95"/>
      <c r="G196" s="95"/>
      <c r="H196" s="95"/>
      <c r="I196" s="95"/>
      <c r="J196" s="95"/>
      <c r="K196" s="95"/>
      <c r="L196" s="95"/>
      <c r="M196" s="95"/>
      <c r="N196" s="95"/>
      <c r="O196" s="95"/>
      <c r="P196" s="95"/>
      <c r="Q196" s="95"/>
      <c r="R196" s="95"/>
      <c r="S196" s="95"/>
    </row>
    <row r="197" spans="2:19" x14ac:dyDescent="0.3">
      <c r="B197" s="67"/>
      <c r="C197" s="95"/>
      <c r="D197" s="95"/>
      <c r="E197" s="95"/>
      <c r="F197" s="95"/>
      <c r="G197" s="95"/>
      <c r="H197" s="95"/>
      <c r="I197" s="95"/>
      <c r="J197" s="95"/>
      <c r="K197" s="95"/>
      <c r="L197" s="95"/>
      <c r="M197" s="95"/>
      <c r="N197" s="95"/>
      <c r="O197" s="95"/>
      <c r="P197" s="95"/>
      <c r="Q197" s="95"/>
      <c r="R197" s="95"/>
      <c r="S197" s="95"/>
    </row>
    <row r="198" spans="2:19" x14ac:dyDescent="0.3">
      <c r="B198" s="67"/>
      <c r="C198" s="95"/>
      <c r="D198" s="95"/>
      <c r="E198" s="95"/>
      <c r="F198" s="95"/>
      <c r="G198" s="95"/>
      <c r="H198" s="95"/>
      <c r="I198" s="95"/>
      <c r="J198" s="95"/>
      <c r="K198" s="95"/>
      <c r="L198" s="95"/>
      <c r="M198" s="95"/>
      <c r="N198" s="95"/>
      <c r="O198" s="95"/>
      <c r="P198" s="95"/>
      <c r="Q198" s="95"/>
      <c r="R198" s="95"/>
      <c r="S198" s="95"/>
    </row>
    <row r="199" spans="2:19" x14ac:dyDescent="0.3">
      <c r="B199" s="67"/>
      <c r="C199" s="95"/>
      <c r="D199" s="95"/>
      <c r="E199" s="95"/>
      <c r="F199" s="95"/>
      <c r="G199" s="95"/>
      <c r="H199" s="95"/>
      <c r="I199" s="95"/>
      <c r="J199" s="95"/>
      <c r="K199" s="95"/>
      <c r="L199" s="95"/>
      <c r="M199" s="95"/>
      <c r="N199" s="95"/>
      <c r="O199" s="95"/>
      <c r="P199" s="95"/>
      <c r="Q199" s="95"/>
      <c r="R199" s="95"/>
      <c r="S199" s="95"/>
    </row>
    <row r="200" spans="2:19" x14ac:dyDescent="0.3">
      <c r="B200" s="67"/>
      <c r="C200" s="95"/>
      <c r="D200" s="95"/>
      <c r="E200" s="95"/>
      <c r="F200" s="95"/>
      <c r="G200" s="95"/>
      <c r="H200" s="95"/>
      <c r="I200" s="95"/>
      <c r="J200" s="95"/>
      <c r="K200" s="95"/>
      <c r="L200" s="95"/>
      <c r="M200" s="95"/>
      <c r="N200" s="95"/>
      <c r="O200" s="95"/>
      <c r="P200" s="95"/>
      <c r="Q200" s="95"/>
      <c r="R200" s="95"/>
      <c r="S200" s="95"/>
    </row>
    <row r="201" spans="2:19" x14ac:dyDescent="0.3">
      <c r="B201" s="67"/>
      <c r="C201" s="95"/>
      <c r="D201" s="95"/>
      <c r="E201" s="95"/>
      <c r="F201" s="95"/>
      <c r="G201" s="95"/>
      <c r="H201" s="95"/>
      <c r="I201" s="95"/>
      <c r="J201" s="95"/>
      <c r="K201" s="95"/>
      <c r="L201" s="95"/>
      <c r="M201" s="95"/>
      <c r="N201" s="95"/>
      <c r="O201" s="95"/>
      <c r="P201" s="95"/>
      <c r="Q201" s="95"/>
      <c r="R201" s="95"/>
      <c r="S201" s="95"/>
    </row>
    <row r="202" spans="2:19" x14ac:dyDescent="0.3">
      <c r="B202" s="67"/>
      <c r="C202" s="95"/>
      <c r="D202" s="95"/>
      <c r="E202" s="95"/>
      <c r="F202" s="95"/>
      <c r="G202" s="95"/>
      <c r="H202" s="95"/>
      <c r="I202" s="95"/>
      <c r="J202" s="95"/>
      <c r="K202" s="95"/>
      <c r="L202" s="95"/>
      <c r="M202" s="95"/>
      <c r="N202" s="95"/>
      <c r="O202" s="95"/>
      <c r="P202" s="95"/>
      <c r="Q202" s="95"/>
      <c r="R202" s="95"/>
      <c r="S202" s="95"/>
    </row>
    <row r="203" spans="2:19" x14ac:dyDescent="0.3">
      <c r="B203" s="67"/>
      <c r="C203" s="95"/>
      <c r="D203" s="95"/>
      <c r="E203" s="95"/>
      <c r="F203" s="95"/>
      <c r="G203" s="95"/>
      <c r="H203" s="95"/>
      <c r="I203" s="95"/>
      <c r="J203" s="95"/>
      <c r="K203" s="95"/>
      <c r="L203" s="95"/>
      <c r="M203" s="95"/>
      <c r="N203" s="95"/>
      <c r="O203" s="95"/>
      <c r="P203" s="95"/>
      <c r="Q203" s="95"/>
      <c r="R203" s="95"/>
      <c r="S203" s="95"/>
    </row>
    <row r="204" spans="2:19" x14ac:dyDescent="0.3">
      <c r="B204" s="67"/>
      <c r="C204" s="95"/>
      <c r="D204" s="95"/>
      <c r="E204" s="95"/>
      <c r="F204" s="95"/>
      <c r="G204" s="95"/>
      <c r="H204" s="95"/>
      <c r="I204" s="95"/>
      <c r="J204" s="95"/>
      <c r="K204" s="95"/>
      <c r="L204" s="95"/>
      <c r="M204" s="95"/>
      <c r="N204" s="95"/>
      <c r="O204" s="95"/>
      <c r="P204" s="95"/>
      <c r="Q204" s="95"/>
      <c r="R204" s="95"/>
      <c r="S204" s="95"/>
    </row>
    <row r="205" spans="2:19" x14ac:dyDescent="0.3">
      <c r="B205" s="67"/>
      <c r="C205" s="95"/>
      <c r="D205" s="95"/>
      <c r="E205" s="95"/>
      <c r="F205" s="95"/>
      <c r="G205" s="95"/>
      <c r="H205" s="95"/>
      <c r="I205" s="95"/>
      <c r="J205" s="95"/>
      <c r="K205" s="95"/>
      <c r="L205" s="95"/>
      <c r="M205" s="95"/>
      <c r="N205" s="95"/>
      <c r="O205" s="95"/>
      <c r="P205" s="95"/>
      <c r="Q205" s="95"/>
      <c r="R205" s="95"/>
      <c r="S205" s="95"/>
    </row>
    <row r="206" spans="2:19" x14ac:dyDescent="0.3">
      <c r="B206" s="67"/>
      <c r="C206" s="95"/>
      <c r="D206" s="95"/>
      <c r="E206" s="95"/>
      <c r="F206" s="95"/>
      <c r="G206" s="95"/>
      <c r="H206" s="95"/>
      <c r="I206" s="95"/>
      <c r="J206" s="95"/>
      <c r="K206" s="95"/>
      <c r="L206" s="95"/>
      <c r="M206" s="95"/>
      <c r="N206" s="95"/>
      <c r="O206" s="95"/>
      <c r="P206" s="95"/>
      <c r="Q206" s="95"/>
      <c r="R206" s="95"/>
      <c r="S206" s="95"/>
    </row>
    <row r="207" spans="2:19" x14ac:dyDescent="0.3">
      <c r="B207" s="67"/>
      <c r="C207" s="95"/>
      <c r="D207" s="95"/>
      <c r="E207" s="95"/>
      <c r="F207" s="95"/>
      <c r="G207" s="95"/>
      <c r="H207" s="95"/>
      <c r="I207" s="95"/>
      <c r="J207" s="95"/>
      <c r="K207" s="95"/>
      <c r="L207" s="95"/>
      <c r="M207" s="95"/>
      <c r="N207" s="95"/>
      <c r="O207" s="95"/>
      <c r="P207" s="95"/>
      <c r="Q207" s="95"/>
      <c r="R207" s="95"/>
      <c r="S207" s="95"/>
    </row>
    <row r="208" spans="2:19" x14ac:dyDescent="0.3">
      <c r="B208" s="67"/>
      <c r="C208" s="95"/>
      <c r="D208" s="95"/>
      <c r="E208" s="95"/>
      <c r="F208" s="95"/>
      <c r="G208" s="95"/>
      <c r="H208" s="95"/>
      <c r="I208" s="95"/>
      <c r="J208" s="95"/>
      <c r="K208" s="95"/>
      <c r="L208" s="95"/>
      <c r="M208" s="95"/>
      <c r="N208" s="95"/>
      <c r="O208" s="95"/>
      <c r="P208" s="95"/>
      <c r="Q208" s="95"/>
      <c r="R208" s="95"/>
      <c r="S208" s="95"/>
    </row>
    <row r="209" spans="2:19" x14ac:dyDescent="0.3">
      <c r="B209" s="67"/>
      <c r="C209" s="95"/>
      <c r="D209" s="95"/>
      <c r="E209" s="95"/>
      <c r="F209" s="95"/>
      <c r="G209" s="95"/>
      <c r="H209" s="95"/>
      <c r="I209" s="95"/>
      <c r="J209" s="95"/>
      <c r="K209" s="95"/>
      <c r="L209" s="95"/>
      <c r="M209" s="95"/>
      <c r="N209" s="95"/>
      <c r="O209" s="95"/>
      <c r="P209" s="95"/>
      <c r="Q209" s="95"/>
      <c r="R209" s="95"/>
      <c r="S209" s="95"/>
    </row>
    <row r="210" spans="2:19" x14ac:dyDescent="0.3">
      <c r="B210" s="67"/>
      <c r="C210" s="95"/>
      <c r="D210" s="95"/>
      <c r="E210" s="95"/>
      <c r="F210" s="95"/>
      <c r="G210" s="95"/>
      <c r="H210" s="95"/>
      <c r="I210" s="95"/>
      <c r="J210" s="95"/>
      <c r="K210" s="95"/>
      <c r="L210" s="95"/>
      <c r="M210" s="95"/>
      <c r="N210" s="95"/>
      <c r="O210" s="95"/>
      <c r="P210" s="95"/>
      <c r="Q210" s="95"/>
      <c r="R210" s="95"/>
      <c r="S210" s="95"/>
    </row>
    <row r="211" spans="2:19" x14ac:dyDescent="0.3">
      <c r="B211" s="67"/>
      <c r="C211" s="95"/>
      <c r="D211" s="95"/>
      <c r="E211" s="95"/>
      <c r="F211" s="95"/>
      <c r="G211" s="95"/>
      <c r="H211" s="95"/>
      <c r="I211" s="95"/>
      <c r="J211" s="95"/>
      <c r="K211" s="95"/>
      <c r="L211" s="95"/>
      <c r="M211" s="95"/>
      <c r="N211" s="95"/>
      <c r="O211" s="95"/>
      <c r="P211" s="95"/>
      <c r="Q211" s="95"/>
      <c r="R211" s="95"/>
      <c r="S211" s="95"/>
    </row>
    <row r="212" spans="2:19" x14ac:dyDescent="0.3">
      <c r="B212" s="67"/>
      <c r="C212" s="95"/>
      <c r="D212" s="95"/>
      <c r="E212" s="95"/>
      <c r="F212" s="95"/>
      <c r="G212" s="95"/>
      <c r="H212" s="95"/>
      <c r="I212" s="95"/>
      <c r="J212" s="95"/>
      <c r="K212" s="95"/>
      <c r="L212" s="95"/>
      <c r="M212" s="95"/>
      <c r="N212" s="95"/>
      <c r="O212" s="95"/>
      <c r="P212" s="95"/>
      <c r="Q212" s="95"/>
      <c r="R212" s="95"/>
      <c r="S212" s="95"/>
    </row>
    <row r="213" spans="2:19" x14ac:dyDescent="0.3">
      <c r="B213" s="67"/>
      <c r="C213" s="95"/>
      <c r="D213" s="95"/>
      <c r="E213" s="95"/>
      <c r="F213" s="95"/>
      <c r="G213" s="95"/>
      <c r="H213" s="95"/>
      <c r="I213" s="95"/>
      <c r="J213" s="95"/>
      <c r="K213" s="95"/>
      <c r="L213" s="95"/>
      <c r="M213" s="95"/>
      <c r="N213" s="95"/>
      <c r="O213" s="95"/>
      <c r="P213" s="95"/>
      <c r="Q213" s="95"/>
      <c r="R213" s="95"/>
      <c r="S213" s="95"/>
    </row>
    <row r="214" spans="2:19" x14ac:dyDescent="0.3">
      <c r="B214" s="67"/>
      <c r="C214" s="95"/>
      <c r="D214" s="95"/>
      <c r="E214" s="95"/>
      <c r="F214" s="95"/>
      <c r="G214" s="95"/>
      <c r="H214" s="95"/>
      <c r="I214" s="95"/>
      <c r="J214" s="95"/>
      <c r="K214" s="95"/>
      <c r="L214" s="95"/>
      <c r="M214" s="95"/>
      <c r="N214" s="95"/>
      <c r="O214" s="95"/>
      <c r="P214" s="95"/>
      <c r="Q214" s="95"/>
      <c r="R214" s="95"/>
      <c r="S214" s="95"/>
    </row>
    <row r="215" spans="2:19" x14ac:dyDescent="0.3">
      <c r="B215" s="67"/>
      <c r="C215" s="95"/>
      <c r="D215" s="95"/>
      <c r="E215" s="95"/>
      <c r="F215" s="95"/>
      <c r="G215" s="95"/>
      <c r="H215" s="95"/>
      <c r="I215" s="95"/>
      <c r="J215" s="95"/>
      <c r="K215" s="95"/>
      <c r="L215" s="95"/>
      <c r="M215" s="95"/>
      <c r="N215" s="95"/>
      <c r="O215" s="95"/>
      <c r="P215" s="95"/>
      <c r="Q215" s="95"/>
      <c r="R215" s="95"/>
      <c r="S215" s="95"/>
    </row>
    <row r="216" spans="2:19" x14ac:dyDescent="0.3">
      <c r="B216" s="67"/>
      <c r="C216" s="95"/>
      <c r="D216" s="95"/>
      <c r="E216" s="95"/>
      <c r="F216" s="95"/>
      <c r="G216" s="95"/>
      <c r="H216" s="95"/>
      <c r="I216" s="95"/>
      <c r="J216" s="95"/>
      <c r="K216" s="95"/>
      <c r="L216" s="95"/>
      <c r="M216" s="95"/>
      <c r="N216" s="95"/>
      <c r="O216" s="95"/>
      <c r="P216" s="95"/>
      <c r="Q216" s="95"/>
      <c r="R216" s="95"/>
      <c r="S216" s="95"/>
    </row>
    <row r="217" spans="2:19" x14ac:dyDescent="0.3">
      <c r="B217" s="67"/>
      <c r="C217" s="95"/>
      <c r="D217" s="95"/>
      <c r="E217" s="95"/>
      <c r="F217" s="95"/>
      <c r="G217" s="95"/>
      <c r="H217" s="95"/>
      <c r="I217" s="95"/>
      <c r="J217" s="95"/>
      <c r="K217" s="95"/>
      <c r="L217" s="95"/>
      <c r="M217" s="95"/>
      <c r="N217" s="95"/>
      <c r="O217" s="95"/>
      <c r="P217" s="95"/>
      <c r="Q217" s="95"/>
      <c r="R217" s="95"/>
      <c r="S217" s="95"/>
    </row>
    <row r="218" spans="2:19" x14ac:dyDescent="0.3">
      <c r="B218" s="67"/>
      <c r="C218" s="95"/>
      <c r="D218" s="95"/>
      <c r="E218" s="95"/>
      <c r="F218" s="95"/>
      <c r="G218" s="95"/>
      <c r="H218" s="95"/>
      <c r="I218" s="95"/>
      <c r="J218" s="95"/>
      <c r="K218" s="95"/>
      <c r="L218" s="95"/>
      <c r="M218" s="95"/>
      <c r="N218" s="95"/>
      <c r="O218" s="95"/>
      <c r="P218" s="95"/>
      <c r="Q218" s="95"/>
      <c r="R218" s="95"/>
      <c r="S218" s="95"/>
    </row>
    <row r="219" spans="2:19" x14ac:dyDescent="0.3">
      <c r="B219" s="67"/>
      <c r="C219" s="95"/>
      <c r="D219" s="95"/>
      <c r="E219" s="95"/>
      <c r="F219" s="95"/>
      <c r="G219" s="95"/>
      <c r="H219" s="95"/>
      <c r="I219" s="95"/>
      <c r="J219" s="95"/>
      <c r="K219" s="95"/>
      <c r="L219" s="95"/>
      <c r="M219" s="95"/>
      <c r="N219" s="95"/>
      <c r="O219" s="95"/>
      <c r="P219" s="95"/>
      <c r="Q219" s="95"/>
      <c r="R219" s="95"/>
      <c r="S219" s="95"/>
    </row>
    <row r="220" spans="2:19" x14ac:dyDescent="0.3">
      <c r="B220" s="67"/>
      <c r="C220" s="95"/>
      <c r="D220" s="95"/>
      <c r="E220" s="95"/>
      <c r="F220" s="95"/>
      <c r="G220" s="95"/>
      <c r="H220" s="95"/>
      <c r="I220" s="95"/>
      <c r="J220" s="95"/>
      <c r="K220" s="95"/>
      <c r="L220" s="95"/>
      <c r="M220" s="95"/>
      <c r="N220" s="95"/>
      <c r="O220" s="95"/>
      <c r="P220" s="95"/>
      <c r="Q220" s="95"/>
      <c r="R220" s="95"/>
      <c r="S220" s="95"/>
    </row>
    <row r="221" spans="2:19" x14ac:dyDescent="0.3">
      <c r="B221" s="67"/>
      <c r="C221" s="95"/>
      <c r="D221" s="95"/>
      <c r="E221" s="95"/>
      <c r="F221" s="95"/>
      <c r="G221" s="95"/>
      <c r="H221" s="95"/>
      <c r="I221" s="95"/>
      <c r="J221" s="95"/>
      <c r="K221" s="95"/>
      <c r="L221" s="95"/>
      <c r="M221" s="95"/>
      <c r="N221" s="95"/>
      <c r="O221" s="95"/>
      <c r="P221" s="95"/>
      <c r="Q221" s="95"/>
      <c r="R221" s="95"/>
      <c r="S221" s="95"/>
    </row>
    <row r="222" spans="2:19" x14ac:dyDescent="0.3">
      <c r="B222" s="67"/>
      <c r="C222" s="95"/>
      <c r="D222" s="95"/>
      <c r="E222" s="95"/>
      <c r="F222" s="95"/>
      <c r="G222" s="95"/>
      <c r="H222" s="95"/>
      <c r="I222" s="95"/>
      <c r="J222" s="95"/>
      <c r="K222" s="95"/>
      <c r="L222" s="95"/>
      <c r="M222" s="95"/>
      <c r="N222" s="95"/>
      <c r="O222" s="95"/>
      <c r="P222" s="95"/>
      <c r="Q222" s="95"/>
      <c r="R222" s="95"/>
      <c r="S222" s="95"/>
    </row>
    <row r="223" spans="2:19" x14ac:dyDescent="0.3">
      <c r="B223" s="67"/>
      <c r="C223" s="95"/>
      <c r="D223" s="95"/>
      <c r="E223" s="95"/>
      <c r="F223" s="95"/>
      <c r="G223" s="95"/>
      <c r="H223" s="95"/>
      <c r="I223" s="95"/>
      <c r="J223" s="95"/>
      <c r="K223" s="95"/>
      <c r="L223" s="95"/>
      <c r="M223" s="95"/>
      <c r="N223" s="95"/>
      <c r="O223" s="95"/>
      <c r="P223" s="95"/>
      <c r="Q223" s="95"/>
      <c r="R223" s="95"/>
      <c r="S223" s="95"/>
    </row>
    <row r="224" spans="2:19" x14ac:dyDescent="0.3">
      <c r="B224" s="67"/>
      <c r="C224" s="95"/>
      <c r="D224" s="95"/>
      <c r="E224" s="95"/>
      <c r="F224" s="95"/>
      <c r="G224" s="95"/>
      <c r="H224" s="95"/>
      <c r="I224" s="95"/>
      <c r="J224" s="95"/>
      <c r="K224" s="95"/>
      <c r="L224" s="95"/>
      <c r="M224" s="95"/>
      <c r="N224" s="95"/>
      <c r="O224" s="95"/>
      <c r="P224" s="95"/>
      <c r="Q224" s="95"/>
      <c r="R224" s="95"/>
      <c r="S224" s="95"/>
    </row>
    <row r="225" spans="2:19" x14ac:dyDescent="0.3">
      <c r="B225" s="67"/>
      <c r="C225" s="95"/>
      <c r="D225" s="95"/>
      <c r="E225" s="95"/>
      <c r="F225" s="95"/>
      <c r="G225" s="95"/>
      <c r="H225" s="95"/>
      <c r="I225" s="95"/>
      <c r="J225" s="95"/>
      <c r="K225" s="95"/>
      <c r="L225" s="95"/>
      <c r="M225" s="95"/>
      <c r="N225" s="95"/>
      <c r="O225" s="95"/>
      <c r="P225" s="95"/>
      <c r="Q225" s="95"/>
      <c r="R225" s="95"/>
      <c r="S225" s="95"/>
    </row>
    <row r="226" spans="2:19" x14ac:dyDescent="0.3">
      <c r="B226" s="67"/>
      <c r="C226" s="95"/>
      <c r="D226" s="95"/>
      <c r="E226" s="95"/>
      <c r="F226" s="95"/>
      <c r="G226" s="95"/>
      <c r="H226" s="95"/>
      <c r="I226" s="95"/>
      <c r="J226" s="95"/>
      <c r="K226" s="95"/>
      <c r="L226" s="95"/>
      <c r="M226" s="95"/>
      <c r="N226" s="95"/>
      <c r="O226" s="95"/>
      <c r="P226" s="95"/>
      <c r="Q226" s="95"/>
      <c r="R226" s="95"/>
      <c r="S226" s="95"/>
    </row>
    <row r="227" spans="2:19" x14ac:dyDescent="0.3">
      <c r="B227" s="67"/>
      <c r="C227" s="95"/>
      <c r="D227" s="95"/>
      <c r="E227" s="95"/>
      <c r="F227" s="95"/>
      <c r="G227" s="95"/>
      <c r="H227" s="95"/>
      <c r="I227" s="95"/>
      <c r="J227" s="95"/>
      <c r="K227" s="95"/>
      <c r="L227" s="95"/>
      <c r="M227" s="95"/>
      <c r="N227" s="95"/>
      <c r="O227" s="95"/>
      <c r="P227" s="95"/>
      <c r="Q227" s="95"/>
      <c r="R227" s="95"/>
      <c r="S227" s="95"/>
    </row>
    <row r="228" spans="2:19" x14ac:dyDescent="0.3">
      <c r="B228" s="67"/>
      <c r="C228" s="95"/>
      <c r="D228" s="95"/>
      <c r="E228" s="95"/>
      <c r="F228" s="95"/>
      <c r="G228" s="95"/>
      <c r="H228" s="95"/>
      <c r="I228" s="95"/>
      <c r="J228" s="95"/>
      <c r="K228" s="95"/>
      <c r="L228" s="95"/>
      <c r="M228" s="95"/>
      <c r="N228" s="95"/>
      <c r="O228" s="95"/>
      <c r="P228" s="95"/>
      <c r="Q228" s="95"/>
      <c r="R228" s="95"/>
      <c r="S228" s="95"/>
    </row>
    <row r="229" spans="2:19" x14ac:dyDescent="0.3">
      <c r="B229" s="67"/>
      <c r="C229" s="95"/>
      <c r="D229" s="95"/>
      <c r="E229" s="95"/>
      <c r="F229" s="95"/>
      <c r="G229" s="95"/>
      <c r="H229" s="95"/>
      <c r="I229" s="95"/>
      <c r="J229" s="95"/>
      <c r="K229" s="95"/>
      <c r="L229" s="95"/>
      <c r="M229" s="95"/>
      <c r="N229" s="95"/>
      <c r="O229" s="95"/>
      <c r="P229" s="95"/>
      <c r="Q229" s="95"/>
      <c r="R229" s="95"/>
      <c r="S229" s="95"/>
    </row>
    <row r="230" spans="2:19" x14ac:dyDescent="0.3">
      <c r="B230" s="67"/>
      <c r="C230" s="95"/>
      <c r="D230" s="95"/>
      <c r="E230" s="95"/>
      <c r="F230" s="95"/>
      <c r="G230" s="95"/>
      <c r="H230" s="95"/>
      <c r="I230" s="95"/>
      <c r="J230" s="95"/>
      <c r="K230" s="95"/>
      <c r="L230" s="95"/>
      <c r="M230" s="95"/>
      <c r="N230" s="95"/>
      <c r="O230" s="95"/>
      <c r="P230" s="95"/>
      <c r="Q230" s="95"/>
      <c r="R230" s="95"/>
      <c r="S230" s="95"/>
    </row>
    <row r="231" spans="2:19" x14ac:dyDescent="0.3">
      <c r="B231" s="67"/>
      <c r="C231" s="95"/>
      <c r="D231" s="95"/>
      <c r="E231" s="95"/>
      <c r="F231" s="95"/>
      <c r="G231" s="95"/>
      <c r="H231" s="95"/>
      <c r="I231" s="95"/>
      <c r="J231" s="95"/>
      <c r="K231" s="95"/>
      <c r="L231" s="95"/>
      <c r="M231" s="95"/>
      <c r="N231" s="95"/>
      <c r="O231" s="95"/>
      <c r="P231" s="95"/>
      <c r="Q231" s="95"/>
      <c r="R231" s="95"/>
      <c r="S231" s="95"/>
    </row>
    <row r="232" spans="2:19" x14ac:dyDescent="0.3">
      <c r="B232" s="67"/>
      <c r="C232" s="95"/>
      <c r="D232" s="95"/>
      <c r="E232" s="95"/>
      <c r="F232" s="95"/>
      <c r="G232" s="95"/>
      <c r="H232" s="95"/>
      <c r="I232" s="95"/>
      <c r="J232" s="95"/>
      <c r="K232" s="95"/>
      <c r="L232" s="95"/>
      <c r="M232" s="95"/>
      <c r="N232" s="95"/>
      <c r="O232" s="95"/>
      <c r="P232" s="95"/>
      <c r="Q232" s="95"/>
      <c r="R232" s="95"/>
      <c r="S232" s="95"/>
    </row>
    <row r="233" spans="2:19" x14ac:dyDescent="0.3">
      <c r="B233" s="67"/>
      <c r="C233" s="95"/>
      <c r="D233" s="95"/>
      <c r="E233" s="95"/>
      <c r="F233" s="95"/>
      <c r="G233" s="95"/>
      <c r="H233" s="95"/>
      <c r="I233" s="95"/>
      <c r="J233" s="95"/>
      <c r="K233" s="95"/>
      <c r="L233" s="95"/>
      <c r="M233" s="95"/>
      <c r="N233" s="95"/>
      <c r="O233" s="95"/>
      <c r="P233" s="95"/>
      <c r="Q233" s="95"/>
      <c r="R233" s="95"/>
      <c r="S233" s="95"/>
    </row>
    <row r="234" spans="2:19" x14ac:dyDescent="0.3">
      <c r="B234" s="67"/>
      <c r="C234" s="95"/>
      <c r="D234" s="95"/>
      <c r="E234" s="95"/>
      <c r="F234" s="95"/>
      <c r="G234" s="95"/>
      <c r="H234" s="95"/>
      <c r="I234" s="95"/>
      <c r="J234" s="95"/>
      <c r="K234" s="95"/>
      <c r="L234" s="95"/>
      <c r="M234" s="95"/>
      <c r="N234" s="95"/>
      <c r="O234" s="95"/>
      <c r="P234" s="95"/>
      <c r="Q234" s="95"/>
      <c r="R234" s="95"/>
      <c r="S234" s="95"/>
    </row>
    <row r="235" spans="2:19" x14ac:dyDescent="0.3">
      <c r="B235" s="67"/>
      <c r="C235" s="95"/>
      <c r="D235" s="95"/>
      <c r="E235" s="95"/>
      <c r="F235" s="95"/>
      <c r="G235" s="95"/>
      <c r="H235" s="95"/>
      <c r="I235" s="95"/>
      <c r="J235" s="95"/>
      <c r="K235" s="95"/>
      <c r="L235" s="95"/>
      <c r="M235" s="95"/>
      <c r="N235" s="95"/>
      <c r="O235" s="95"/>
      <c r="P235" s="95"/>
      <c r="Q235" s="95"/>
      <c r="R235" s="95"/>
      <c r="S235" s="95"/>
    </row>
    <row r="236" spans="2:19" x14ac:dyDescent="0.3">
      <c r="B236" s="67"/>
      <c r="C236" s="95"/>
      <c r="D236" s="95"/>
      <c r="E236" s="95"/>
      <c r="F236" s="95"/>
      <c r="G236" s="95"/>
      <c r="H236" s="95"/>
      <c r="I236" s="95"/>
      <c r="J236" s="95"/>
      <c r="K236" s="95"/>
      <c r="L236" s="95"/>
      <c r="M236" s="95"/>
      <c r="N236" s="95"/>
      <c r="O236" s="95"/>
      <c r="P236" s="95"/>
      <c r="Q236" s="95"/>
      <c r="R236" s="95"/>
      <c r="S236" s="95"/>
    </row>
    <row r="237" spans="2:19" x14ac:dyDescent="0.3">
      <c r="B237" s="67"/>
      <c r="C237" s="95"/>
      <c r="D237" s="95"/>
      <c r="E237" s="95"/>
      <c r="F237" s="95"/>
      <c r="G237" s="95"/>
      <c r="H237" s="95"/>
      <c r="I237" s="95"/>
      <c r="J237" s="95"/>
      <c r="K237" s="95"/>
      <c r="L237" s="95"/>
      <c r="M237" s="95"/>
      <c r="N237" s="95"/>
      <c r="O237" s="95"/>
      <c r="P237" s="95"/>
      <c r="Q237" s="95"/>
      <c r="R237" s="95"/>
      <c r="S237" s="95"/>
    </row>
    <row r="238" spans="2:19" x14ac:dyDescent="0.3">
      <c r="B238" s="67"/>
      <c r="C238" s="95"/>
      <c r="D238" s="95"/>
      <c r="E238" s="95"/>
      <c r="F238" s="95"/>
      <c r="G238" s="95"/>
      <c r="H238" s="95"/>
      <c r="I238" s="95"/>
      <c r="J238" s="95"/>
      <c r="K238" s="95"/>
      <c r="L238" s="95"/>
      <c r="M238" s="95"/>
      <c r="N238" s="95"/>
      <c r="O238" s="95"/>
      <c r="P238" s="95"/>
      <c r="Q238" s="95"/>
      <c r="R238" s="95"/>
      <c r="S238" s="95"/>
    </row>
    <row r="239" spans="2:19" x14ac:dyDescent="0.3">
      <c r="B239" s="67"/>
      <c r="C239" s="95"/>
      <c r="D239" s="95"/>
      <c r="E239" s="95"/>
      <c r="F239" s="95"/>
      <c r="G239" s="95"/>
      <c r="H239" s="95"/>
      <c r="I239" s="95"/>
      <c r="J239" s="95"/>
      <c r="K239" s="95"/>
      <c r="L239" s="95"/>
      <c r="M239" s="95"/>
      <c r="N239" s="95"/>
      <c r="O239" s="95"/>
      <c r="P239" s="95"/>
      <c r="Q239" s="95"/>
      <c r="R239" s="95"/>
      <c r="S239" s="95"/>
    </row>
    <row r="240" spans="2:19" x14ac:dyDescent="0.3">
      <c r="B240" s="67"/>
      <c r="C240" s="95"/>
      <c r="D240" s="95"/>
      <c r="E240" s="95"/>
      <c r="F240" s="95"/>
      <c r="G240" s="95"/>
      <c r="H240" s="95"/>
      <c r="I240" s="95"/>
      <c r="J240" s="95"/>
      <c r="K240" s="95"/>
      <c r="L240" s="95"/>
      <c r="M240" s="95"/>
      <c r="N240" s="95"/>
      <c r="O240" s="95"/>
      <c r="P240" s="95"/>
      <c r="Q240" s="95"/>
      <c r="R240" s="95"/>
      <c r="S240" s="95"/>
    </row>
    <row r="241" spans="2:19" x14ac:dyDescent="0.3">
      <c r="B241" s="67"/>
      <c r="C241" s="95"/>
      <c r="D241" s="95"/>
      <c r="E241" s="95"/>
      <c r="F241" s="95"/>
      <c r="G241" s="95"/>
      <c r="H241" s="95"/>
      <c r="I241" s="95"/>
      <c r="J241" s="95"/>
      <c r="K241" s="95"/>
      <c r="L241" s="95"/>
      <c r="M241" s="95"/>
      <c r="N241" s="95"/>
      <c r="O241" s="95"/>
      <c r="P241" s="95"/>
      <c r="Q241" s="95"/>
      <c r="R241" s="95"/>
      <c r="S241" s="95"/>
    </row>
    <row r="242" spans="2:19" x14ac:dyDescent="0.3">
      <c r="B242" s="67"/>
      <c r="C242" s="95"/>
      <c r="D242" s="95"/>
      <c r="E242" s="95"/>
      <c r="F242" s="95"/>
      <c r="G242" s="95"/>
      <c r="H242" s="95"/>
      <c r="I242" s="95"/>
      <c r="J242" s="95"/>
      <c r="K242" s="95"/>
      <c r="L242" s="95"/>
      <c r="M242" s="95"/>
      <c r="N242" s="95"/>
      <c r="O242" s="95"/>
      <c r="P242" s="95"/>
      <c r="Q242" s="95"/>
      <c r="R242" s="95"/>
      <c r="S242" s="95"/>
    </row>
    <row r="243" spans="2:19" x14ac:dyDescent="0.3">
      <c r="B243" s="67"/>
      <c r="C243" s="95"/>
      <c r="D243" s="95"/>
      <c r="E243" s="95"/>
      <c r="F243" s="95"/>
      <c r="G243" s="95"/>
      <c r="H243" s="95"/>
      <c r="I243" s="95"/>
      <c r="J243" s="95"/>
      <c r="K243" s="95"/>
      <c r="L243" s="95"/>
      <c r="M243" s="95"/>
      <c r="N243" s="95"/>
      <c r="O243" s="95"/>
      <c r="P243" s="95"/>
      <c r="Q243" s="95"/>
      <c r="R243" s="95"/>
      <c r="S243" s="95"/>
    </row>
    <row r="244" spans="2:19" x14ac:dyDescent="0.3">
      <c r="B244" s="67"/>
      <c r="C244" s="95"/>
      <c r="D244" s="95"/>
      <c r="E244" s="95"/>
      <c r="F244" s="95"/>
      <c r="G244" s="95"/>
      <c r="H244" s="95"/>
      <c r="I244" s="95"/>
      <c r="J244" s="95"/>
      <c r="K244" s="95"/>
      <c r="L244" s="95"/>
      <c r="M244" s="95"/>
      <c r="N244" s="95"/>
      <c r="O244" s="95"/>
      <c r="P244" s="95"/>
      <c r="Q244" s="95"/>
      <c r="R244" s="95"/>
      <c r="S244" s="95"/>
    </row>
    <row r="245" spans="2:19" x14ac:dyDescent="0.3">
      <c r="B245" s="67"/>
      <c r="C245" s="95"/>
      <c r="D245" s="95"/>
      <c r="E245" s="95"/>
      <c r="F245" s="95"/>
      <c r="G245" s="95"/>
      <c r="H245" s="95"/>
      <c r="I245" s="95"/>
      <c r="J245" s="95"/>
      <c r="K245" s="95"/>
      <c r="L245" s="95"/>
      <c r="M245" s="95"/>
      <c r="N245" s="95"/>
      <c r="O245" s="95"/>
      <c r="P245" s="95"/>
      <c r="Q245" s="95"/>
      <c r="R245" s="95"/>
      <c r="S245" s="95"/>
    </row>
    <row r="246" spans="2:19" x14ac:dyDescent="0.3">
      <c r="B246" s="67"/>
      <c r="C246" s="95"/>
      <c r="D246" s="95"/>
      <c r="E246" s="95"/>
      <c r="F246" s="95"/>
      <c r="G246" s="95"/>
      <c r="H246" s="95"/>
      <c r="I246" s="95"/>
      <c r="J246" s="95"/>
      <c r="K246" s="95"/>
      <c r="L246" s="95"/>
      <c r="M246" s="95"/>
      <c r="N246" s="95"/>
      <c r="O246" s="95"/>
      <c r="P246" s="95"/>
      <c r="Q246" s="95"/>
      <c r="R246" s="95"/>
      <c r="S246" s="95"/>
    </row>
    <row r="247" spans="2:19" x14ac:dyDescent="0.3">
      <c r="B247" s="67"/>
      <c r="C247" s="95"/>
      <c r="D247" s="95"/>
      <c r="E247" s="95"/>
      <c r="F247" s="95"/>
      <c r="G247" s="95"/>
      <c r="H247" s="95"/>
      <c r="I247" s="95"/>
      <c r="J247" s="95"/>
      <c r="K247" s="95"/>
      <c r="L247" s="95"/>
      <c r="M247" s="95"/>
      <c r="N247" s="95"/>
      <c r="O247" s="95"/>
      <c r="P247" s="95"/>
      <c r="Q247" s="95"/>
      <c r="R247" s="95"/>
      <c r="S247" s="95"/>
    </row>
    <row r="248" spans="2:19" x14ac:dyDescent="0.3">
      <c r="B248" s="67"/>
      <c r="C248" s="95"/>
      <c r="D248" s="95"/>
      <c r="E248" s="95"/>
      <c r="F248" s="95"/>
      <c r="G248" s="95"/>
      <c r="H248" s="95"/>
      <c r="I248" s="95"/>
      <c r="J248" s="95"/>
      <c r="K248" s="95"/>
      <c r="L248" s="95"/>
      <c r="M248" s="95"/>
      <c r="N248" s="95"/>
      <c r="O248" s="95"/>
      <c r="P248" s="95"/>
      <c r="Q248" s="95"/>
      <c r="R248" s="95"/>
      <c r="S248" s="95"/>
    </row>
    <row r="249" spans="2:19" x14ac:dyDescent="0.3">
      <c r="B249" s="67"/>
      <c r="C249" s="95"/>
      <c r="D249" s="95"/>
      <c r="E249" s="95"/>
      <c r="F249" s="95"/>
      <c r="G249" s="95"/>
      <c r="H249" s="95"/>
      <c r="I249" s="95"/>
      <c r="J249" s="95"/>
      <c r="K249" s="95"/>
      <c r="L249" s="95"/>
      <c r="M249" s="95"/>
      <c r="N249" s="95"/>
      <c r="O249" s="95"/>
      <c r="P249" s="95"/>
      <c r="Q249" s="95"/>
      <c r="R249" s="95"/>
      <c r="S249" s="95"/>
    </row>
    <row r="250" spans="2:19" x14ac:dyDescent="0.3">
      <c r="B250" s="67"/>
      <c r="C250" s="95"/>
      <c r="D250" s="95"/>
      <c r="E250" s="95"/>
      <c r="F250" s="95"/>
      <c r="G250" s="95"/>
      <c r="H250" s="95"/>
      <c r="I250" s="95"/>
      <c r="J250" s="95"/>
      <c r="K250" s="95"/>
      <c r="L250" s="95"/>
      <c r="M250" s="95"/>
      <c r="N250" s="95"/>
      <c r="O250" s="95"/>
      <c r="P250" s="95"/>
      <c r="Q250" s="95"/>
      <c r="R250" s="95"/>
      <c r="S250" s="95"/>
    </row>
    <row r="251" spans="2:19" x14ac:dyDescent="0.3">
      <c r="B251" s="67"/>
      <c r="C251" s="95"/>
      <c r="D251" s="95"/>
      <c r="E251" s="95"/>
      <c r="F251" s="95"/>
      <c r="G251" s="95"/>
      <c r="H251" s="95"/>
      <c r="I251" s="95"/>
      <c r="J251" s="95"/>
      <c r="K251" s="95"/>
      <c r="L251" s="95"/>
      <c r="M251" s="95"/>
      <c r="N251" s="95"/>
      <c r="O251" s="95"/>
      <c r="P251" s="95"/>
      <c r="Q251" s="95"/>
      <c r="R251" s="95"/>
      <c r="S251" s="95"/>
    </row>
    <row r="252" spans="2:19" x14ac:dyDescent="0.3">
      <c r="B252" s="67"/>
      <c r="C252" s="95"/>
      <c r="D252" s="95"/>
      <c r="E252" s="95"/>
      <c r="F252" s="95"/>
      <c r="G252" s="95"/>
      <c r="H252" s="95"/>
      <c r="I252" s="95"/>
      <c r="J252" s="95"/>
      <c r="K252" s="95"/>
      <c r="L252" s="95"/>
      <c r="M252" s="95"/>
      <c r="N252" s="95"/>
      <c r="O252" s="95"/>
      <c r="P252" s="95"/>
      <c r="Q252" s="95"/>
      <c r="R252" s="95"/>
      <c r="S252" s="95"/>
    </row>
    <row r="253" spans="2:19" x14ac:dyDescent="0.3">
      <c r="B253" s="67"/>
      <c r="C253" s="95"/>
      <c r="D253" s="95"/>
      <c r="E253" s="95"/>
      <c r="F253" s="95"/>
      <c r="G253" s="95"/>
      <c r="H253" s="95"/>
      <c r="I253" s="95"/>
      <c r="J253" s="95"/>
      <c r="K253" s="95"/>
      <c r="L253" s="95"/>
      <c r="M253" s="95"/>
      <c r="N253" s="95"/>
      <c r="O253" s="95"/>
      <c r="P253" s="95"/>
      <c r="Q253" s="95"/>
      <c r="R253" s="95"/>
      <c r="S253" s="95"/>
    </row>
    <row r="254" spans="2:19" x14ac:dyDescent="0.3">
      <c r="B254" s="67"/>
      <c r="C254" s="95"/>
      <c r="D254" s="95"/>
      <c r="E254" s="95"/>
      <c r="F254" s="95"/>
      <c r="G254" s="95"/>
      <c r="H254" s="95"/>
      <c r="I254" s="95"/>
      <c r="J254" s="95"/>
      <c r="K254" s="95"/>
      <c r="L254" s="95"/>
      <c r="M254" s="95"/>
      <c r="N254" s="95"/>
      <c r="O254" s="95"/>
      <c r="P254" s="95"/>
      <c r="Q254" s="95"/>
      <c r="R254" s="95"/>
      <c r="S254" s="95"/>
    </row>
    <row r="255" spans="2:19" x14ac:dyDescent="0.3">
      <c r="B255" s="67"/>
      <c r="C255" s="95"/>
      <c r="D255" s="95"/>
      <c r="E255" s="95"/>
      <c r="F255" s="95"/>
      <c r="G255" s="95"/>
      <c r="H255" s="95"/>
      <c r="I255" s="95"/>
      <c r="J255" s="95"/>
      <c r="K255" s="95"/>
      <c r="L255" s="95"/>
      <c r="M255" s="95"/>
      <c r="N255" s="95"/>
      <c r="O255" s="95"/>
      <c r="P255" s="95"/>
      <c r="Q255" s="95"/>
      <c r="R255" s="95"/>
      <c r="S255" s="95"/>
    </row>
    <row r="256" spans="2:19" x14ac:dyDescent="0.3">
      <c r="B256" s="67"/>
      <c r="C256" s="95"/>
      <c r="D256" s="95"/>
      <c r="E256" s="95"/>
      <c r="F256" s="95"/>
      <c r="G256" s="95"/>
      <c r="H256" s="95"/>
      <c r="I256" s="95"/>
      <c r="J256" s="95"/>
      <c r="K256" s="95"/>
      <c r="L256" s="95"/>
      <c r="M256" s="95"/>
      <c r="N256" s="95"/>
      <c r="O256" s="95"/>
      <c r="P256" s="95"/>
      <c r="Q256" s="95"/>
      <c r="R256" s="95"/>
      <c r="S256" s="95"/>
    </row>
    <row r="257" spans="2:19" x14ac:dyDescent="0.3">
      <c r="B257" s="67"/>
      <c r="C257" s="95"/>
      <c r="D257" s="95"/>
      <c r="E257" s="95"/>
      <c r="F257" s="95"/>
      <c r="G257" s="95"/>
      <c r="H257" s="95"/>
      <c r="I257" s="95"/>
      <c r="J257" s="95"/>
      <c r="K257" s="95"/>
      <c r="L257" s="95"/>
      <c r="M257" s="95"/>
      <c r="N257" s="95"/>
      <c r="O257" s="95"/>
      <c r="P257" s="95"/>
      <c r="Q257" s="95"/>
      <c r="R257" s="95"/>
      <c r="S257" s="95"/>
    </row>
    <row r="258" spans="2:19" x14ac:dyDescent="0.3">
      <c r="B258" s="67"/>
      <c r="C258" s="95"/>
      <c r="D258" s="95"/>
      <c r="E258" s="95"/>
      <c r="F258" s="95"/>
      <c r="G258" s="95"/>
      <c r="H258" s="95"/>
      <c r="I258" s="95"/>
      <c r="J258" s="95"/>
      <c r="K258" s="95"/>
      <c r="L258" s="95"/>
      <c r="M258" s="95"/>
      <c r="N258" s="95"/>
      <c r="O258" s="95"/>
      <c r="P258" s="95"/>
      <c r="Q258" s="95"/>
      <c r="R258" s="95"/>
      <c r="S258" s="95"/>
    </row>
    <row r="259" spans="2:19" x14ac:dyDescent="0.3">
      <c r="B259" s="67"/>
      <c r="C259" s="95"/>
      <c r="D259" s="95"/>
      <c r="E259" s="95"/>
      <c r="F259" s="95"/>
      <c r="G259" s="95"/>
      <c r="H259" s="95"/>
      <c r="I259" s="95"/>
      <c r="J259" s="95"/>
      <c r="K259" s="95"/>
      <c r="L259" s="95"/>
      <c r="M259" s="95"/>
      <c r="N259" s="95"/>
      <c r="O259" s="95"/>
      <c r="P259" s="95"/>
      <c r="Q259" s="95"/>
      <c r="R259" s="95"/>
      <c r="S259" s="95"/>
    </row>
    <row r="260" spans="2:19" x14ac:dyDescent="0.3">
      <c r="B260" s="67"/>
      <c r="C260" s="95"/>
      <c r="D260" s="95"/>
      <c r="E260" s="95"/>
      <c r="F260" s="95"/>
      <c r="G260" s="95"/>
      <c r="H260" s="95"/>
      <c r="I260" s="95"/>
      <c r="J260" s="95"/>
      <c r="K260" s="95"/>
      <c r="L260" s="95"/>
      <c r="M260" s="95"/>
      <c r="N260" s="95"/>
      <c r="O260" s="95"/>
      <c r="P260" s="95"/>
      <c r="Q260" s="95"/>
      <c r="R260" s="95"/>
      <c r="S260" s="95"/>
    </row>
    <row r="261" spans="2:19" x14ac:dyDescent="0.3">
      <c r="B261" s="67"/>
      <c r="C261" s="95"/>
      <c r="D261" s="95"/>
      <c r="E261" s="95"/>
      <c r="F261" s="95"/>
      <c r="G261" s="95"/>
      <c r="H261" s="95"/>
      <c r="I261" s="95"/>
      <c r="J261" s="95"/>
      <c r="K261" s="95"/>
      <c r="L261" s="95"/>
      <c r="M261" s="95"/>
      <c r="N261" s="95"/>
      <c r="O261" s="95"/>
      <c r="P261" s="95"/>
      <c r="Q261" s="95"/>
      <c r="R261" s="95"/>
      <c r="S261" s="95"/>
    </row>
    <row r="262" spans="2:19" x14ac:dyDescent="0.3">
      <c r="B262" s="67"/>
      <c r="C262" s="95"/>
      <c r="D262" s="95"/>
      <c r="E262" s="95"/>
      <c r="F262" s="95"/>
      <c r="G262" s="95"/>
      <c r="H262" s="95"/>
      <c r="I262" s="95"/>
      <c r="J262" s="95"/>
      <c r="K262" s="95"/>
      <c r="L262" s="95"/>
      <c r="M262" s="95"/>
      <c r="N262" s="95"/>
      <c r="O262" s="95"/>
      <c r="P262" s="95"/>
      <c r="Q262" s="95"/>
      <c r="R262" s="95"/>
      <c r="S262" s="95"/>
    </row>
    <row r="263" spans="2:19" x14ac:dyDescent="0.3">
      <c r="B263" s="67"/>
      <c r="C263" s="95"/>
      <c r="D263" s="95"/>
      <c r="E263" s="95"/>
      <c r="F263" s="95"/>
      <c r="G263" s="95"/>
      <c r="H263" s="95"/>
      <c r="I263" s="95"/>
      <c r="J263" s="95"/>
      <c r="K263" s="95"/>
      <c r="L263" s="95"/>
      <c r="M263" s="95"/>
      <c r="N263" s="95"/>
      <c r="O263" s="95"/>
      <c r="P263" s="95"/>
      <c r="Q263" s="95"/>
      <c r="R263" s="95"/>
      <c r="S263" s="95"/>
    </row>
    <row r="264" spans="2:19" x14ac:dyDescent="0.3">
      <c r="B264" s="67"/>
      <c r="C264" s="95"/>
      <c r="D264" s="95"/>
      <c r="E264" s="95"/>
      <c r="F264" s="95"/>
      <c r="G264" s="95"/>
      <c r="H264" s="95"/>
      <c r="I264" s="95"/>
      <c r="J264" s="95"/>
      <c r="K264" s="95"/>
      <c r="L264" s="95"/>
      <c r="M264" s="95"/>
      <c r="N264" s="95"/>
      <c r="O264" s="95"/>
      <c r="P264" s="95"/>
      <c r="Q264" s="95"/>
      <c r="R264" s="95"/>
      <c r="S264" s="95"/>
    </row>
    <row r="265" spans="2:19" x14ac:dyDescent="0.3">
      <c r="B265" s="67"/>
      <c r="C265" s="95"/>
      <c r="D265" s="95"/>
      <c r="E265" s="95"/>
      <c r="F265" s="95"/>
      <c r="G265" s="95"/>
      <c r="H265" s="95"/>
      <c r="I265" s="95"/>
      <c r="J265" s="95"/>
      <c r="K265" s="95"/>
      <c r="L265" s="95"/>
      <c r="M265" s="95"/>
      <c r="N265" s="95"/>
      <c r="O265" s="95"/>
      <c r="P265" s="95"/>
      <c r="Q265" s="95"/>
      <c r="R265" s="95"/>
      <c r="S265" s="95"/>
    </row>
    <row r="266" spans="2:19" x14ac:dyDescent="0.3">
      <c r="B266" s="67"/>
      <c r="C266" s="95"/>
      <c r="D266" s="95"/>
      <c r="E266" s="95"/>
      <c r="F266" s="95"/>
      <c r="G266" s="95"/>
      <c r="H266" s="95"/>
      <c r="I266" s="95"/>
      <c r="J266" s="95"/>
      <c r="K266" s="95"/>
      <c r="L266" s="95"/>
      <c r="M266" s="95"/>
      <c r="N266" s="95"/>
      <c r="O266" s="95"/>
      <c r="P266" s="95"/>
      <c r="Q266" s="95"/>
      <c r="R266" s="95"/>
      <c r="S266" s="95"/>
    </row>
    <row r="267" spans="2:19" x14ac:dyDescent="0.3">
      <c r="B267" s="67"/>
      <c r="C267" s="95"/>
      <c r="D267" s="95"/>
      <c r="E267" s="95"/>
      <c r="F267" s="95"/>
      <c r="G267" s="95"/>
      <c r="H267" s="95"/>
      <c r="I267" s="95"/>
      <c r="J267" s="95"/>
      <c r="K267" s="95"/>
      <c r="L267" s="95"/>
      <c r="M267" s="95"/>
      <c r="N267" s="95"/>
      <c r="O267" s="95"/>
      <c r="P267" s="95"/>
      <c r="Q267" s="95"/>
      <c r="R267" s="95"/>
      <c r="S267" s="95"/>
    </row>
    <row r="268" spans="2:19" x14ac:dyDescent="0.3">
      <c r="B268" s="67"/>
      <c r="C268" s="95"/>
      <c r="D268" s="95"/>
      <c r="E268" s="95"/>
      <c r="F268" s="95"/>
      <c r="G268" s="95"/>
      <c r="H268" s="95"/>
      <c r="I268" s="95"/>
      <c r="J268" s="95"/>
      <c r="K268" s="95"/>
      <c r="L268" s="95"/>
      <c r="M268" s="95"/>
      <c r="N268" s="95"/>
      <c r="O268" s="95"/>
      <c r="P268" s="95"/>
      <c r="Q268" s="95"/>
      <c r="R268" s="95"/>
      <c r="S268" s="95"/>
    </row>
    <row r="269" spans="2:19" x14ac:dyDescent="0.3">
      <c r="B269" s="67"/>
      <c r="C269" s="95"/>
      <c r="D269" s="95"/>
      <c r="E269" s="95"/>
      <c r="F269" s="95"/>
      <c r="G269" s="95"/>
      <c r="H269" s="95"/>
      <c r="I269" s="95"/>
      <c r="J269" s="95"/>
      <c r="K269" s="95"/>
      <c r="L269" s="95"/>
      <c r="M269" s="95"/>
      <c r="N269" s="95"/>
      <c r="O269" s="95"/>
      <c r="P269" s="95"/>
      <c r="Q269" s="95"/>
      <c r="R269" s="95"/>
      <c r="S269" s="95"/>
    </row>
    <row r="270" spans="2:19" x14ac:dyDescent="0.3">
      <c r="B270" s="67"/>
      <c r="C270" s="95"/>
      <c r="D270" s="95"/>
      <c r="E270" s="95"/>
      <c r="F270" s="95"/>
      <c r="G270" s="95"/>
      <c r="H270" s="95"/>
      <c r="I270" s="95"/>
      <c r="J270" s="95"/>
      <c r="K270" s="95"/>
      <c r="L270" s="95"/>
      <c r="M270" s="95"/>
      <c r="N270" s="95"/>
      <c r="O270" s="95"/>
      <c r="P270" s="95"/>
      <c r="Q270" s="95"/>
      <c r="R270" s="95"/>
      <c r="S270" s="95"/>
    </row>
    <row r="271" spans="2:19" x14ac:dyDescent="0.3">
      <c r="B271" s="67"/>
      <c r="C271" s="95"/>
      <c r="D271" s="95"/>
      <c r="E271" s="95"/>
      <c r="F271" s="95"/>
      <c r="G271" s="95"/>
      <c r="H271" s="95"/>
      <c r="I271" s="95"/>
      <c r="J271" s="95"/>
      <c r="K271" s="95"/>
      <c r="L271" s="95"/>
      <c r="M271" s="95"/>
      <c r="N271" s="95"/>
      <c r="O271" s="95"/>
      <c r="P271" s="95"/>
      <c r="Q271" s="95"/>
      <c r="R271" s="95"/>
      <c r="S271" s="95"/>
    </row>
    <row r="272" spans="2:19" x14ac:dyDescent="0.3">
      <c r="B272" s="67"/>
      <c r="C272" s="95"/>
      <c r="D272" s="95"/>
      <c r="E272" s="95"/>
      <c r="F272" s="95"/>
      <c r="G272" s="95"/>
      <c r="H272" s="95"/>
      <c r="I272" s="95"/>
      <c r="J272" s="95"/>
      <c r="K272" s="95"/>
      <c r="L272" s="95"/>
      <c r="M272" s="95"/>
      <c r="N272" s="95"/>
      <c r="O272" s="95"/>
      <c r="P272" s="95"/>
      <c r="Q272" s="95"/>
      <c r="R272" s="95"/>
      <c r="S272" s="95"/>
    </row>
    <row r="273" spans="2:19" x14ac:dyDescent="0.3">
      <c r="B273" s="67"/>
      <c r="C273" s="95"/>
      <c r="D273" s="95"/>
      <c r="E273" s="95"/>
      <c r="F273" s="95"/>
      <c r="G273" s="95"/>
      <c r="H273" s="95"/>
      <c r="I273" s="95"/>
      <c r="J273" s="95"/>
      <c r="K273" s="95"/>
      <c r="L273" s="95"/>
      <c r="M273" s="95"/>
      <c r="N273" s="95"/>
      <c r="O273" s="95"/>
      <c r="P273" s="95"/>
      <c r="Q273" s="95"/>
      <c r="R273" s="95"/>
      <c r="S273" s="95"/>
    </row>
    <row r="274" spans="2:19" x14ac:dyDescent="0.3">
      <c r="B274" s="67"/>
      <c r="C274" s="95"/>
      <c r="D274" s="95"/>
      <c r="E274" s="95"/>
      <c r="F274" s="95"/>
      <c r="G274" s="95"/>
      <c r="H274" s="95"/>
      <c r="I274" s="95"/>
      <c r="J274" s="95"/>
      <c r="K274" s="95"/>
      <c r="L274" s="95"/>
      <c r="M274" s="95"/>
      <c r="N274" s="95"/>
      <c r="O274" s="95"/>
      <c r="P274" s="95"/>
      <c r="Q274" s="95"/>
      <c r="R274" s="95"/>
      <c r="S274" s="95"/>
    </row>
    <row r="275" spans="2:19" x14ac:dyDescent="0.3">
      <c r="B275" s="67"/>
      <c r="C275" s="95"/>
      <c r="D275" s="95"/>
      <c r="E275" s="95"/>
      <c r="F275" s="95"/>
      <c r="G275" s="95"/>
      <c r="H275" s="95"/>
      <c r="I275" s="95"/>
      <c r="J275" s="95"/>
      <c r="K275" s="95"/>
      <c r="L275" s="95"/>
      <c r="M275" s="95"/>
      <c r="N275" s="95"/>
      <c r="O275" s="95"/>
      <c r="P275" s="95"/>
      <c r="Q275" s="95"/>
      <c r="R275" s="95"/>
      <c r="S275" s="95"/>
    </row>
    <row r="276" spans="2:19" x14ac:dyDescent="0.3">
      <c r="B276" s="67"/>
      <c r="C276" s="95"/>
      <c r="D276" s="95"/>
      <c r="E276" s="95"/>
      <c r="F276" s="95"/>
      <c r="G276" s="95"/>
      <c r="H276" s="95"/>
      <c r="I276" s="95"/>
      <c r="J276" s="95"/>
      <c r="K276" s="95"/>
      <c r="L276" s="95"/>
      <c r="M276" s="95"/>
      <c r="N276" s="95"/>
      <c r="O276" s="95"/>
      <c r="P276" s="95"/>
      <c r="Q276" s="95"/>
      <c r="R276" s="95"/>
      <c r="S276" s="95"/>
    </row>
    <row r="277" spans="2:19" x14ac:dyDescent="0.3">
      <c r="B277" s="67"/>
      <c r="C277" s="95"/>
      <c r="D277" s="95"/>
      <c r="E277" s="95"/>
      <c r="F277" s="95"/>
      <c r="G277" s="95"/>
      <c r="H277" s="95"/>
      <c r="I277" s="95"/>
      <c r="J277" s="95"/>
      <c r="K277" s="95"/>
      <c r="L277" s="95"/>
      <c r="M277" s="95"/>
      <c r="N277" s="95"/>
      <c r="O277" s="95"/>
      <c r="P277" s="95"/>
      <c r="Q277" s="95"/>
      <c r="R277" s="95"/>
      <c r="S277" s="95"/>
    </row>
    <row r="278" spans="2:19" x14ac:dyDescent="0.3">
      <c r="B278" s="67"/>
      <c r="C278" s="95"/>
      <c r="D278" s="95"/>
      <c r="E278" s="95"/>
      <c r="F278" s="95"/>
      <c r="G278" s="95"/>
      <c r="H278" s="95"/>
      <c r="I278" s="95"/>
      <c r="J278" s="95"/>
      <c r="K278" s="95"/>
      <c r="L278" s="95"/>
      <c r="M278" s="95"/>
      <c r="N278" s="95"/>
      <c r="O278" s="95"/>
      <c r="P278" s="95"/>
      <c r="Q278" s="95"/>
      <c r="R278" s="95"/>
      <c r="S278" s="95"/>
    </row>
    <row r="279" spans="2:19" x14ac:dyDescent="0.3">
      <c r="B279" s="67"/>
      <c r="C279" s="95"/>
      <c r="D279" s="95"/>
      <c r="E279" s="95"/>
      <c r="F279" s="95"/>
      <c r="G279" s="95"/>
      <c r="H279" s="95"/>
      <c r="I279" s="95"/>
      <c r="J279" s="95"/>
      <c r="K279" s="95"/>
      <c r="L279" s="95"/>
      <c r="M279" s="95"/>
      <c r="N279" s="95"/>
      <c r="O279" s="95"/>
      <c r="P279" s="95"/>
      <c r="Q279" s="95"/>
      <c r="R279" s="95"/>
      <c r="S279" s="95"/>
    </row>
    <row r="280" spans="2:19" x14ac:dyDescent="0.3">
      <c r="B280" s="67"/>
      <c r="C280" s="95"/>
      <c r="D280" s="95"/>
      <c r="E280" s="95"/>
      <c r="F280" s="95"/>
      <c r="G280" s="95"/>
      <c r="H280" s="95"/>
      <c r="I280" s="95"/>
      <c r="J280" s="95"/>
      <c r="K280" s="95"/>
      <c r="L280" s="95"/>
      <c r="M280" s="95"/>
      <c r="N280" s="95"/>
      <c r="O280" s="95"/>
      <c r="P280" s="95"/>
      <c r="Q280" s="95"/>
      <c r="R280" s="95"/>
      <c r="S280" s="95"/>
    </row>
    <row r="281" spans="2:19" x14ac:dyDescent="0.3">
      <c r="B281" s="67"/>
      <c r="C281" s="95"/>
      <c r="D281" s="95"/>
      <c r="E281" s="95"/>
      <c r="F281" s="95"/>
      <c r="G281" s="95"/>
      <c r="H281" s="95"/>
      <c r="I281" s="95"/>
      <c r="J281" s="95"/>
      <c r="K281" s="95"/>
      <c r="L281" s="95"/>
      <c r="M281" s="95"/>
      <c r="N281" s="95"/>
      <c r="O281" s="95"/>
      <c r="P281" s="95"/>
      <c r="Q281" s="95"/>
      <c r="R281" s="95"/>
      <c r="S281" s="95"/>
    </row>
    <row r="282" spans="2:19" x14ac:dyDescent="0.3">
      <c r="B282" s="67"/>
      <c r="C282" s="95"/>
      <c r="D282" s="95"/>
      <c r="E282" s="95"/>
      <c r="F282" s="95"/>
      <c r="G282" s="95"/>
      <c r="H282" s="95"/>
      <c r="I282" s="95"/>
      <c r="J282" s="95"/>
      <c r="K282" s="95"/>
      <c r="L282" s="95"/>
      <c r="M282" s="95"/>
      <c r="N282" s="95"/>
      <c r="O282" s="95"/>
      <c r="P282" s="95"/>
      <c r="Q282" s="95"/>
      <c r="R282" s="95"/>
      <c r="S282" s="95"/>
    </row>
    <row r="283" spans="2:19" x14ac:dyDescent="0.3">
      <c r="B283" s="67"/>
      <c r="C283" s="95"/>
      <c r="D283" s="95"/>
      <c r="E283" s="95"/>
      <c r="F283" s="95"/>
      <c r="G283" s="95"/>
      <c r="H283" s="95"/>
      <c r="I283" s="95"/>
      <c r="J283" s="95"/>
      <c r="K283" s="95"/>
      <c r="L283" s="95"/>
      <c r="M283" s="95"/>
      <c r="N283" s="95"/>
      <c r="O283" s="95"/>
      <c r="P283" s="95"/>
      <c r="Q283" s="95"/>
      <c r="R283" s="95"/>
      <c r="S283" s="95"/>
    </row>
    <row r="284" spans="2:19" x14ac:dyDescent="0.3">
      <c r="B284" s="67"/>
      <c r="C284" s="95"/>
      <c r="D284" s="95"/>
      <c r="E284" s="95"/>
      <c r="F284" s="95"/>
      <c r="G284" s="95"/>
      <c r="H284" s="95"/>
      <c r="I284" s="95"/>
      <c r="J284" s="95"/>
      <c r="K284" s="95"/>
      <c r="L284" s="95"/>
      <c r="M284" s="95"/>
      <c r="N284" s="95"/>
      <c r="O284" s="95"/>
      <c r="P284" s="95"/>
      <c r="Q284" s="95"/>
      <c r="R284" s="95"/>
      <c r="S284" s="95"/>
    </row>
    <row r="285" spans="2:19" x14ac:dyDescent="0.3">
      <c r="B285" s="67"/>
      <c r="C285" s="95"/>
      <c r="D285" s="95"/>
      <c r="E285" s="95"/>
      <c r="F285" s="95"/>
      <c r="G285" s="95"/>
      <c r="H285" s="95"/>
      <c r="I285" s="95"/>
      <c r="J285" s="95"/>
      <c r="K285" s="95"/>
      <c r="L285" s="95"/>
      <c r="M285" s="95"/>
      <c r="N285" s="95"/>
      <c r="O285" s="95"/>
      <c r="P285" s="95"/>
      <c r="Q285" s="95"/>
      <c r="R285" s="95"/>
      <c r="S285" s="95"/>
    </row>
    <row r="286" spans="2:19" x14ac:dyDescent="0.3">
      <c r="B286" s="67"/>
      <c r="C286" s="95"/>
      <c r="D286" s="95"/>
      <c r="E286" s="95"/>
      <c r="F286" s="95"/>
      <c r="G286" s="95"/>
      <c r="H286" s="95"/>
      <c r="I286" s="95"/>
      <c r="J286" s="95"/>
      <c r="K286" s="95"/>
      <c r="L286" s="95"/>
      <c r="M286" s="95"/>
      <c r="N286" s="95"/>
      <c r="O286" s="95"/>
      <c r="P286" s="95"/>
      <c r="Q286" s="95"/>
      <c r="R286" s="95"/>
      <c r="S286" s="95"/>
    </row>
    <row r="287" spans="2:19" x14ac:dyDescent="0.3">
      <c r="B287" s="67"/>
      <c r="C287" s="95"/>
      <c r="D287" s="95"/>
      <c r="E287" s="95"/>
      <c r="F287" s="95"/>
      <c r="G287" s="95"/>
      <c r="H287" s="95"/>
      <c r="I287" s="95"/>
      <c r="J287" s="95"/>
      <c r="K287" s="95"/>
      <c r="L287" s="95"/>
      <c r="M287" s="95"/>
      <c r="N287" s="95"/>
      <c r="O287" s="95"/>
      <c r="P287" s="95"/>
      <c r="Q287" s="95"/>
      <c r="R287" s="95"/>
      <c r="S287" s="95"/>
    </row>
    <row r="288" spans="2:19" x14ac:dyDescent="0.3">
      <c r="B288" s="67"/>
      <c r="C288" s="95"/>
      <c r="D288" s="95"/>
      <c r="E288" s="95"/>
      <c r="F288" s="95"/>
      <c r="G288" s="95"/>
      <c r="H288" s="95"/>
      <c r="I288" s="95"/>
      <c r="J288" s="95"/>
      <c r="K288" s="95"/>
      <c r="L288" s="95"/>
      <c r="M288" s="95"/>
      <c r="N288" s="95"/>
      <c r="O288" s="95"/>
      <c r="P288" s="95"/>
      <c r="Q288" s="95"/>
      <c r="R288" s="95"/>
      <c r="S288" s="95"/>
    </row>
    <row r="289" spans="2:19" x14ac:dyDescent="0.3">
      <c r="B289" s="67"/>
      <c r="C289" s="95"/>
      <c r="D289" s="95"/>
      <c r="E289" s="95"/>
      <c r="F289" s="95"/>
      <c r="G289" s="95"/>
      <c r="H289" s="95"/>
      <c r="I289" s="95"/>
      <c r="J289" s="95"/>
      <c r="K289" s="95"/>
      <c r="L289" s="95"/>
      <c r="M289" s="95"/>
      <c r="N289" s="95"/>
      <c r="O289" s="95"/>
      <c r="P289" s="95"/>
      <c r="Q289" s="95"/>
      <c r="R289" s="95"/>
      <c r="S289" s="95"/>
    </row>
    <row r="290" spans="2:19" x14ac:dyDescent="0.3">
      <c r="B290" s="67"/>
      <c r="C290" s="95"/>
      <c r="D290" s="95"/>
      <c r="E290" s="95"/>
      <c r="F290" s="95"/>
      <c r="G290" s="95"/>
      <c r="H290" s="95"/>
      <c r="I290" s="95"/>
      <c r="J290" s="95"/>
      <c r="K290" s="95"/>
      <c r="L290" s="95"/>
      <c r="M290" s="95"/>
      <c r="N290" s="95"/>
      <c r="O290" s="95"/>
      <c r="P290" s="95"/>
      <c r="Q290" s="95"/>
      <c r="R290" s="95"/>
      <c r="S290" s="95"/>
    </row>
    <row r="291" spans="2:19" x14ac:dyDescent="0.3">
      <c r="B291" s="67"/>
      <c r="C291" s="95"/>
      <c r="D291" s="95"/>
      <c r="E291" s="95"/>
      <c r="F291" s="95"/>
      <c r="G291" s="95"/>
      <c r="H291" s="95"/>
      <c r="I291" s="95"/>
      <c r="J291" s="95"/>
      <c r="K291" s="95"/>
      <c r="L291" s="95"/>
      <c r="M291" s="95"/>
      <c r="N291" s="95"/>
      <c r="O291" s="95"/>
      <c r="P291" s="95"/>
      <c r="Q291" s="95"/>
      <c r="R291" s="95"/>
      <c r="S291" s="95"/>
    </row>
    <row r="292" spans="2:19" x14ac:dyDescent="0.3">
      <c r="B292" s="67"/>
      <c r="C292" s="95"/>
      <c r="D292" s="95"/>
      <c r="E292" s="95"/>
      <c r="F292" s="95"/>
      <c r="G292" s="95"/>
      <c r="H292" s="95"/>
      <c r="I292" s="95"/>
      <c r="J292" s="95"/>
      <c r="K292" s="95"/>
      <c r="L292" s="95"/>
      <c r="M292" s="95"/>
      <c r="N292" s="95"/>
      <c r="O292" s="95"/>
      <c r="P292" s="95"/>
      <c r="Q292" s="95"/>
      <c r="R292" s="95"/>
      <c r="S292" s="95"/>
    </row>
    <row r="293" spans="2:19" x14ac:dyDescent="0.3">
      <c r="B293" s="67"/>
      <c r="C293" s="95"/>
      <c r="D293" s="95"/>
      <c r="E293" s="95"/>
      <c r="F293" s="95"/>
      <c r="G293" s="95"/>
      <c r="H293" s="95"/>
      <c r="I293" s="95"/>
      <c r="J293" s="95"/>
      <c r="K293" s="95"/>
      <c r="L293" s="95"/>
      <c r="M293" s="95"/>
      <c r="N293" s="95"/>
      <c r="O293" s="95"/>
      <c r="P293" s="95"/>
      <c r="Q293" s="95"/>
      <c r="R293" s="95"/>
      <c r="S293" s="95"/>
    </row>
    <row r="294" spans="2:19" x14ac:dyDescent="0.3">
      <c r="B294" s="67"/>
      <c r="C294" s="95"/>
      <c r="D294" s="95"/>
      <c r="E294" s="95"/>
      <c r="F294" s="95"/>
      <c r="G294" s="95"/>
      <c r="H294" s="95"/>
      <c r="I294" s="95"/>
      <c r="J294" s="95"/>
      <c r="K294" s="95"/>
      <c r="L294" s="95"/>
      <c r="M294" s="95"/>
      <c r="N294" s="95"/>
      <c r="O294" s="95"/>
      <c r="P294" s="95"/>
      <c r="Q294" s="95"/>
      <c r="R294" s="95"/>
      <c r="S294" s="95"/>
    </row>
    <row r="295" spans="2:19" x14ac:dyDescent="0.3">
      <c r="B295" s="67"/>
      <c r="C295" s="95"/>
      <c r="D295" s="95"/>
      <c r="E295" s="95"/>
      <c r="F295" s="95"/>
      <c r="G295" s="95"/>
      <c r="H295" s="95"/>
      <c r="I295" s="95"/>
      <c r="J295" s="95"/>
      <c r="K295" s="95"/>
      <c r="L295" s="95"/>
      <c r="M295" s="95"/>
      <c r="N295" s="95"/>
      <c r="O295" s="95"/>
      <c r="P295" s="95"/>
      <c r="Q295" s="95"/>
      <c r="R295" s="95"/>
      <c r="S295" s="95"/>
    </row>
    <row r="296" spans="2:19" x14ac:dyDescent="0.3">
      <c r="B296" s="67"/>
      <c r="C296" s="95"/>
      <c r="D296" s="95"/>
      <c r="E296" s="95"/>
      <c r="F296" s="95"/>
      <c r="G296" s="95"/>
      <c r="H296" s="95"/>
      <c r="I296" s="95"/>
      <c r="J296" s="95"/>
      <c r="K296" s="95"/>
      <c r="L296" s="95"/>
      <c r="M296" s="95"/>
      <c r="N296" s="95"/>
      <c r="O296" s="95"/>
      <c r="P296" s="95"/>
      <c r="Q296" s="95"/>
      <c r="R296" s="95"/>
      <c r="S296" s="95"/>
    </row>
    <row r="297" spans="2:19" x14ac:dyDescent="0.3">
      <c r="B297" s="67"/>
      <c r="C297" s="95"/>
      <c r="D297" s="95"/>
      <c r="E297" s="95"/>
      <c r="F297" s="95"/>
      <c r="G297" s="95"/>
      <c r="H297" s="95"/>
      <c r="I297" s="95"/>
      <c r="J297" s="95"/>
      <c r="K297" s="95"/>
      <c r="L297" s="95"/>
      <c r="M297" s="95"/>
      <c r="N297" s="95"/>
      <c r="O297" s="95"/>
      <c r="P297" s="95"/>
      <c r="Q297" s="95"/>
      <c r="R297" s="95"/>
      <c r="S297" s="95"/>
    </row>
    <row r="298" spans="2:19" x14ac:dyDescent="0.3">
      <c r="B298" s="67"/>
      <c r="C298" s="95"/>
      <c r="D298" s="95"/>
      <c r="E298" s="95"/>
      <c r="F298" s="95"/>
      <c r="G298" s="95"/>
      <c r="H298" s="95"/>
      <c r="I298" s="95"/>
      <c r="J298" s="95"/>
      <c r="K298" s="95"/>
      <c r="L298" s="95"/>
      <c r="M298" s="95"/>
      <c r="N298" s="95"/>
      <c r="O298" s="95"/>
      <c r="P298" s="95"/>
      <c r="Q298" s="95"/>
      <c r="R298" s="95"/>
      <c r="S298" s="95"/>
    </row>
    <row r="299" spans="2:19" x14ac:dyDescent="0.3">
      <c r="B299" s="67"/>
      <c r="C299" s="95"/>
      <c r="D299" s="95"/>
      <c r="E299" s="95"/>
      <c r="F299" s="95"/>
      <c r="G299" s="95"/>
      <c r="H299" s="95"/>
      <c r="I299" s="95"/>
      <c r="J299" s="95"/>
      <c r="K299" s="95"/>
      <c r="L299" s="95"/>
      <c r="M299" s="95"/>
      <c r="N299" s="95"/>
      <c r="O299" s="95"/>
      <c r="P299" s="95"/>
      <c r="Q299" s="95"/>
      <c r="R299" s="95"/>
      <c r="S299" s="95"/>
    </row>
    <row r="300" spans="2:19" x14ac:dyDescent="0.3">
      <c r="B300" s="67"/>
      <c r="C300" s="95"/>
      <c r="D300" s="95"/>
      <c r="E300" s="95"/>
      <c r="F300" s="95"/>
      <c r="G300" s="95"/>
      <c r="H300" s="95"/>
      <c r="I300" s="95"/>
      <c r="J300" s="95"/>
      <c r="K300" s="95"/>
      <c r="L300" s="95"/>
      <c r="M300" s="95"/>
      <c r="N300" s="95"/>
      <c r="O300" s="95"/>
      <c r="P300" s="95"/>
      <c r="Q300" s="95"/>
      <c r="R300" s="95"/>
      <c r="S300" s="95"/>
    </row>
    <row r="301" spans="2:19" x14ac:dyDescent="0.3">
      <c r="B301" s="67"/>
      <c r="C301" s="95"/>
      <c r="D301" s="95"/>
      <c r="E301" s="95"/>
      <c r="F301" s="95"/>
      <c r="G301" s="95"/>
      <c r="H301" s="95"/>
      <c r="I301" s="95"/>
      <c r="J301" s="95"/>
      <c r="K301" s="95"/>
      <c r="L301" s="95"/>
      <c r="M301" s="95"/>
      <c r="N301" s="95"/>
      <c r="O301" s="95"/>
      <c r="P301" s="95"/>
      <c r="Q301" s="95"/>
      <c r="R301" s="95"/>
      <c r="S301" s="95"/>
    </row>
    <row r="302" spans="2:19" x14ac:dyDescent="0.3">
      <c r="B302" s="67"/>
      <c r="C302" s="95"/>
      <c r="D302" s="95"/>
      <c r="E302" s="95"/>
      <c r="F302" s="95"/>
      <c r="G302" s="95"/>
      <c r="H302" s="95"/>
      <c r="I302" s="95"/>
      <c r="J302" s="95"/>
      <c r="K302" s="95"/>
      <c r="L302" s="95"/>
      <c r="M302" s="95"/>
      <c r="N302" s="95"/>
      <c r="O302" s="95"/>
      <c r="P302" s="95"/>
      <c r="Q302" s="95"/>
      <c r="R302" s="95"/>
      <c r="S302" s="95"/>
    </row>
    <row r="303" spans="2:19" x14ac:dyDescent="0.3">
      <c r="B303" s="67"/>
      <c r="C303" s="95"/>
      <c r="D303" s="95"/>
      <c r="E303" s="95"/>
      <c r="F303" s="95"/>
      <c r="G303" s="95"/>
      <c r="H303" s="95"/>
      <c r="I303" s="95"/>
      <c r="J303" s="95"/>
      <c r="K303" s="95"/>
      <c r="L303" s="95"/>
      <c r="M303" s="95"/>
      <c r="N303" s="95"/>
      <c r="O303" s="95"/>
      <c r="P303" s="95"/>
      <c r="Q303" s="95"/>
      <c r="R303" s="95"/>
      <c r="S303" s="95"/>
    </row>
    <row r="304" spans="2:19" x14ac:dyDescent="0.3">
      <c r="B304" s="67"/>
      <c r="C304" s="95"/>
      <c r="D304" s="95"/>
      <c r="E304" s="95"/>
      <c r="F304" s="95"/>
      <c r="G304" s="95"/>
      <c r="H304" s="95"/>
      <c r="I304" s="95"/>
      <c r="J304" s="95"/>
      <c r="K304" s="95"/>
      <c r="L304" s="95"/>
      <c r="M304" s="95"/>
      <c r="N304" s="95"/>
      <c r="O304" s="95"/>
      <c r="P304" s="95"/>
      <c r="Q304" s="95"/>
      <c r="R304" s="95"/>
      <c r="S304" s="95"/>
    </row>
    <row r="305" spans="2:19" x14ac:dyDescent="0.3">
      <c r="B305" s="67"/>
      <c r="C305" s="95"/>
      <c r="D305" s="95"/>
      <c r="E305" s="95"/>
      <c r="F305" s="95"/>
      <c r="G305" s="95"/>
      <c r="H305" s="95"/>
      <c r="I305" s="95"/>
      <c r="J305" s="95"/>
      <c r="K305" s="95"/>
      <c r="L305" s="95"/>
      <c r="M305" s="95"/>
      <c r="N305" s="95"/>
      <c r="O305" s="95"/>
      <c r="P305" s="95"/>
      <c r="Q305" s="95"/>
      <c r="R305" s="95"/>
      <c r="S305" s="95"/>
    </row>
    <row r="306" spans="2:19" x14ac:dyDescent="0.3">
      <c r="B306" s="67"/>
      <c r="C306" s="95"/>
      <c r="D306" s="95"/>
      <c r="E306" s="95"/>
      <c r="F306" s="95"/>
      <c r="G306" s="95"/>
      <c r="H306" s="95"/>
      <c r="I306" s="95"/>
      <c r="J306" s="95"/>
      <c r="K306" s="95"/>
      <c r="L306" s="95"/>
      <c r="M306" s="95"/>
      <c r="N306" s="95"/>
      <c r="O306" s="95"/>
      <c r="P306" s="95"/>
      <c r="Q306" s="95"/>
      <c r="R306" s="95"/>
      <c r="S306" s="95"/>
    </row>
    <row r="307" spans="2:19" x14ac:dyDescent="0.3">
      <c r="B307" s="67"/>
      <c r="C307" s="95"/>
      <c r="D307" s="95"/>
      <c r="E307" s="95"/>
      <c r="F307" s="95"/>
      <c r="G307" s="95"/>
      <c r="H307" s="95"/>
      <c r="I307" s="95"/>
      <c r="J307" s="95"/>
      <c r="K307" s="95"/>
      <c r="L307" s="95"/>
      <c r="M307" s="95"/>
      <c r="N307" s="95"/>
      <c r="O307" s="95"/>
      <c r="P307" s="95"/>
      <c r="Q307" s="95"/>
      <c r="R307" s="95"/>
      <c r="S307" s="95"/>
    </row>
    <row r="308" spans="2:19" x14ac:dyDescent="0.3">
      <c r="B308" s="67"/>
      <c r="C308" s="95"/>
      <c r="D308" s="95"/>
      <c r="E308" s="95"/>
      <c r="F308" s="95"/>
      <c r="G308" s="95"/>
      <c r="H308" s="95"/>
      <c r="I308" s="95"/>
      <c r="J308" s="95"/>
      <c r="K308" s="95"/>
      <c r="L308" s="95"/>
      <c r="M308" s="95"/>
      <c r="N308" s="95"/>
      <c r="O308" s="95"/>
      <c r="P308" s="95"/>
      <c r="Q308" s="95"/>
      <c r="R308" s="95"/>
      <c r="S308" s="95"/>
    </row>
    <row r="309" spans="2:19" x14ac:dyDescent="0.3">
      <c r="B309" s="67"/>
      <c r="C309" s="95"/>
      <c r="D309" s="95"/>
      <c r="E309" s="95"/>
      <c r="F309" s="95"/>
      <c r="G309" s="95"/>
      <c r="H309" s="95"/>
      <c r="I309" s="95"/>
      <c r="J309" s="95"/>
      <c r="K309" s="95"/>
      <c r="L309" s="95"/>
      <c r="M309" s="95"/>
      <c r="N309" s="95"/>
      <c r="O309" s="95"/>
      <c r="P309" s="95"/>
      <c r="Q309" s="95"/>
      <c r="R309" s="95"/>
      <c r="S309" s="95"/>
    </row>
    <row r="310" spans="2:19" x14ac:dyDescent="0.3">
      <c r="B310" s="67"/>
      <c r="C310" s="95"/>
      <c r="D310" s="95"/>
      <c r="E310" s="95"/>
      <c r="F310" s="95"/>
      <c r="G310" s="95"/>
      <c r="H310" s="95"/>
      <c r="I310" s="95"/>
      <c r="J310" s="95"/>
      <c r="K310" s="95"/>
      <c r="L310" s="95"/>
      <c r="M310" s="95"/>
      <c r="N310" s="95"/>
      <c r="O310" s="95"/>
      <c r="P310" s="95"/>
      <c r="Q310" s="95"/>
      <c r="R310" s="95"/>
      <c r="S310" s="95"/>
    </row>
    <row r="311" spans="2:19" x14ac:dyDescent="0.3">
      <c r="B311" s="67"/>
      <c r="C311" s="95"/>
      <c r="D311" s="95"/>
      <c r="E311" s="95"/>
      <c r="F311" s="95"/>
      <c r="G311" s="95"/>
      <c r="H311" s="95"/>
      <c r="I311" s="95"/>
      <c r="J311" s="95"/>
      <c r="K311" s="95"/>
      <c r="L311" s="95"/>
      <c r="M311" s="95"/>
      <c r="N311" s="95"/>
      <c r="O311" s="95"/>
      <c r="P311" s="95"/>
      <c r="Q311" s="95"/>
      <c r="R311" s="95"/>
      <c r="S311" s="95"/>
    </row>
    <row r="312" spans="2:19" x14ac:dyDescent="0.3">
      <c r="B312" s="67"/>
      <c r="C312" s="95"/>
      <c r="D312" s="95"/>
      <c r="E312" s="95"/>
      <c r="F312" s="95"/>
      <c r="G312" s="95"/>
      <c r="H312" s="95"/>
      <c r="I312" s="95"/>
      <c r="J312" s="95"/>
      <c r="K312" s="95"/>
      <c r="L312" s="95"/>
      <c r="M312" s="95"/>
      <c r="N312" s="95"/>
      <c r="O312" s="95"/>
      <c r="P312" s="95"/>
      <c r="Q312" s="95"/>
      <c r="R312" s="95"/>
      <c r="S312" s="95"/>
    </row>
    <row r="313" spans="2:19" x14ac:dyDescent="0.3">
      <c r="B313" s="67"/>
      <c r="C313" s="95"/>
      <c r="D313" s="95"/>
      <c r="E313" s="95"/>
      <c r="F313" s="95"/>
      <c r="G313" s="95"/>
      <c r="H313" s="95"/>
      <c r="I313" s="95"/>
      <c r="J313" s="95"/>
      <c r="K313" s="95"/>
      <c r="L313" s="95"/>
      <c r="M313" s="95"/>
      <c r="N313" s="95"/>
      <c r="O313" s="95"/>
      <c r="P313" s="95"/>
      <c r="Q313" s="95"/>
      <c r="R313" s="95"/>
      <c r="S313" s="95"/>
    </row>
    <row r="314" spans="2:19" x14ac:dyDescent="0.3">
      <c r="B314" s="67"/>
      <c r="C314" s="95"/>
      <c r="D314" s="95"/>
      <c r="E314" s="95"/>
      <c r="F314" s="95"/>
      <c r="G314" s="95"/>
      <c r="H314" s="95"/>
      <c r="I314" s="95"/>
      <c r="J314" s="95"/>
      <c r="K314" s="95"/>
      <c r="L314" s="95"/>
      <c r="M314" s="95"/>
      <c r="N314" s="95"/>
      <c r="O314" s="95"/>
      <c r="P314" s="95"/>
      <c r="Q314" s="95"/>
      <c r="R314" s="95"/>
      <c r="S314" s="95"/>
    </row>
    <row r="315" spans="2:19" x14ac:dyDescent="0.3">
      <c r="B315" s="67"/>
      <c r="C315" s="95"/>
      <c r="D315" s="95"/>
      <c r="E315" s="95"/>
      <c r="F315" s="95"/>
      <c r="G315" s="95"/>
      <c r="H315" s="95"/>
      <c r="I315" s="95"/>
      <c r="J315" s="95"/>
      <c r="K315" s="95"/>
      <c r="L315" s="95"/>
      <c r="M315" s="95"/>
      <c r="N315" s="95"/>
      <c r="O315" s="95"/>
      <c r="P315" s="95"/>
      <c r="Q315" s="95"/>
      <c r="R315" s="95"/>
      <c r="S315" s="95"/>
    </row>
    <row r="316" spans="2:19" x14ac:dyDescent="0.3">
      <c r="B316" s="67"/>
      <c r="C316" s="95"/>
      <c r="D316" s="95"/>
      <c r="E316" s="95"/>
      <c r="F316" s="95"/>
      <c r="G316" s="95"/>
      <c r="H316" s="95"/>
      <c r="I316" s="95"/>
      <c r="J316" s="95"/>
      <c r="K316" s="95"/>
      <c r="L316" s="95"/>
      <c r="M316" s="95"/>
      <c r="N316" s="95"/>
      <c r="O316" s="95"/>
      <c r="P316" s="95"/>
      <c r="Q316" s="95"/>
      <c r="R316" s="95"/>
      <c r="S316" s="95"/>
    </row>
    <row r="317" spans="2:19" x14ac:dyDescent="0.3">
      <c r="B317" s="67"/>
      <c r="C317" s="95"/>
      <c r="D317" s="95"/>
      <c r="E317" s="95"/>
      <c r="F317" s="95"/>
      <c r="G317" s="95"/>
      <c r="H317" s="95"/>
      <c r="I317" s="95"/>
      <c r="J317" s="95"/>
      <c r="K317" s="95"/>
      <c r="L317" s="95"/>
      <c r="M317" s="95"/>
      <c r="N317" s="95"/>
      <c r="O317" s="95"/>
      <c r="P317" s="95"/>
      <c r="Q317" s="95"/>
      <c r="R317" s="95"/>
      <c r="S317" s="95"/>
    </row>
    <row r="318" spans="2:19" x14ac:dyDescent="0.3">
      <c r="B318" s="67"/>
      <c r="C318" s="95"/>
      <c r="D318" s="95"/>
      <c r="E318" s="95"/>
      <c r="F318" s="95"/>
      <c r="G318" s="95"/>
      <c r="H318" s="95"/>
      <c r="I318" s="95"/>
      <c r="J318" s="95"/>
      <c r="K318" s="95"/>
      <c r="L318" s="95"/>
      <c r="M318" s="95"/>
      <c r="N318" s="95"/>
      <c r="O318" s="95"/>
      <c r="P318" s="95"/>
      <c r="Q318" s="95"/>
      <c r="R318" s="95"/>
      <c r="S318" s="95"/>
    </row>
    <row r="319" spans="2:19" x14ac:dyDescent="0.3">
      <c r="B319" s="67"/>
      <c r="C319" s="95"/>
      <c r="D319" s="95"/>
      <c r="E319" s="95"/>
      <c r="F319" s="95"/>
      <c r="G319" s="95"/>
      <c r="H319" s="95"/>
      <c r="I319" s="95"/>
      <c r="J319" s="95"/>
      <c r="K319" s="95"/>
      <c r="L319" s="95"/>
      <c r="M319" s="95"/>
      <c r="N319" s="95"/>
      <c r="O319" s="95"/>
      <c r="P319" s="95"/>
      <c r="Q319" s="95"/>
      <c r="R319" s="95"/>
      <c r="S319" s="95"/>
    </row>
    <row r="320" spans="2:19" x14ac:dyDescent="0.3">
      <c r="B320" s="67"/>
      <c r="C320" s="95"/>
      <c r="D320" s="95"/>
      <c r="E320" s="95"/>
      <c r="F320" s="95"/>
      <c r="G320" s="95"/>
      <c r="H320" s="95"/>
      <c r="I320" s="95"/>
      <c r="J320" s="95"/>
      <c r="K320" s="95"/>
      <c r="L320" s="95"/>
      <c r="M320" s="95"/>
      <c r="N320" s="95"/>
      <c r="O320" s="95"/>
      <c r="P320" s="95"/>
      <c r="Q320" s="95"/>
      <c r="R320" s="95"/>
      <c r="S320" s="95"/>
    </row>
    <row r="321" spans="2:19" x14ac:dyDescent="0.3">
      <c r="B321" s="67"/>
      <c r="C321" s="95"/>
      <c r="D321" s="95"/>
      <c r="E321" s="95"/>
      <c r="F321" s="95"/>
      <c r="G321" s="95"/>
      <c r="H321" s="95"/>
      <c r="I321" s="95"/>
      <c r="J321" s="95"/>
      <c r="K321" s="95"/>
      <c r="L321" s="95"/>
      <c r="M321" s="95"/>
      <c r="N321" s="95"/>
      <c r="O321" s="95"/>
      <c r="P321" s="95"/>
      <c r="Q321" s="95"/>
      <c r="R321" s="95"/>
      <c r="S321" s="95"/>
    </row>
    <row r="322" spans="2:19" x14ac:dyDescent="0.3">
      <c r="B322" s="67"/>
      <c r="C322" s="95"/>
      <c r="D322" s="95"/>
      <c r="E322" s="95"/>
      <c r="F322" s="95"/>
      <c r="G322" s="95"/>
      <c r="H322" s="95"/>
      <c r="I322" s="95"/>
      <c r="J322" s="95"/>
      <c r="K322" s="95"/>
      <c r="L322" s="95"/>
      <c r="M322" s="95"/>
      <c r="N322" s="95"/>
      <c r="O322" s="95"/>
      <c r="P322" s="95"/>
      <c r="Q322" s="95"/>
      <c r="R322" s="95"/>
      <c r="S322" s="95"/>
    </row>
    <row r="323" spans="2:19" x14ac:dyDescent="0.3">
      <c r="B323" s="67"/>
      <c r="C323" s="95"/>
      <c r="D323" s="95"/>
      <c r="E323" s="95"/>
      <c r="F323" s="95"/>
      <c r="G323" s="95"/>
      <c r="H323" s="95"/>
      <c r="I323" s="95"/>
      <c r="J323" s="95"/>
      <c r="K323" s="95"/>
      <c r="L323" s="95"/>
      <c r="M323" s="95"/>
      <c r="N323" s="95"/>
      <c r="O323" s="95"/>
      <c r="P323" s="95"/>
      <c r="Q323" s="95"/>
      <c r="R323" s="95"/>
      <c r="S323" s="95"/>
    </row>
    <row r="324" spans="2:19" x14ac:dyDescent="0.3">
      <c r="B324" s="67"/>
      <c r="C324" s="95"/>
      <c r="D324" s="95"/>
      <c r="E324" s="95"/>
      <c r="F324" s="95"/>
      <c r="G324" s="95"/>
      <c r="H324" s="95"/>
      <c r="I324" s="95"/>
      <c r="J324" s="95"/>
      <c r="K324" s="95"/>
      <c r="L324" s="95"/>
      <c r="M324" s="95"/>
      <c r="N324" s="95"/>
      <c r="O324" s="95"/>
      <c r="P324" s="95"/>
      <c r="Q324" s="95"/>
      <c r="R324" s="95"/>
      <c r="S324" s="95"/>
    </row>
    <row r="325" spans="2:19" x14ac:dyDescent="0.3">
      <c r="B325" s="67"/>
      <c r="C325" s="95"/>
      <c r="D325" s="95"/>
      <c r="E325" s="95"/>
      <c r="F325" s="95"/>
      <c r="G325" s="95"/>
      <c r="H325" s="95"/>
      <c r="I325" s="95"/>
      <c r="J325" s="95"/>
      <c r="K325" s="95"/>
      <c r="L325" s="95"/>
      <c r="M325" s="95"/>
      <c r="N325" s="95"/>
      <c r="O325" s="95"/>
      <c r="P325" s="95"/>
      <c r="Q325" s="95"/>
      <c r="R325" s="95"/>
      <c r="S325" s="95"/>
    </row>
    <row r="326" spans="2:19" x14ac:dyDescent="0.3">
      <c r="B326" s="67"/>
      <c r="C326" s="95"/>
      <c r="D326" s="95"/>
      <c r="E326" s="95"/>
      <c r="F326" s="95"/>
      <c r="G326" s="95"/>
      <c r="H326" s="95"/>
      <c r="I326" s="95"/>
      <c r="J326" s="95"/>
      <c r="K326" s="95"/>
      <c r="L326" s="95"/>
      <c r="M326" s="95"/>
      <c r="N326" s="95"/>
      <c r="O326" s="95"/>
      <c r="P326" s="95"/>
      <c r="Q326" s="95"/>
      <c r="R326" s="95"/>
      <c r="S326" s="95"/>
    </row>
    <row r="327" spans="2:19" x14ac:dyDescent="0.3">
      <c r="B327" s="67"/>
      <c r="C327" s="95"/>
      <c r="D327" s="95"/>
      <c r="E327" s="95"/>
      <c r="F327" s="95"/>
      <c r="G327" s="95"/>
      <c r="H327" s="95"/>
      <c r="I327" s="95"/>
      <c r="J327" s="95"/>
      <c r="K327" s="95"/>
      <c r="L327" s="95"/>
      <c r="M327" s="95"/>
      <c r="N327" s="95"/>
      <c r="O327" s="95"/>
      <c r="P327" s="95"/>
      <c r="Q327" s="95"/>
      <c r="R327" s="95"/>
      <c r="S327" s="95"/>
    </row>
    <row r="328" spans="2:19" x14ac:dyDescent="0.3">
      <c r="B328" s="67"/>
      <c r="C328" s="95"/>
      <c r="D328" s="95"/>
      <c r="E328" s="95"/>
      <c r="F328" s="95"/>
      <c r="G328" s="95"/>
      <c r="H328" s="95"/>
      <c r="I328" s="95"/>
      <c r="J328" s="95"/>
      <c r="K328" s="95"/>
      <c r="L328" s="95"/>
      <c r="M328" s="95"/>
      <c r="N328" s="95"/>
      <c r="O328" s="95"/>
      <c r="P328" s="95"/>
      <c r="Q328" s="95"/>
      <c r="R328" s="95"/>
      <c r="S328" s="95"/>
    </row>
    <row r="329" spans="2:19" x14ac:dyDescent="0.3">
      <c r="B329" s="67"/>
      <c r="C329" s="95"/>
      <c r="D329" s="95"/>
      <c r="E329" s="95"/>
      <c r="F329" s="95"/>
      <c r="G329" s="95"/>
      <c r="H329" s="95"/>
      <c r="I329" s="95"/>
      <c r="J329" s="95"/>
      <c r="K329" s="95"/>
      <c r="L329" s="95"/>
      <c r="M329" s="95"/>
      <c r="N329" s="95"/>
      <c r="O329" s="95"/>
      <c r="P329" s="95"/>
      <c r="Q329" s="95"/>
      <c r="R329" s="95"/>
      <c r="S329" s="95"/>
    </row>
    <row r="330" spans="2:19" x14ac:dyDescent="0.3">
      <c r="B330" s="67"/>
      <c r="C330" s="95"/>
      <c r="D330" s="95"/>
      <c r="E330" s="95"/>
      <c r="F330" s="95"/>
      <c r="G330" s="95"/>
      <c r="H330" s="95"/>
      <c r="I330" s="95"/>
      <c r="J330" s="95"/>
      <c r="K330" s="95"/>
      <c r="L330" s="95"/>
      <c r="M330" s="95"/>
      <c r="N330" s="95"/>
      <c r="O330" s="95"/>
      <c r="P330" s="95"/>
      <c r="Q330" s="95"/>
      <c r="R330" s="95"/>
      <c r="S330" s="95"/>
    </row>
    <row r="331" spans="2:19" x14ac:dyDescent="0.3">
      <c r="B331" s="67"/>
      <c r="C331" s="95"/>
      <c r="D331" s="95"/>
      <c r="E331" s="95"/>
      <c r="F331" s="95"/>
      <c r="G331" s="95"/>
      <c r="H331" s="95"/>
      <c r="I331" s="95"/>
      <c r="J331" s="95"/>
      <c r="K331" s="95"/>
      <c r="L331" s="95"/>
      <c r="M331" s="95"/>
      <c r="N331" s="95"/>
      <c r="O331" s="95"/>
      <c r="P331" s="95"/>
      <c r="Q331" s="95"/>
      <c r="R331" s="95"/>
      <c r="S331" s="95"/>
    </row>
    <row r="332" spans="2:19" x14ac:dyDescent="0.3">
      <c r="B332" s="67"/>
      <c r="C332" s="95"/>
      <c r="D332" s="95"/>
      <c r="E332" s="95"/>
      <c r="F332" s="95"/>
      <c r="G332" s="95"/>
      <c r="H332" s="95"/>
      <c r="I332" s="95"/>
      <c r="J332" s="95"/>
      <c r="K332" s="95"/>
      <c r="L332" s="95"/>
      <c r="M332" s="95"/>
      <c r="N332" s="95"/>
      <c r="O332" s="95"/>
      <c r="P332" s="95"/>
      <c r="Q332" s="95"/>
      <c r="R332" s="95"/>
      <c r="S332" s="95"/>
    </row>
    <row r="333" spans="2:19" x14ac:dyDescent="0.3">
      <c r="B333" s="67"/>
      <c r="C333" s="95"/>
      <c r="D333" s="95"/>
      <c r="E333" s="95"/>
      <c r="F333" s="95"/>
      <c r="G333" s="95"/>
      <c r="H333" s="95"/>
      <c r="I333" s="95"/>
      <c r="J333" s="95"/>
      <c r="K333" s="95"/>
      <c r="L333" s="95"/>
      <c r="M333" s="95"/>
      <c r="N333" s="95"/>
      <c r="O333" s="95"/>
      <c r="P333" s="95"/>
      <c r="Q333" s="95"/>
      <c r="R333" s="95"/>
      <c r="S333" s="95"/>
    </row>
    <row r="334" spans="2:19" x14ac:dyDescent="0.3">
      <c r="B334" s="67"/>
      <c r="C334" s="95"/>
      <c r="D334" s="95"/>
      <c r="E334" s="95"/>
      <c r="F334" s="95"/>
      <c r="G334" s="95"/>
      <c r="H334" s="95"/>
      <c r="I334" s="95"/>
      <c r="J334" s="95"/>
      <c r="K334" s="95"/>
      <c r="L334" s="95"/>
      <c r="M334" s="95"/>
      <c r="N334" s="95"/>
      <c r="O334" s="95"/>
      <c r="P334" s="95"/>
      <c r="Q334" s="95"/>
      <c r="R334" s="95"/>
      <c r="S334" s="95"/>
    </row>
    <row r="335" spans="2:19" x14ac:dyDescent="0.3">
      <c r="B335" s="67"/>
      <c r="C335" s="95"/>
      <c r="D335" s="95"/>
      <c r="E335" s="95"/>
      <c r="F335" s="95"/>
      <c r="G335" s="95"/>
      <c r="H335" s="95"/>
      <c r="I335" s="95"/>
      <c r="J335" s="95"/>
      <c r="K335" s="95"/>
      <c r="L335" s="95"/>
      <c r="M335" s="95"/>
      <c r="N335" s="95"/>
      <c r="O335" s="95"/>
      <c r="P335" s="95"/>
      <c r="Q335" s="95"/>
      <c r="R335" s="95"/>
      <c r="S335" s="95"/>
    </row>
    <row r="336" spans="2:19" x14ac:dyDescent="0.3">
      <c r="B336" s="67"/>
      <c r="C336" s="95"/>
      <c r="D336" s="95"/>
      <c r="E336" s="95"/>
      <c r="F336" s="95"/>
      <c r="G336" s="95"/>
      <c r="H336" s="95"/>
      <c r="I336" s="95"/>
      <c r="J336" s="95"/>
      <c r="K336" s="95"/>
      <c r="L336" s="95"/>
      <c r="M336" s="95"/>
      <c r="N336" s="95"/>
      <c r="O336" s="95"/>
      <c r="P336" s="95"/>
      <c r="Q336" s="95"/>
      <c r="R336" s="95"/>
      <c r="S336" s="95"/>
    </row>
    <row r="337" spans="2:19" x14ac:dyDescent="0.3">
      <c r="B337" s="67"/>
      <c r="C337" s="95"/>
      <c r="D337" s="95"/>
      <c r="E337" s="95"/>
      <c r="F337" s="95"/>
      <c r="G337" s="95"/>
      <c r="H337" s="95"/>
      <c r="I337" s="95"/>
      <c r="J337" s="95"/>
      <c r="K337" s="95"/>
      <c r="L337" s="95"/>
      <c r="M337" s="95"/>
      <c r="N337" s="95"/>
      <c r="O337" s="95"/>
      <c r="P337" s="95"/>
      <c r="Q337" s="95"/>
      <c r="R337" s="95"/>
      <c r="S337" s="95"/>
    </row>
    <row r="338" spans="2:19" x14ac:dyDescent="0.3">
      <c r="B338" s="67"/>
      <c r="C338" s="95"/>
      <c r="D338" s="95"/>
      <c r="E338" s="95"/>
      <c r="F338" s="95"/>
      <c r="G338" s="95"/>
      <c r="H338" s="95"/>
      <c r="I338" s="95"/>
      <c r="J338" s="95"/>
      <c r="K338" s="95"/>
      <c r="L338" s="95"/>
      <c r="M338" s="95"/>
      <c r="N338" s="95"/>
      <c r="O338" s="95"/>
      <c r="P338" s="95"/>
      <c r="Q338" s="95"/>
      <c r="R338" s="95"/>
      <c r="S338" s="95"/>
    </row>
    <row r="339" spans="2:19" x14ac:dyDescent="0.3">
      <c r="B339" s="67"/>
      <c r="C339" s="95"/>
      <c r="D339" s="95"/>
      <c r="E339" s="95"/>
      <c r="F339" s="95"/>
      <c r="G339" s="95"/>
      <c r="H339" s="95"/>
      <c r="I339" s="95"/>
      <c r="J339" s="95"/>
      <c r="K339" s="95"/>
      <c r="L339" s="95"/>
      <c r="M339" s="95"/>
      <c r="N339" s="95"/>
      <c r="O339" s="95"/>
      <c r="P339" s="95"/>
      <c r="Q339" s="95"/>
      <c r="R339" s="95"/>
      <c r="S339" s="95"/>
    </row>
    <row r="340" spans="2:19" x14ac:dyDescent="0.3">
      <c r="B340" s="67"/>
      <c r="C340" s="95"/>
      <c r="D340" s="95"/>
      <c r="E340" s="95"/>
      <c r="F340" s="95"/>
      <c r="G340" s="95"/>
      <c r="H340" s="95"/>
      <c r="I340" s="95"/>
      <c r="J340" s="95"/>
      <c r="K340" s="95"/>
      <c r="L340" s="95"/>
      <c r="M340" s="95"/>
      <c r="N340" s="95"/>
      <c r="O340" s="95"/>
      <c r="P340" s="95"/>
      <c r="Q340" s="95"/>
      <c r="R340" s="95"/>
      <c r="S340" s="95"/>
    </row>
    <row r="341" spans="2:19" x14ac:dyDescent="0.3">
      <c r="B341" s="67"/>
      <c r="C341" s="95"/>
      <c r="D341" s="95"/>
      <c r="E341" s="95"/>
      <c r="F341" s="95"/>
      <c r="G341" s="95"/>
      <c r="H341" s="95"/>
      <c r="I341" s="95"/>
      <c r="J341" s="95"/>
      <c r="K341" s="95"/>
      <c r="L341" s="95"/>
      <c r="M341" s="95"/>
      <c r="N341" s="95"/>
      <c r="O341" s="95"/>
      <c r="P341" s="95"/>
      <c r="Q341" s="95"/>
      <c r="R341" s="95"/>
      <c r="S341" s="95"/>
    </row>
    <row r="342" spans="2:19" x14ac:dyDescent="0.3">
      <c r="B342" s="67"/>
      <c r="C342" s="95"/>
      <c r="D342" s="95"/>
      <c r="E342" s="95"/>
      <c r="F342" s="95"/>
      <c r="G342" s="95"/>
      <c r="H342" s="95"/>
      <c r="I342" s="95"/>
      <c r="J342" s="95"/>
      <c r="K342" s="95"/>
      <c r="L342" s="95"/>
      <c r="M342" s="95"/>
      <c r="N342" s="95"/>
      <c r="O342" s="95"/>
      <c r="P342" s="95"/>
      <c r="Q342" s="95"/>
      <c r="R342" s="95"/>
      <c r="S342" s="95"/>
    </row>
    <row r="343" spans="2:19" x14ac:dyDescent="0.3">
      <c r="B343" s="67"/>
      <c r="C343" s="95"/>
      <c r="D343" s="95"/>
      <c r="E343" s="95"/>
      <c r="F343" s="95"/>
      <c r="G343" s="95"/>
      <c r="H343" s="95"/>
      <c r="I343" s="95"/>
      <c r="J343" s="95"/>
      <c r="K343" s="95"/>
      <c r="L343" s="95"/>
      <c r="M343" s="95"/>
      <c r="N343" s="95"/>
      <c r="O343" s="95"/>
      <c r="P343" s="95"/>
      <c r="Q343" s="95"/>
      <c r="R343" s="95"/>
      <c r="S343" s="95"/>
    </row>
    <row r="344" spans="2:19" x14ac:dyDescent="0.3">
      <c r="B344" s="67"/>
      <c r="C344" s="95"/>
      <c r="D344" s="95"/>
      <c r="E344" s="95"/>
      <c r="F344" s="95"/>
      <c r="G344" s="95"/>
      <c r="H344" s="95"/>
      <c r="I344" s="95"/>
      <c r="J344" s="95"/>
      <c r="K344" s="95"/>
      <c r="L344" s="95"/>
      <c r="M344" s="95"/>
      <c r="N344" s="95"/>
      <c r="O344" s="95"/>
      <c r="P344" s="95"/>
      <c r="Q344" s="95"/>
      <c r="R344" s="95"/>
      <c r="S344" s="95"/>
    </row>
    <row r="345" spans="2:19" x14ac:dyDescent="0.3">
      <c r="B345" s="67"/>
      <c r="C345" s="95"/>
      <c r="D345" s="95"/>
      <c r="E345" s="95"/>
      <c r="F345" s="95"/>
      <c r="G345" s="95"/>
      <c r="H345" s="95"/>
      <c r="I345" s="95"/>
      <c r="J345" s="95"/>
      <c r="K345" s="95"/>
      <c r="L345" s="95"/>
      <c r="M345" s="95"/>
      <c r="N345" s="95"/>
      <c r="O345" s="95"/>
      <c r="P345" s="95"/>
      <c r="Q345" s="95"/>
      <c r="R345" s="95"/>
      <c r="S345" s="95"/>
    </row>
    <row r="346" spans="2:19" x14ac:dyDescent="0.3">
      <c r="B346" s="67"/>
      <c r="C346" s="95"/>
      <c r="D346" s="95"/>
      <c r="E346" s="95"/>
      <c r="F346" s="95"/>
      <c r="G346" s="95"/>
      <c r="H346" s="95"/>
      <c r="I346" s="95"/>
      <c r="J346" s="95"/>
      <c r="K346" s="95"/>
      <c r="L346" s="95"/>
      <c r="M346" s="95"/>
      <c r="N346" s="95"/>
      <c r="O346" s="95"/>
      <c r="P346" s="95"/>
      <c r="Q346" s="95"/>
      <c r="R346" s="95"/>
      <c r="S346" s="95"/>
    </row>
    <row r="347" spans="2:19" x14ac:dyDescent="0.3">
      <c r="B347" s="67"/>
      <c r="C347" s="95"/>
      <c r="D347" s="95"/>
      <c r="E347" s="95"/>
      <c r="F347" s="95"/>
      <c r="G347" s="95"/>
      <c r="H347" s="95"/>
      <c r="I347" s="95"/>
      <c r="J347" s="95"/>
      <c r="K347" s="95"/>
      <c r="L347" s="95"/>
      <c r="M347" s="95"/>
      <c r="N347" s="95"/>
      <c r="O347" s="95"/>
      <c r="P347" s="95"/>
      <c r="Q347" s="95"/>
      <c r="R347" s="95"/>
      <c r="S347" s="95"/>
    </row>
    <row r="348" spans="2:19" x14ac:dyDescent="0.3">
      <c r="B348" s="67"/>
      <c r="C348" s="95"/>
      <c r="D348" s="95"/>
      <c r="E348" s="95"/>
      <c r="F348" s="95"/>
      <c r="G348" s="95"/>
      <c r="H348" s="95"/>
      <c r="I348" s="95"/>
      <c r="J348" s="95"/>
      <c r="K348" s="95"/>
      <c r="L348" s="95"/>
      <c r="M348" s="95"/>
      <c r="N348" s="95"/>
      <c r="O348" s="95"/>
      <c r="P348" s="95"/>
      <c r="Q348" s="95"/>
      <c r="R348" s="95"/>
      <c r="S348" s="95"/>
    </row>
    <row r="349" spans="2:19" x14ac:dyDescent="0.3">
      <c r="B349" s="67"/>
      <c r="C349" s="95"/>
      <c r="D349" s="95"/>
      <c r="E349" s="95"/>
      <c r="F349" s="95"/>
      <c r="G349" s="95"/>
      <c r="H349" s="95"/>
      <c r="I349" s="95"/>
      <c r="J349" s="95"/>
      <c r="K349" s="95"/>
      <c r="L349" s="95"/>
      <c r="M349" s="95"/>
      <c r="N349" s="95"/>
      <c r="O349" s="95"/>
      <c r="P349" s="95"/>
      <c r="Q349" s="95"/>
      <c r="R349" s="95"/>
      <c r="S349" s="95"/>
    </row>
    <row r="350" spans="2:19" x14ac:dyDescent="0.3">
      <c r="B350" s="67"/>
      <c r="C350" s="95"/>
      <c r="D350" s="95"/>
      <c r="E350" s="95"/>
      <c r="F350" s="95"/>
      <c r="G350" s="95"/>
      <c r="H350" s="95"/>
      <c r="I350" s="95"/>
      <c r="J350" s="95"/>
      <c r="K350" s="95"/>
      <c r="L350" s="95"/>
      <c r="M350" s="95"/>
      <c r="N350" s="95"/>
      <c r="O350" s="95"/>
      <c r="P350" s="95"/>
      <c r="Q350" s="95"/>
      <c r="R350" s="95"/>
      <c r="S350" s="95"/>
    </row>
    <row r="351" spans="2:19" x14ac:dyDescent="0.3">
      <c r="B351" s="67"/>
      <c r="C351" s="95"/>
      <c r="D351" s="95"/>
      <c r="E351" s="95"/>
      <c r="F351" s="95"/>
      <c r="G351" s="95"/>
      <c r="H351" s="95"/>
      <c r="I351" s="95"/>
      <c r="J351" s="95"/>
      <c r="K351" s="95"/>
      <c r="L351" s="95"/>
      <c r="M351" s="95"/>
      <c r="N351" s="95"/>
      <c r="O351" s="95"/>
      <c r="P351" s="95"/>
      <c r="Q351" s="95"/>
      <c r="R351" s="95"/>
      <c r="S351" s="95"/>
    </row>
    <row r="352" spans="2:19" x14ac:dyDescent="0.3">
      <c r="B352" s="67"/>
      <c r="C352" s="95"/>
      <c r="D352" s="95"/>
      <c r="E352" s="95"/>
      <c r="F352" s="95"/>
      <c r="G352" s="95"/>
      <c r="H352" s="95"/>
      <c r="I352" s="95"/>
      <c r="J352" s="95"/>
      <c r="K352" s="95"/>
      <c r="L352" s="95"/>
      <c r="M352" s="95"/>
      <c r="N352" s="95"/>
      <c r="O352" s="95"/>
      <c r="P352" s="95"/>
      <c r="Q352" s="95"/>
      <c r="R352" s="95"/>
      <c r="S352" s="95"/>
    </row>
    <row r="353" spans="2:19" x14ac:dyDescent="0.3">
      <c r="B353" s="67"/>
      <c r="C353" s="95"/>
      <c r="D353" s="95"/>
      <c r="E353" s="95"/>
      <c r="F353" s="95"/>
      <c r="G353" s="95"/>
      <c r="H353" s="95"/>
      <c r="I353" s="95"/>
      <c r="J353" s="95"/>
      <c r="K353" s="95"/>
      <c r="L353" s="95"/>
      <c r="M353" s="95"/>
      <c r="N353" s="95"/>
      <c r="O353" s="95"/>
      <c r="P353" s="95"/>
      <c r="Q353" s="95"/>
      <c r="R353" s="95"/>
      <c r="S353" s="95"/>
    </row>
    <row r="354" spans="2:19" x14ac:dyDescent="0.3">
      <c r="B354" s="67"/>
      <c r="C354" s="95"/>
      <c r="D354" s="95"/>
      <c r="E354" s="95"/>
      <c r="F354" s="95"/>
      <c r="G354" s="95"/>
      <c r="H354" s="95"/>
      <c r="I354" s="95"/>
      <c r="J354" s="95"/>
      <c r="K354" s="95"/>
      <c r="L354" s="95"/>
      <c r="M354" s="95"/>
      <c r="N354" s="95"/>
      <c r="O354" s="95"/>
      <c r="P354" s="95"/>
      <c r="Q354" s="95"/>
      <c r="R354" s="95"/>
      <c r="S354" s="95"/>
    </row>
    <row r="355" spans="2:19" x14ac:dyDescent="0.3">
      <c r="B355" s="67"/>
      <c r="C355" s="95"/>
      <c r="D355" s="95"/>
      <c r="E355" s="95"/>
      <c r="F355" s="95"/>
      <c r="G355" s="95"/>
      <c r="H355" s="95"/>
      <c r="I355" s="95"/>
      <c r="J355" s="95"/>
      <c r="K355" s="95"/>
      <c r="L355" s="95"/>
      <c r="M355" s="95"/>
      <c r="N355" s="95"/>
      <c r="O355" s="95"/>
      <c r="P355" s="95"/>
      <c r="Q355" s="95"/>
      <c r="R355" s="95"/>
      <c r="S355" s="95"/>
    </row>
    <row r="356" spans="2:19" x14ac:dyDescent="0.3">
      <c r="B356" s="67"/>
      <c r="C356" s="95"/>
      <c r="D356" s="95"/>
      <c r="E356" s="95"/>
      <c r="F356" s="95"/>
      <c r="G356" s="95"/>
      <c r="H356" s="95"/>
      <c r="I356" s="95"/>
      <c r="J356" s="95"/>
      <c r="K356" s="95"/>
      <c r="L356" s="95"/>
      <c r="M356" s="95"/>
      <c r="N356" s="95"/>
      <c r="O356" s="95"/>
      <c r="P356" s="95"/>
      <c r="Q356" s="95"/>
      <c r="R356" s="95"/>
      <c r="S356" s="95"/>
    </row>
    <row r="357" spans="2:19" x14ac:dyDescent="0.3">
      <c r="B357" s="67"/>
      <c r="C357" s="95"/>
      <c r="D357" s="95"/>
      <c r="E357" s="95"/>
      <c r="F357" s="95"/>
      <c r="G357" s="95"/>
      <c r="H357" s="95"/>
      <c r="I357" s="95"/>
      <c r="J357" s="95"/>
      <c r="K357" s="95"/>
      <c r="L357" s="95"/>
      <c r="M357" s="95"/>
      <c r="N357" s="95"/>
      <c r="O357" s="95"/>
      <c r="P357" s="95"/>
      <c r="Q357" s="95"/>
      <c r="R357" s="95"/>
      <c r="S357" s="95"/>
    </row>
    <row r="358" spans="2:19" x14ac:dyDescent="0.3">
      <c r="B358" s="67"/>
      <c r="C358" s="95"/>
      <c r="D358" s="95"/>
      <c r="E358" s="95"/>
      <c r="F358" s="95"/>
      <c r="G358" s="95"/>
      <c r="H358" s="95"/>
      <c r="I358" s="95"/>
      <c r="J358" s="95"/>
      <c r="K358" s="95"/>
      <c r="L358" s="95"/>
      <c r="M358" s="95"/>
      <c r="N358" s="95"/>
      <c r="O358" s="95"/>
      <c r="P358" s="95"/>
      <c r="Q358" s="95"/>
      <c r="R358" s="95"/>
      <c r="S358" s="95"/>
    </row>
    <row r="359" spans="2:19" x14ac:dyDescent="0.3">
      <c r="B359" s="67"/>
      <c r="C359" s="95"/>
      <c r="D359" s="95"/>
      <c r="E359" s="95"/>
      <c r="F359" s="95"/>
      <c r="G359" s="95"/>
      <c r="H359" s="95"/>
      <c r="I359" s="95"/>
      <c r="J359" s="95"/>
      <c r="K359" s="95"/>
      <c r="L359" s="95"/>
      <c r="M359" s="95"/>
      <c r="N359" s="95"/>
      <c r="O359" s="95"/>
      <c r="P359" s="95"/>
      <c r="Q359" s="95"/>
      <c r="R359" s="95"/>
      <c r="S359" s="95"/>
    </row>
    <row r="360" spans="2:19" x14ac:dyDescent="0.3">
      <c r="B360" s="67"/>
      <c r="C360" s="95"/>
      <c r="D360" s="95"/>
      <c r="E360" s="95"/>
      <c r="F360" s="95"/>
      <c r="G360" s="95"/>
      <c r="H360" s="95"/>
      <c r="I360" s="95"/>
      <c r="J360" s="95"/>
      <c r="K360" s="95"/>
      <c r="L360" s="95"/>
      <c r="M360" s="95"/>
      <c r="N360" s="95"/>
      <c r="O360" s="95"/>
      <c r="P360" s="95"/>
      <c r="Q360" s="95"/>
      <c r="R360" s="95"/>
      <c r="S360" s="95"/>
    </row>
    <row r="361" spans="2:19" x14ac:dyDescent="0.3">
      <c r="B361" s="67"/>
      <c r="C361" s="95"/>
      <c r="D361" s="95"/>
      <c r="E361" s="95"/>
      <c r="F361" s="95"/>
      <c r="G361" s="95"/>
      <c r="H361" s="95"/>
      <c r="I361" s="95"/>
      <c r="J361" s="95"/>
      <c r="K361" s="95"/>
      <c r="L361" s="95"/>
      <c r="M361" s="95"/>
      <c r="N361" s="95"/>
      <c r="O361" s="95"/>
      <c r="P361" s="95"/>
      <c r="Q361" s="95"/>
      <c r="R361" s="95"/>
      <c r="S361" s="95"/>
    </row>
    <row r="362" spans="2:19" x14ac:dyDescent="0.3">
      <c r="B362" s="67"/>
      <c r="C362" s="95"/>
      <c r="D362" s="95"/>
      <c r="E362" s="95"/>
      <c r="F362" s="95"/>
      <c r="G362" s="95"/>
      <c r="H362" s="95"/>
      <c r="I362" s="95"/>
      <c r="J362" s="95"/>
      <c r="K362" s="95"/>
      <c r="L362" s="95"/>
      <c r="M362" s="95"/>
      <c r="N362" s="95"/>
      <c r="O362" s="95"/>
      <c r="P362" s="95"/>
      <c r="Q362" s="95"/>
      <c r="R362" s="95"/>
      <c r="S362" s="95"/>
    </row>
    <row r="363" spans="2:19" x14ac:dyDescent="0.3">
      <c r="B363" s="67"/>
      <c r="C363" s="95"/>
      <c r="D363" s="95"/>
      <c r="E363" s="95"/>
      <c r="F363" s="95"/>
      <c r="G363" s="95"/>
      <c r="H363" s="95"/>
      <c r="I363" s="95"/>
      <c r="J363" s="95"/>
      <c r="K363" s="95"/>
      <c r="L363" s="95"/>
      <c r="M363" s="95"/>
      <c r="N363" s="95"/>
      <c r="O363" s="95"/>
      <c r="P363" s="95"/>
      <c r="Q363" s="95"/>
      <c r="R363" s="95"/>
      <c r="S363" s="95"/>
    </row>
    <row r="364" spans="2:19" x14ac:dyDescent="0.3">
      <c r="B364" s="67"/>
      <c r="C364" s="95"/>
      <c r="D364" s="95"/>
      <c r="E364" s="95"/>
      <c r="F364" s="95"/>
      <c r="G364" s="95"/>
      <c r="H364" s="95"/>
      <c r="I364" s="95"/>
      <c r="J364" s="95"/>
      <c r="K364" s="95"/>
      <c r="L364" s="95"/>
      <c r="M364" s="95"/>
      <c r="N364" s="95"/>
      <c r="O364" s="95"/>
      <c r="P364" s="95"/>
      <c r="Q364" s="95"/>
      <c r="R364" s="95"/>
      <c r="S364" s="95"/>
    </row>
    <row r="365" spans="2:19" x14ac:dyDescent="0.3">
      <c r="B365" s="67"/>
      <c r="C365" s="95"/>
      <c r="D365" s="95"/>
      <c r="E365" s="95"/>
      <c r="F365" s="95"/>
      <c r="G365" s="95"/>
      <c r="H365" s="95"/>
      <c r="I365" s="95"/>
      <c r="J365" s="95"/>
      <c r="K365" s="95"/>
      <c r="L365" s="95"/>
      <c r="M365" s="95"/>
      <c r="N365" s="95"/>
      <c r="O365" s="95"/>
      <c r="P365" s="95"/>
      <c r="Q365" s="95"/>
      <c r="R365" s="95"/>
      <c r="S365" s="95"/>
    </row>
    <row r="366" spans="2:19" x14ac:dyDescent="0.3">
      <c r="B366" s="67"/>
      <c r="C366" s="95"/>
      <c r="D366" s="95"/>
      <c r="E366" s="95"/>
      <c r="F366" s="95"/>
      <c r="G366" s="95"/>
      <c r="H366" s="95"/>
      <c r="I366" s="95"/>
      <c r="J366" s="95"/>
      <c r="K366" s="95"/>
      <c r="L366" s="95"/>
      <c r="M366" s="95"/>
      <c r="N366" s="95"/>
      <c r="O366" s="95"/>
      <c r="P366" s="95"/>
      <c r="Q366" s="95"/>
      <c r="R366" s="95"/>
      <c r="S366" s="95"/>
    </row>
    <row r="367" spans="2:19" x14ac:dyDescent="0.3">
      <c r="B367" s="67"/>
      <c r="C367" s="95"/>
      <c r="D367" s="95"/>
      <c r="E367" s="95"/>
      <c r="F367" s="95"/>
      <c r="G367" s="95"/>
      <c r="H367" s="95"/>
      <c r="I367" s="95"/>
      <c r="J367" s="95"/>
      <c r="K367" s="95"/>
      <c r="L367" s="95"/>
      <c r="M367" s="95"/>
      <c r="N367" s="95"/>
      <c r="O367" s="95"/>
      <c r="P367" s="95"/>
      <c r="Q367" s="95"/>
      <c r="R367" s="95"/>
      <c r="S367" s="95"/>
    </row>
    <row r="368" spans="2:19" x14ac:dyDescent="0.3">
      <c r="B368" s="67"/>
      <c r="C368" s="95"/>
      <c r="D368" s="95"/>
      <c r="E368" s="95"/>
      <c r="F368" s="95"/>
      <c r="G368" s="95"/>
      <c r="H368" s="95"/>
      <c r="I368" s="95"/>
      <c r="J368" s="95"/>
      <c r="K368" s="95"/>
      <c r="L368" s="95"/>
      <c r="M368" s="95"/>
      <c r="N368" s="95"/>
      <c r="O368" s="95"/>
      <c r="P368" s="95"/>
      <c r="Q368" s="95"/>
      <c r="R368" s="95"/>
      <c r="S368" s="95"/>
    </row>
    <row r="369" spans="2:19" x14ac:dyDescent="0.3">
      <c r="B369" s="67"/>
      <c r="C369" s="95"/>
      <c r="D369" s="95"/>
      <c r="E369" s="95"/>
      <c r="F369" s="95"/>
      <c r="G369" s="95"/>
      <c r="H369" s="95"/>
      <c r="I369" s="95"/>
      <c r="J369" s="95"/>
      <c r="K369" s="95"/>
      <c r="L369" s="95"/>
      <c r="M369" s="95"/>
      <c r="N369" s="95"/>
      <c r="O369" s="95"/>
      <c r="P369" s="95"/>
      <c r="Q369" s="95"/>
      <c r="R369" s="95"/>
      <c r="S369" s="95"/>
    </row>
    <row r="370" spans="2:19" x14ac:dyDescent="0.3">
      <c r="B370" s="67"/>
      <c r="C370" s="95"/>
      <c r="D370" s="95"/>
      <c r="E370" s="95"/>
      <c r="F370" s="95"/>
      <c r="G370" s="95"/>
      <c r="H370" s="95"/>
      <c r="I370" s="95"/>
      <c r="J370" s="95"/>
      <c r="K370" s="95"/>
      <c r="L370" s="95"/>
      <c r="M370" s="95"/>
      <c r="N370" s="95"/>
      <c r="O370" s="95"/>
      <c r="P370" s="95"/>
      <c r="Q370" s="95"/>
      <c r="R370" s="95"/>
      <c r="S370" s="95"/>
    </row>
    <row r="371" spans="2:19" x14ac:dyDescent="0.3">
      <c r="B371" s="67"/>
      <c r="C371" s="95"/>
      <c r="D371" s="95"/>
      <c r="E371" s="95"/>
      <c r="F371" s="95"/>
      <c r="G371" s="95"/>
      <c r="H371" s="95"/>
      <c r="I371" s="95"/>
      <c r="J371" s="95"/>
      <c r="K371" s="95"/>
      <c r="L371" s="95"/>
      <c r="M371" s="95"/>
      <c r="N371" s="95"/>
      <c r="O371" s="95"/>
      <c r="P371" s="95"/>
      <c r="Q371" s="95"/>
      <c r="R371" s="95"/>
      <c r="S371" s="95"/>
    </row>
    <row r="372" spans="2:19" x14ac:dyDescent="0.3">
      <c r="B372" s="67"/>
      <c r="C372" s="95"/>
      <c r="D372" s="95"/>
      <c r="E372" s="95"/>
      <c r="F372" s="95"/>
      <c r="G372" s="95"/>
      <c r="H372" s="95"/>
      <c r="I372" s="95"/>
      <c r="J372" s="95"/>
      <c r="K372" s="95"/>
      <c r="L372" s="95"/>
      <c r="M372" s="95"/>
      <c r="N372" s="95"/>
      <c r="O372" s="95"/>
      <c r="P372" s="95"/>
      <c r="Q372" s="95"/>
      <c r="R372" s="95"/>
      <c r="S372" s="95"/>
    </row>
    <row r="373" spans="2:19" x14ac:dyDescent="0.3">
      <c r="B373" s="67"/>
      <c r="C373" s="95"/>
      <c r="D373" s="95"/>
      <c r="E373" s="95"/>
      <c r="F373" s="95"/>
      <c r="G373" s="95"/>
      <c r="H373" s="95"/>
      <c r="I373" s="95"/>
      <c r="J373" s="95"/>
      <c r="K373" s="95"/>
      <c r="L373" s="95"/>
      <c r="M373" s="95"/>
      <c r="N373" s="95"/>
      <c r="O373" s="95"/>
      <c r="P373" s="95"/>
      <c r="Q373" s="95"/>
      <c r="R373" s="95"/>
      <c r="S373" s="95"/>
    </row>
    <row r="374" spans="2:19" x14ac:dyDescent="0.3">
      <c r="B374" s="67"/>
      <c r="C374" s="95"/>
      <c r="D374" s="95"/>
      <c r="E374" s="95"/>
      <c r="F374" s="95"/>
      <c r="G374" s="95"/>
      <c r="H374" s="95"/>
      <c r="I374" s="95"/>
      <c r="J374" s="95"/>
      <c r="K374" s="95"/>
      <c r="L374" s="95"/>
      <c r="M374" s="95"/>
      <c r="N374" s="95"/>
      <c r="O374" s="95"/>
      <c r="P374" s="95"/>
      <c r="Q374" s="95"/>
      <c r="R374" s="95"/>
      <c r="S374" s="95"/>
    </row>
    <row r="375" spans="2:19" x14ac:dyDescent="0.3">
      <c r="B375" s="67"/>
      <c r="C375" s="95"/>
      <c r="D375" s="95"/>
      <c r="E375" s="95"/>
      <c r="F375" s="95"/>
      <c r="G375" s="95"/>
      <c r="H375" s="95"/>
      <c r="I375" s="95"/>
      <c r="J375" s="95"/>
      <c r="K375" s="95"/>
      <c r="L375" s="95"/>
      <c r="M375" s="95"/>
      <c r="N375" s="95"/>
      <c r="O375" s="95"/>
      <c r="P375" s="95"/>
      <c r="Q375" s="95"/>
      <c r="R375" s="95"/>
      <c r="S375" s="95"/>
    </row>
    <row r="376" spans="2:19" x14ac:dyDescent="0.3">
      <c r="B376" s="67"/>
      <c r="C376" s="95"/>
      <c r="D376" s="95"/>
      <c r="E376" s="95"/>
      <c r="F376" s="95"/>
      <c r="G376" s="95"/>
      <c r="H376" s="95"/>
      <c r="I376" s="95"/>
      <c r="J376" s="95"/>
      <c r="K376" s="95"/>
      <c r="L376" s="95"/>
      <c r="M376" s="95"/>
      <c r="N376" s="95"/>
      <c r="O376" s="95"/>
      <c r="P376" s="95"/>
      <c r="Q376" s="95"/>
      <c r="R376" s="95"/>
      <c r="S376" s="95"/>
    </row>
    <row r="377" spans="2:19" x14ac:dyDescent="0.3">
      <c r="B377" s="67"/>
      <c r="C377" s="95"/>
      <c r="D377" s="95"/>
      <c r="E377" s="95"/>
      <c r="F377" s="95"/>
      <c r="G377" s="95"/>
      <c r="H377" s="95"/>
      <c r="I377" s="95"/>
      <c r="J377" s="95"/>
      <c r="K377" s="95"/>
      <c r="L377" s="95"/>
      <c r="M377" s="95"/>
      <c r="N377" s="95"/>
      <c r="O377" s="95"/>
      <c r="P377" s="95"/>
      <c r="Q377" s="95"/>
      <c r="R377" s="95"/>
      <c r="S377" s="95"/>
    </row>
    <row r="378" spans="2:19" x14ac:dyDescent="0.3">
      <c r="B378" s="67"/>
      <c r="C378" s="95"/>
      <c r="D378" s="95"/>
      <c r="E378" s="95"/>
      <c r="F378" s="95"/>
      <c r="G378" s="95"/>
      <c r="H378" s="95"/>
      <c r="I378" s="95"/>
      <c r="J378" s="95"/>
      <c r="K378" s="95"/>
      <c r="L378" s="95"/>
      <c r="M378" s="95"/>
      <c r="N378" s="95"/>
      <c r="O378" s="95"/>
      <c r="P378" s="95"/>
      <c r="Q378" s="95"/>
      <c r="R378" s="95"/>
      <c r="S378" s="95"/>
    </row>
    <row r="379" spans="2:19" x14ac:dyDescent="0.3">
      <c r="B379" s="67"/>
      <c r="C379" s="95"/>
      <c r="D379" s="95"/>
      <c r="E379" s="95"/>
      <c r="F379" s="95"/>
      <c r="G379" s="95"/>
      <c r="H379" s="95"/>
      <c r="I379" s="95"/>
      <c r="J379" s="95"/>
      <c r="K379" s="95"/>
      <c r="L379" s="95"/>
      <c r="M379" s="95"/>
      <c r="N379" s="95"/>
      <c r="O379" s="95"/>
      <c r="P379" s="95"/>
      <c r="Q379" s="95"/>
      <c r="R379" s="95"/>
      <c r="S379" s="95"/>
    </row>
    <row r="380" spans="2:19" x14ac:dyDescent="0.3">
      <c r="B380" s="67"/>
      <c r="C380" s="95"/>
      <c r="D380" s="95"/>
      <c r="E380" s="95"/>
      <c r="F380" s="95"/>
      <c r="G380" s="95"/>
      <c r="H380" s="95"/>
      <c r="I380" s="95"/>
      <c r="J380" s="95"/>
      <c r="K380" s="95"/>
      <c r="L380" s="95"/>
      <c r="M380" s="95"/>
      <c r="N380" s="95"/>
      <c r="O380" s="95"/>
      <c r="P380" s="95"/>
      <c r="Q380" s="95"/>
      <c r="R380" s="95"/>
      <c r="S380" s="95"/>
    </row>
    <row r="381" spans="2:19" x14ac:dyDescent="0.3">
      <c r="B381" s="67"/>
      <c r="C381" s="95"/>
      <c r="D381" s="95"/>
      <c r="E381" s="95"/>
      <c r="F381" s="95"/>
      <c r="G381" s="95"/>
      <c r="H381" s="95"/>
      <c r="I381" s="95"/>
      <c r="J381" s="95"/>
      <c r="K381" s="95"/>
      <c r="L381" s="95"/>
      <c r="M381" s="95"/>
      <c r="N381" s="95"/>
      <c r="O381" s="95"/>
      <c r="P381" s="95"/>
      <c r="Q381" s="95"/>
      <c r="R381" s="95"/>
      <c r="S381" s="95"/>
    </row>
    <row r="382" spans="2:19" x14ac:dyDescent="0.3">
      <c r="B382" s="67"/>
      <c r="C382" s="95"/>
      <c r="D382" s="95"/>
      <c r="E382" s="95"/>
      <c r="F382" s="95"/>
      <c r="G382" s="95"/>
      <c r="H382" s="95"/>
      <c r="I382" s="95"/>
      <c r="J382" s="95"/>
      <c r="K382" s="95"/>
      <c r="L382" s="95"/>
      <c r="M382" s="95"/>
      <c r="N382" s="95"/>
      <c r="O382" s="95"/>
      <c r="P382" s="95"/>
      <c r="Q382" s="95"/>
      <c r="R382" s="95"/>
      <c r="S382" s="95"/>
    </row>
    <row r="383" spans="2:19" x14ac:dyDescent="0.3">
      <c r="B383" s="67"/>
      <c r="C383" s="95"/>
      <c r="D383" s="95"/>
      <c r="E383" s="95"/>
      <c r="F383" s="95"/>
      <c r="G383" s="95"/>
      <c r="H383" s="95"/>
      <c r="I383" s="95"/>
      <c r="J383" s="95"/>
      <c r="K383" s="95"/>
      <c r="L383" s="95"/>
      <c r="M383" s="95"/>
      <c r="N383" s="95"/>
      <c r="O383" s="95"/>
      <c r="P383" s="95"/>
      <c r="Q383" s="95"/>
      <c r="R383" s="95"/>
      <c r="S383" s="95"/>
    </row>
    <row r="384" spans="2:19" x14ac:dyDescent="0.3">
      <c r="B384" s="67"/>
      <c r="C384" s="95"/>
      <c r="D384" s="95"/>
      <c r="E384" s="95"/>
      <c r="F384" s="95"/>
      <c r="G384" s="95"/>
      <c r="H384" s="95"/>
      <c r="I384" s="95"/>
      <c r="J384" s="95"/>
      <c r="K384" s="95"/>
      <c r="L384" s="95"/>
      <c r="M384" s="95"/>
      <c r="N384" s="95"/>
      <c r="O384" s="95"/>
      <c r="P384" s="95"/>
      <c r="Q384" s="95"/>
      <c r="R384" s="95"/>
      <c r="S384" s="95"/>
    </row>
    <row r="385" spans="2:19" x14ac:dyDescent="0.3">
      <c r="B385" s="67"/>
      <c r="C385" s="95"/>
      <c r="D385" s="95"/>
      <c r="E385" s="95"/>
      <c r="F385" s="95"/>
      <c r="G385" s="95"/>
      <c r="H385" s="95"/>
      <c r="I385" s="95"/>
      <c r="J385" s="95"/>
      <c r="K385" s="95"/>
      <c r="L385" s="95"/>
      <c r="M385" s="95"/>
      <c r="N385" s="95"/>
      <c r="O385" s="95"/>
      <c r="P385" s="95"/>
      <c r="Q385" s="95"/>
      <c r="R385" s="95"/>
      <c r="S385" s="95"/>
    </row>
    <row r="386" spans="2:19" x14ac:dyDescent="0.3">
      <c r="B386" s="67"/>
      <c r="C386" s="95"/>
      <c r="D386" s="95"/>
      <c r="E386" s="95"/>
      <c r="F386" s="95"/>
      <c r="G386" s="95"/>
      <c r="H386" s="95"/>
      <c r="I386" s="95"/>
      <c r="J386" s="95"/>
      <c r="K386" s="95"/>
      <c r="L386" s="95"/>
      <c r="M386" s="95"/>
      <c r="N386" s="95"/>
      <c r="O386" s="95"/>
      <c r="P386" s="95"/>
      <c r="Q386" s="95"/>
      <c r="R386" s="95"/>
      <c r="S386" s="95"/>
    </row>
    <row r="387" spans="2:19" x14ac:dyDescent="0.3">
      <c r="B387" s="67"/>
      <c r="C387" s="95"/>
      <c r="D387" s="95"/>
      <c r="E387" s="95"/>
      <c r="F387" s="95"/>
      <c r="G387" s="95"/>
      <c r="H387" s="95"/>
      <c r="I387" s="95"/>
      <c r="J387" s="95"/>
      <c r="K387" s="95"/>
      <c r="L387" s="95"/>
      <c r="M387" s="95"/>
      <c r="N387" s="95"/>
      <c r="O387" s="95"/>
      <c r="P387" s="95"/>
      <c r="Q387" s="95"/>
      <c r="R387" s="95"/>
      <c r="S387" s="95"/>
    </row>
    <row r="388" spans="2:19" x14ac:dyDescent="0.3">
      <c r="B388" s="67"/>
      <c r="C388" s="95"/>
      <c r="D388" s="95"/>
      <c r="E388" s="95"/>
      <c r="F388" s="95"/>
      <c r="G388" s="95"/>
      <c r="H388" s="95"/>
      <c r="I388" s="95"/>
      <c r="J388" s="95"/>
      <c r="K388" s="95"/>
      <c r="L388" s="95"/>
      <c r="M388" s="95"/>
      <c r="N388" s="95"/>
      <c r="O388" s="95"/>
      <c r="P388" s="95"/>
      <c r="Q388" s="95"/>
      <c r="R388" s="95"/>
      <c r="S388" s="95"/>
    </row>
    <row r="389" spans="2:19" x14ac:dyDescent="0.3">
      <c r="B389" s="67"/>
      <c r="C389" s="95"/>
      <c r="D389" s="95"/>
      <c r="E389" s="95"/>
      <c r="F389" s="95"/>
      <c r="G389" s="95"/>
      <c r="H389" s="95"/>
      <c r="I389" s="95"/>
      <c r="J389" s="95"/>
      <c r="K389" s="95"/>
      <c r="L389" s="95"/>
      <c r="M389" s="95"/>
      <c r="N389" s="95"/>
      <c r="O389" s="95"/>
      <c r="P389" s="95"/>
      <c r="Q389" s="95"/>
      <c r="R389" s="95"/>
      <c r="S389" s="95"/>
    </row>
    <row r="390" spans="2:19" x14ac:dyDescent="0.3">
      <c r="B390" s="67"/>
      <c r="C390" s="95"/>
      <c r="D390" s="95"/>
      <c r="E390" s="95"/>
      <c r="F390" s="95"/>
      <c r="G390" s="95"/>
      <c r="H390" s="95"/>
      <c r="I390" s="95"/>
      <c r="J390" s="95"/>
      <c r="K390" s="95"/>
      <c r="L390" s="95"/>
      <c r="M390" s="95"/>
      <c r="N390" s="95"/>
      <c r="O390" s="95"/>
      <c r="P390" s="95"/>
      <c r="Q390" s="95"/>
      <c r="R390" s="95"/>
      <c r="S390" s="95"/>
    </row>
    <row r="391" spans="2:19" x14ac:dyDescent="0.3">
      <c r="B391" s="67"/>
      <c r="C391" s="95"/>
      <c r="D391" s="95"/>
      <c r="E391" s="95"/>
      <c r="F391" s="95"/>
      <c r="G391" s="95"/>
      <c r="H391" s="95"/>
      <c r="I391" s="95"/>
      <c r="J391" s="95"/>
      <c r="K391" s="95"/>
      <c r="L391" s="95"/>
      <c r="M391" s="95"/>
      <c r="N391" s="95"/>
      <c r="O391" s="95"/>
      <c r="P391" s="95"/>
      <c r="Q391" s="95"/>
      <c r="R391" s="95"/>
      <c r="S391" s="95"/>
    </row>
    <row r="392" spans="2:19" x14ac:dyDescent="0.3">
      <c r="B392" s="67"/>
      <c r="C392" s="95"/>
      <c r="D392" s="95"/>
      <c r="E392" s="95"/>
      <c r="F392" s="95"/>
      <c r="G392" s="95"/>
      <c r="H392" s="95"/>
      <c r="I392" s="95"/>
      <c r="J392" s="95"/>
      <c r="K392" s="95"/>
      <c r="L392" s="95"/>
      <c r="M392" s="95"/>
      <c r="N392" s="95"/>
      <c r="O392" s="95"/>
      <c r="P392" s="95"/>
      <c r="Q392" s="95"/>
      <c r="R392" s="95"/>
      <c r="S392" s="95"/>
    </row>
    <row r="393" spans="2:19" x14ac:dyDescent="0.3">
      <c r="B393" s="67"/>
      <c r="C393" s="95"/>
      <c r="D393" s="95"/>
      <c r="E393" s="95"/>
      <c r="F393" s="95"/>
      <c r="G393" s="95"/>
      <c r="H393" s="95"/>
      <c r="I393" s="95"/>
      <c r="J393" s="95"/>
      <c r="K393" s="95"/>
      <c r="L393" s="95"/>
      <c r="M393" s="95"/>
      <c r="N393" s="95"/>
      <c r="O393" s="95"/>
      <c r="P393" s="95"/>
      <c r="Q393" s="95"/>
      <c r="R393" s="95"/>
      <c r="S393" s="95"/>
    </row>
    <row r="394" spans="2:19" x14ac:dyDescent="0.3">
      <c r="B394" s="67"/>
      <c r="C394" s="95"/>
      <c r="D394" s="95"/>
      <c r="E394" s="95"/>
      <c r="F394" s="95"/>
      <c r="G394" s="95"/>
      <c r="H394" s="95"/>
      <c r="I394" s="95"/>
      <c r="J394" s="95"/>
      <c r="K394" s="95"/>
      <c r="L394" s="95"/>
      <c r="M394" s="95"/>
      <c r="N394" s="95"/>
      <c r="O394" s="95"/>
      <c r="P394" s="95"/>
      <c r="Q394" s="95"/>
      <c r="R394" s="95"/>
      <c r="S394" s="95"/>
    </row>
    <row r="395" spans="2:19" x14ac:dyDescent="0.3">
      <c r="B395" s="67"/>
      <c r="C395" s="95"/>
      <c r="D395" s="95"/>
      <c r="E395" s="95"/>
      <c r="F395" s="95"/>
      <c r="G395" s="95"/>
      <c r="H395" s="95"/>
      <c r="I395" s="95"/>
      <c r="J395" s="95"/>
      <c r="K395" s="95"/>
      <c r="L395" s="95"/>
      <c r="M395" s="95"/>
      <c r="N395" s="95"/>
      <c r="O395" s="95"/>
      <c r="P395" s="95"/>
      <c r="Q395" s="95"/>
      <c r="R395" s="95"/>
      <c r="S395" s="95"/>
    </row>
    <row r="396" spans="2:19" x14ac:dyDescent="0.3">
      <c r="B396" s="67"/>
      <c r="C396" s="95"/>
      <c r="D396" s="95"/>
      <c r="E396" s="95"/>
      <c r="F396" s="95"/>
      <c r="G396" s="95"/>
      <c r="H396" s="95"/>
      <c r="I396" s="95"/>
      <c r="J396" s="95"/>
      <c r="K396" s="95"/>
      <c r="L396" s="95"/>
      <c r="M396" s="95"/>
      <c r="N396" s="95"/>
      <c r="O396" s="95"/>
      <c r="P396" s="95"/>
      <c r="Q396" s="95"/>
      <c r="R396" s="95"/>
      <c r="S396" s="95"/>
    </row>
    <row r="397" spans="2:19" x14ac:dyDescent="0.3">
      <c r="B397" s="67"/>
      <c r="C397" s="95"/>
      <c r="D397" s="95"/>
      <c r="E397" s="95"/>
      <c r="F397" s="95"/>
      <c r="G397" s="95"/>
      <c r="H397" s="95"/>
      <c r="I397" s="95"/>
      <c r="J397" s="95"/>
      <c r="K397" s="95"/>
      <c r="L397" s="95"/>
      <c r="M397" s="95"/>
      <c r="N397" s="95"/>
      <c r="O397" s="95"/>
      <c r="P397" s="95"/>
      <c r="Q397" s="95"/>
      <c r="R397" s="95"/>
      <c r="S397" s="95"/>
    </row>
    <row r="398" spans="2:19" x14ac:dyDescent="0.3">
      <c r="B398" s="67"/>
      <c r="C398" s="95"/>
      <c r="D398" s="95"/>
      <c r="E398" s="95"/>
      <c r="F398" s="95"/>
      <c r="G398" s="95"/>
      <c r="H398" s="95"/>
      <c r="I398" s="95"/>
      <c r="J398" s="95"/>
      <c r="K398" s="95"/>
      <c r="L398" s="95"/>
      <c r="M398" s="95"/>
      <c r="N398" s="95"/>
      <c r="O398" s="95"/>
      <c r="P398" s="95"/>
      <c r="Q398" s="95"/>
      <c r="R398" s="95"/>
      <c r="S398" s="95"/>
    </row>
    <row r="399" spans="2:19" x14ac:dyDescent="0.3">
      <c r="B399" s="67"/>
      <c r="C399" s="95"/>
      <c r="D399" s="95"/>
      <c r="E399" s="95"/>
      <c r="F399" s="95"/>
      <c r="G399" s="95"/>
      <c r="H399" s="95"/>
      <c r="I399" s="95"/>
      <c r="J399" s="95"/>
      <c r="K399" s="95"/>
      <c r="L399" s="95"/>
      <c r="M399" s="95"/>
      <c r="N399" s="95"/>
      <c r="O399" s="95"/>
      <c r="P399" s="95"/>
      <c r="Q399" s="95"/>
      <c r="R399" s="95"/>
      <c r="S399" s="95"/>
    </row>
    <row r="400" spans="2:19" x14ac:dyDescent="0.3">
      <c r="B400" s="67"/>
      <c r="C400" s="95"/>
      <c r="D400" s="95"/>
      <c r="E400" s="95"/>
      <c r="F400" s="95"/>
      <c r="G400" s="95"/>
      <c r="H400" s="95"/>
      <c r="I400" s="95"/>
      <c r="J400" s="95"/>
      <c r="K400" s="95"/>
      <c r="L400" s="95"/>
      <c r="M400" s="95"/>
      <c r="N400" s="95"/>
      <c r="O400" s="95"/>
      <c r="P400" s="95"/>
      <c r="Q400" s="95"/>
      <c r="R400" s="95"/>
      <c r="S400" s="95"/>
    </row>
    <row r="401" spans="2:19" x14ac:dyDescent="0.3">
      <c r="B401" s="67"/>
      <c r="C401" s="95"/>
      <c r="D401" s="95"/>
      <c r="E401" s="95"/>
      <c r="F401" s="95"/>
      <c r="G401" s="95"/>
      <c r="H401" s="95"/>
      <c r="I401" s="95"/>
      <c r="J401" s="95"/>
      <c r="K401" s="95"/>
      <c r="L401" s="95"/>
      <c r="M401" s="95"/>
      <c r="N401" s="95"/>
      <c r="O401" s="95"/>
      <c r="P401" s="95"/>
      <c r="Q401" s="95"/>
      <c r="R401" s="95"/>
      <c r="S401" s="95"/>
    </row>
    <row r="402" spans="2:19" x14ac:dyDescent="0.3">
      <c r="B402" s="67"/>
      <c r="C402" s="95"/>
      <c r="D402" s="95"/>
      <c r="E402" s="95"/>
      <c r="F402" s="95"/>
      <c r="G402" s="95"/>
      <c r="H402" s="95"/>
      <c r="I402" s="95"/>
      <c r="J402" s="95"/>
      <c r="K402" s="95"/>
      <c r="L402" s="95"/>
      <c r="M402" s="95"/>
      <c r="N402" s="95"/>
      <c r="O402" s="95"/>
      <c r="P402" s="95"/>
      <c r="Q402" s="95"/>
      <c r="R402" s="95"/>
      <c r="S402" s="95"/>
    </row>
    <row r="403" spans="2:19" x14ac:dyDescent="0.3">
      <c r="B403" s="67"/>
      <c r="C403" s="95"/>
      <c r="D403" s="95"/>
      <c r="E403" s="95"/>
      <c r="F403" s="95"/>
      <c r="G403" s="95"/>
      <c r="H403" s="95"/>
      <c r="I403" s="95"/>
      <c r="J403" s="95"/>
      <c r="K403" s="95"/>
      <c r="L403" s="95"/>
      <c r="M403" s="95"/>
      <c r="N403" s="95"/>
      <c r="O403" s="95"/>
      <c r="P403" s="95"/>
      <c r="Q403" s="95"/>
      <c r="R403" s="95"/>
      <c r="S403" s="95"/>
    </row>
    <row r="404" spans="2:19" x14ac:dyDescent="0.3">
      <c r="B404" s="67"/>
      <c r="C404" s="95"/>
      <c r="D404" s="95"/>
      <c r="E404" s="95"/>
      <c r="F404" s="95"/>
      <c r="G404" s="95"/>
      <c r="H404" s="95"/>
      <c r="I404" s="95"/>
      <c r="J404" s="95"/>
      <c r="K404" s="95"/>
      <c r="L404" s="95"/>
      <c r="M404" s="95"/>
      <c r="N404" s="95"/>
      <c r="O404" s="95"/>
      <c r="P404" s="95"/>
      <c r="Q404" s="95"/>
      <c r="R404" s="95"/>
      <c r="S404" s="95"/>
    </row>
    <row r="405" spans="2:19" x14ac:dyDescent="0.3">
      <c r="B405" s="67"/>
      <c r="C405" s="95"/>
      <c r="D405" s="95"/>
      <c r="E405" s="95"/>
      <c r="F405" s="95"/>
      <c r="G405" s="95"/>
      <c r="H405" s="95"/>
      <c r="I405" s="95"/>
      <c r="J405" s="95"/>
      <c r="K405" s="95"/>
      <c r="L405" s="95"/>
      <c r="M405" s="95"/>
      <c r="N405" s="95"/>
      <c r="O405" s="95"/>
      <c r="P405" s="95"/>
      <c r="Q405" s="95"/>
      <c r="R405" s="95"/>
      <c r="S405" s="95"/>
    </row>
    <row r="406" spans="2:19" x14ac:dyDescent="0.3">
      <c r="B406" s="67"/>
      <c r="C406" s="95"/>
      <c r="D406" s="95"/>
      <c r="E406" s="95"/>
      <c r="F406" s="95"/>
      <c r="G406" s="95"/>
      <c r="H406" s="95"/>
      <c r="I406" s="95"/>
      <c r="J406" s="95"/>
      <c r="K406" s="95"/>
      <c r="L406" s="95"/>
      <c r="M406" s="95"/>
      <c r="N406" s="95"/>
      <c r="O406" s="95"/>
      <c r="P406" s="95"/>
      <c r="Q406" s="95"/>
      <c r="R406" s="95"/>
      <c r="S406" s="95"/>
    </row>
    <row r="407" spans="2:19" x14ac:dyDescent="0.3">
      <c r="B407" s="67"/>
      <c r="C407" s="95"/>
      <c r="D407" s="95"/>
      <c r="E407" s="95"/>
      <c r="F407" s="95"/>
      <c r="G407" s="95"/>
      <c r="H407" s="95"/>
      <c r="I407" s="95"/>
      <c r="J407" s="95"/>
      <c r="K407" s="95"/>
      <c r="L407" s="95"/>
      <c r="M407" s="95"/>
      <c r="N407" s="95"/>
      <c r="O407" s="95"/>
      <c r="P407" s="95"/>
      <c r="Q407" s="95"/>
      <c r="R407" s="95"/>
      <c r="S407" s="95"/>
    </row>
    <row r="408" spans="2:19" x14ac:dyDescent="0.3">
      <c r="B408" s="67"/>
      <c r="C408" s="95"/>
      <c r="D408" s="95"/>
      <c r="E408" s="95"/>
      <c r="F408" s="95"/>
      <c r="G408" s="95"/>
      <c r="H408" s="95"/>
      <c r="I408" s="95"/>
      <c r="J408" s="95"/>
      <c r="K408" s="95"/>
      <c r="L408" s="95"/>
      <c r="M408" s="95"/>
      <c r="N408" s="95"/>
      <c r="O408" s="95"/>
      <c r="P408" s="95"/>
      <c r="Q408" s="95"/>
      <c r="R408" s="95"/>
      <c r="S408" s="95"/>
    </row>
    <row r="409" spans="2:19" x14ac:dyDescent="0.3">
      <c r="B409" s="67"/>
      <c r="C409" s="95"/>
      <c r="D409" s="95"/>
      <c r="E409" s="95"/>
      <c r="F409" s="95"/>
      <c r="G409" s="95"/>
      <c r="H409" s="95"/>
      <c r="I409" s="95"/>
      <c r="J409" s="95"/>
      <c r="K409" s="95"/>
      <c r="L409" s="95"/>
      <c r="M409" s="95"/>
      <c r="N409" s="95"/>
      <c r="O409" s="95"/>
      <c r="P409" s="95"/>
      <c r="Q409" s="95"/>
      <c r="R409" s="95"/>
      <c r="S409" s="95"/>
    </row>
    <row r="410" spans="2:19" x14ac:dyDescent="0.3">
      <c r="B410" s="67"/>
      <c r="C410" s="95"/>
      <c r="D410" s="95"/>
      <c r="E410" s="95"/>
      <c r="F410" s="95"/>
      <c r="G410" s="95"/>
      <c r="H410" s="95"/>
      <c r="I410" s="95"/>
      <c r="J410" s="95"/>
      <c r="K410" s="95"/>
      <c r="L410" s="95"/>
      <c r="M410" s="95"/>
      <c r="N410" s="95"/>
      <c r="O410" s="95"/>
      <c r="P410" s="95"/>
      <c r="Q410" s="95"/>
      <c r="R410" s="95"/>
      <c r="S410" s="95"/>
    </row>
    <row r="411" spans="2:19" x14ac:dyDescent="0.3">
      <c r="B411" s="67"/>
      <c r="C411" s="95"/>
      <c r="D411" s="95"/>
      <c r="E411" s="95"/>
      <c r="F411" s="95"/>
      <c r="G411" s="95"/>
      <c r="H411" s="95"/>
      <c r="I411" s="95"/>
      <c r="J411" s="95"/>
      <c r="K411" s="95"/>
      <c r="L411" s="95"/>
      <c r="M411" s="95"/>
      <c r="N411" s="95"/>
      <c r="O411" s="95"/>
      <c r="P411" s="95"/>
      <c r="Q411" s="95"/>
      <c r="R411" s="95"/>
      <c r="S411" s="95"/>
    </row>
    <row r="412" spans="2:19" x14ac:dyDescent="0.3">
      <c r="B412" s="67"/>
      <c r="C412" s="95"/>
      <c r="D412" s="95"/>
      <c r="E412" s="95"/>
      <c r="F412" s="95"/>
      <c r="G412" s="95"/>
      <c r="H412" s="95"/>
      <c r="I412" s="95"/>
      <c r="J412" s="95"/>
      <c r="K412" s="95"/>
      <c r="L412" s="95"/>
      <c r="M412" s="95"/>
      <c r="N412" s="95"/>
      <c r="O412" s="95"/>
      <c r="P412" s="95"/>
      <c r="Q412" s="95"/>
      <c r="R412" s="95"/>
      <c r="S412" s="95"/>
    </row>
    <row r="413" spans="2:19" x14ac:dyDescent="0.3">
      <c r="B413" s="67"/>
      <c r="C413" s="95"/>
      <c r="D413" s="95"/>
      <c r="E413" s="95"/>
      <c r="F413" s="95"/>
      <c r="G413" s="95"/>
      <c r="H413" s="95"/>
      <c r="I413" s="95"/>
      <c r="J413" s="95"/>
      <c r="K413" s="95"/>
      <c r="L413" s="95"/>
      <c r="M413" s="95"/>
      <c r="N413" s="95"/>
      <c r="O413" s="95"/>
      <c r="P413" s="95"/>
      <c r="Q413" s="95"/>
      <c r="R413" s="95"/>
      <c r="S413" s="95"/>
    </row>
    <row r="414" spans="2:19" x14ac:dyDescent="0.3">
      <c r="B414" s="67"/>
      <c r="C414" s="95"/>
      <c r="D414" s="95"/>
      <c r="E414" s="95"/>
      <c r="F414" s="95"/>
      <c r="G414" s="95"/>
      <c r="H414" s="95"/>
      <c r="I414" s="95"/>
      <c r="J414" s="95"/>
      <c r="K414" s="95"/>
      <c r="L414" s="95"/>
      <c r="M414" s="95"/>
      <c r="N414" s="95"/>
      <c r="O414" s="95"/>
      <c r="P414" s="95"/>
      <c r="Q414" s="95"/>
      <c r="R414" s="95"/>
      <c r="S414" s="95"/>
    </row>
    <row r="415" spans="2:19" x14ac:dyDescent="0.3">
      <c r="B415" s="67"/>
      <c r="C415" s="95"/>
      <c r="D415" s="95"/>
      <c r="E415" s="95"/>
      <c r="F415" s="95"/>
      <c r="G415" s="95"/>
      <c r="H415" s="95"/>
      <c r="I415" s="95"/>
      <c r="J415" s="95"/>
      <c r="K415" s="95"/>
      <c r="L415" s="95"/>
      <c r="M415" s="95"/>
      <c r="N415" s="95"/>
      <c r="O415" s="95"/>
      <c r="P415" s="95"/>
      <c r="Q415" s="95"/>
      <c r="R415" s="95"/>
      <c r="S415" s="95"/>
    </row>
    <row r="416" spans="2:19" x14ac:dyDescent="0.3">
      <c r="B416" s="67"/>
      <c r="C416" s="95"/>
      <c r="D416" s="95"/>
      <c r="E416" s="95"/>
      <c r="F416" s="95"/>
      <c r="G416" s="95"/>
      <c r="H416" s="95"/>
      <c r="I416" s="95"/>
      <c r="J416" s="95"/>
      <c r="K416" s="95"/>
      <c r="L416" s="95"/>
      <c r="M416" s="95"/>
      <c r="N416" s="95"/>
      <c r="O416" s="95"/>
      <c r="P416" s="95"/>
      <c r="Q416" s="95"/>
      <c r="R416" s="95"/>
      <c r="S416" s="95"/>
    </row>
    <row r="417" spans="2:19" x14ac:dyDescent="0.3">
      <c r="B417" s="67"/>
      <c r="C417" s="95"/>
      <c r="D417" s="95"/>
      <c r="E417" s="95"/>
      <c r="F417" s="95"/>
      <c r="G417" s="95"/>
      <c r="H417" s="95"/>
      <c r="I417" s="95"/>
      <c r="J417" s="95"/>
      <c r="K417" s="95"/>
      <c r="L417" s="95"/>
      <c r="M417" s="95"/>
      <c r="N417" s="95"/>
      <c r="O417" s="95"/>
      <c r="P417" s="95"/>
      <c r="Q417" s="95"/>
      <c r="R417" s="95"/>
      <c r="S417" s="95"/>
    </row>
    <row r="418" spans="2:19" x14ac:dyDescent="0.3">
      <c r="B418" s="67"/>
      <c r="C418" s="95"/>
      <c r="D418" s="95"/>
      <c r="E418" s="95"/>
      <c r="F418" s="95"/>
      <c r="G418" s="95"/>
      <c r="H418" s="95"/>
      <c r="I418" s="95"/>
      <c r="J418" s="95"/>
      <c r="K418" s="95"/>
      <c r="L418" s="95"/>
      <c r="M418" s="95"/>
      <c r="N418" s="95"/>
      <c r="O418" s="95"/>
      <c r="P418" s="95"/>
      <c r="Q418" s="95"/>
      <c r="R418" s="95"/>
      <c r="S418" s="95"/>
    </row>
    <row r="419" spans="2:19" x14ac:dyDescent="0.3">
      <c r="B419" s="67"/>
      <c r="C419" s="95"/>
      <c r="D419" s="95"/>
      <c r="E419" s="95"/>
      <c r="F419" s="95"/>
      <c r="G419" s="95"/>
      <c r="H419" s="95"/>
      <c r="I419" s="95"/>
      <c r="J419" s="95"/>
      <c r="K419" s="95"/>
      <c r="L419" s="95"/>
      <c r="M419" s="95"/>
      <c r="N419" s="95"/>
      <c r="O419" s="95"/>
      <c r="P419" s="95"/>
      <c r="Q419" s="95"/>
      <c r="R419" s="95"/>
      <c r="S419" s="95"/>
    </row>
    <row r="420" spans="2:19" x14ac:dyDescent="0.3">
      <c r="B420" s="67"/>
      <c r="C420" s="95"/>
      <c r="D420" s="95"/>
      <c r="E420" s="95"/>
      <c r="F420" s="95"/>
      <c r="G420" s="95"/>
      <c r="H420" s="95"/>
      <c r="I420" s="95"/>
      <c r="J420" s="95"/>
      <c r="K420" s="95"/>
      <c r="L420" s="95"/>
      <c r="M420" s="95"/>
      <c r="N420" s="95"/>
      <c r="O420" s="95"/>
      <c r="P420" s="95"/>
      <c r="Q420" s="95"/>
      <c r="R420" s="95"/>
      <c r="S420" s="95"/>
    </row>
    <row r="421" spans="2:19" x14ac:dyDescent="0.3">
      <c r="B421" s="67"/>
      <c r="C421" s="95"/>
      <c r="D421" s="95"/>
      <c r="E421" s="95"/>
      <c r="F421" s="95"/>
      <c r="G421" s="95"/>
      <c r="H421" s="95"/>
      <c r="I421" s="95"/>
      <c r="J421" s="95"/>
      <c r="K421" s="95"/>
      <c r="L421" s="95"/>
      <c r="M421" s="95"/>
      <c r="N421" s="95"/>
      <c r="O421" s="95"/>
      <c r="P421" s="95"/>
      <c r="Q421" s="95"/>
      <c r="R421" s="95"/>
      <c r="S421" s="95"/>
    </row>
    <row r="422" spans="2:19" x14ac:dyDescent="0.3">
      <c r="B422" s="67"/>
      <c r="C422" s="95"/>
      <c r="D422" s="95"/>
      <c r="E422" s="95"/>
      <c r="F422" s="95"/>
      <c r="G422" s="95"/>
      <c r="H422" s="95"/>
      <c r="I422" s="95"/>
      <c r="J422" s="95"/>
      <c r="K422" s="95"/>
      <c r="L422" s="95"/>
      <c r="M422" s="95"/>
      <c r="N422" s="95"/>
      <c r="O422" s="95"/>
      <c r="P422" s="95"/>
      <c r="Q422" s="95"/>
      <c r="R422" s="95"/>
      <c r="S422" s="95"/>
    </row>
    <row r="423" spans="2:19" x14ac:dyDescent="0.3">
      <c r="B423" s="67"/>
      <c r="C423" s="95"/>
      <c r="D423" s="95"/>
      <c r="E423" s="95"/>
      <c r="F423" s="95"/>
      <c r="G423" s="95"/>
      <c r="H423" s="95"/>
      <c r="I423" s="95"/>
      <c r="J423" s="95"/>
      <c r="K423" s="95"/>
      <c r="L423" s="95"/>
      <c r="M423" s="95"/>
      <c r="N423" s="95"/>
      <c r="O423" s="95"/>
      <c r="P423" s="95"/>
      <c r="Q423" s="95"/>
      <c r="R423" s="95"/>
      <c r="S423" s="95"/>
    </row>
    <row r="424" spans="2:19" x14ac:dyDescent="0.3">
      <c r="B424" s="67"/>
      <c r="C424" s="95"/>
      <c r="D424" s="95"/>
      <c r="E424" s="95"/>
      <c r="F424" s="95"/>
      <c r="G424" s="95"/>
      <c r="H424" s="95"/>
      <c r="I424" s="95"/>
      <c r="J424" s="95"/>
      <c r="K424" s="95"/>
      <c r="L424" s="95"/>
      <c r="M424" s="95"/>
      <c r="N424" s="95"/>
      <c r="O424" s="95"/>
      <c r="P424" s="95"/>
      <c r="Q424" s="95"/>
      <c r="R424" s="95"/>
      <c r="S424" s="95"/>
    </row>
    <row r="425" spans="2:19" x14ac:dyDescent="0.3">
      <c r="B425" s="67"/>
      <c r="C425" s="95"/>
      <c r="D425" s="95"/>
      <c r="E425" s="95"/>
      <c r="F425" s="95"/>
      <c r="G425" s="95"/>
      <c r="H425" s="95"/>
      <c r="I425" s="95"/>
      <c r="J425" s="95"/>
      <c r="K425" s="95"/>
      <c r="L425" s="95"/>
      <c r="M425" s="95"/>
      <c r="N425" s="95"/>
      <c r="O425" s="95"/>
      <c r="P425" s="95"/>
      <c r="Q425" s="95"/>
      <c r="R425" s="95"/>
      <c r="S425" s="95"/>
    </row>
    <row r="426" spans="2:19" x14ac:dyDescent="0.3">
      <c r="B426" s="67"/>
      <c r="C426" s="95"/>
      <c r="D426" s="95"/>
      <c r="E426" s="95"/>
      <c r="F426" s="95"/>
      <c r="G426" s="95"/>
      <c r="H426" s="95"/>
      <c r="I426" s="95"/>
      <c r="J426" s="95"/>
      <c r="K426" s="95"/>
      <c r="L426" s="95"/>
      <c r="M426" s="95"/>
      <c r="N426" s="95"/>
      <c r="O426" s="95"/>
      <c r="P426" s="95"/>
      <c r="Q426" s="95"/>
      <c r="R426" s="95"/>
      <c r="S426" s="95"/>
    </row>
    <row r="427" spans="2:19" x14ac:dyDescent="0.3">
      <c r="B427" s="67"/>
      <c r="C427" s="95"/>
      <c r="D427" s="95"/>
      <c r="E427" s="95"/>
      <c r="F427" s="95"/>
      <c r="G427" s="95"/>
      <c r="H427" s="95"/>
      <c r="I427" s="95"/>
      <c r="J427" s="95"/>
      <c r="K427" s="95"/>
      <c r="L427" s="95"/>
      <c r="M427" s="95"/>
      <c r="N427" s="95"/>
      <c r="O427" s="95"/>
      <c r="P427" s="95"/>
      <c r="Q427" s="95"/>
      <c r="R427" s="95"/>
      <c r="S427" s="95"/>
    </row>
    <row r="428" spans="2:19" x14ac:dyDescent="0.3">
      <c r="B428" s="67"/>
      <c r="C428" s="95"/>
      <c r="D428" s="95"/>
      <c r="E428" s="95"/>
      <c r="F428" s="95"/>
      <c r="G428" s="95"/>
      <c r="H428" s="95"/>
      <c r="I428" s="95"/>
      <c r="J428" s="95"/>
      <c r="K428" s="95"/>
      <c r="L428" s="95"/>
      <c r="M428" s="95"/>
      <c r="N428" s="95"/>
      <c r="O428" s="95"/>
      <c r="P428" s="95"/>
      <c r="Q428" s="95"/>
      <c r="R428" s="95"/>
      <c r="S428" s="95"/>
    </row>
    <row r="429" spans="2:19" x14ac:dyDescent="0.3">
      <c r="B429" s="67"/>
      <c r="C429" s="95"/>
      <c r="D429" s="95"/>
      <c r="E429" s="95"/>
      <c r="F429" s="95"/>
      <c r="G429" s="95"/>
      <c r="H429" s="95"/>
      <c r="I429" s="95"/>
      <c r="J429" s="95"/>
      <c r="K429" s="95"/>
      <c r="L429" s="95"/>
      <c r="M429" s="95"/>
      <c r="N429" s="95"/>
      <c r="O429" s="95"/>
      <c r="P429" s="95"/>
      <c r="Q429" s="95"/>
      <c r="R429" s="95"/>
      <c r="S429" s="95"/>
    </row>
    <row r="430" spans="2:19" x14ac:dyDescent="0.3">
      <c r="B430" s="67"/>
      <c r="C430" s="95"/>
      <c r="D430" s="95"/>
      <c r="E430" s="95"/>
      <c r="F430" s="95"/>
      <c r="G430" s="95"/>
      <c r="H430" s="95"/>
      <c r="I430" s="95"/>
      <c r="J430" s="95"/>
      <c r="K430" s="95"/>
      <c r="L430" s="95"/>
      <c r="M430" s="95"/>
      <c r="N430" s="95"/>
      <c r="O430" s="95"/>
      <c r="P430" s="95"/>
      <c r="Q430" s="95"/>
      <c r="R430" s="95"/>
      <c r="S430" s="95"/>
    </row>
    <row r="431" spans="2:19" x14ac:dyDescent="0.3">
      <c r="B431" s="67"/>
      <c r="C431" s="95"/>
      <c r="D431" s="95"/>
      <c r="E431" s="95"/>
      <c r="F431" s="95"/>
      <c r="G431" s="95"/>
      <c r="H431" s="95"/>
      <c r="I431" s="95"/>
      <c r="J431" s="95"/>
      <c r="K431" s="95"/>
      <c r="L431" s="95"/>
      <c r="M431" s="95"/>
      <c r="N431" s="95"/>
      <c r="O431" s="95"/>
      <c r="P431" s="95"/>
      <c r="Q431" s="95"/>
      <c r="R431" s="95"/>
      <c r="S431" s="95"/>
    </row>
    <row r="432" spans="2:19" x14ac:dyDescent="0.3">
      <c r="B432" s="67"/>
      <c r="C432" s="95"/>
      <c r="D432" s="95"/>
      <c r="E432" s="95"/>
      <c r="F432" s="95"/>
      <c r="G432" s="95"/>
      <c r="H432" s="95"/>
      <c r="I432" s="95"/>
      <c r="J432" s="95"/>
      <c r="K432" s="95"/>
      <c r="L432" s="95"/>
      <c r="M432" s="95"/>
      <c r="N432" s="95"/>
      <c r="O432" s="95"/>
      <c r="P432" s="95"/>
      <c r="Q432" s="95"/>
      <c r="R432" s="95"/>
      <c r="S432" s="95"/>
    </row>
    <row r="433" spans="2:19" x14ac:dyDescent="0.3">
      <c r="B433" s="67"/>
      <c r="C433" s="95"/>
      <c r="D433" s="95"/>
      <c r="E433" s="95"/>
      <c r="F433" s="95"/>
      <c r="G433" s="95"/>
      <c r="H433" s="95"/>
      <c r="I433" s="95"/>
      <c r="J433" s="95"/>
      <c r="K433" s="95"/>
      <c r="L433" s="95"/>
      <c r="M433" s="95"/>
      <c r="N433" s="95"/>
      <c r="O433" s="95"/>
      <c r="P433" s="95"/>
      <c r="Q433" s="95"/>
      <c r="R433" s="95"/>
      <c r="S433" s="95"/>
    </row>
    <row r="434" spans="2:19" x14ac:dyDescent="0.3">
      <c r="B434" s="67"/>
      <c r="C434" s="95"/>
      <c r="D434" s="95"/>
      <c r="E434" s="95"/>
      <c r="F434" s="95"/>
      <c r="G434" s="95"/>
      <c r="H434" s="95"/>
      <c r="I434" s="95"/>
      <c r="J434" s="95"/>
      <c r="K434" s="95"/>
      <c r="L434" s="95"/>
      <c r="M434" s="95"/>
      <c r="N434" s="95"/>
      <c r="O434" s="95"/>
      <c r="P434" s="95"/>
      <c r="Q434" s="95"/>
      <c r="R434" s="95"/>
      <c r="S434" s="95"/>
    </row>
    <row r="435" spans="2:19" x14ac:dyDescent="0.3">
      <c r="B435" s="67"/>
      <c r="C435" s="95"/>
      <c r="D435" s="95"/>
      <c r="E435" s="95"/>
      <c r="F435" s="95"/>
      <c r="G435" s="95"/>
      <c r="H435" s="95"/>
      <c r="I435" s="95"/>
      <c r="J435" s="95"/>
      <c r="K435" s="95"/>
      <c r="L435" s="95"/>
      <c r="M435" s="95"/>
      <c r="N435" s="95"/>
      <c r="O435" s="95"/>
      <c r="P435" s="95"/>
      <c r="Q435" s="95"/>
      <c r="R435" s="95"/>
      <c r="S435" s="95"/>
    </row>
    <row r="436" spans="2:19" x14ac:dyDescent="0.3">
      <c r="B436" s="67"/>
      <c r="C436" s="95"/>
      <c r="D436" s="95"/>
      <c r="E436" s="95"/>
      <c r="F436" s="95"/>
      <c r="G436" s="95"/>
      <c r="H436" s="95"/>
      <c r="I436" s="95"/>
      <c r="J436" s="95"/>
      <c r="K436" s="95"/>
      <c r="L436" s="95"/>
      <c r="M436" s="95"/>
      <c r="N436" s="95"/>
      <c r="O436" s="95"/>
      <c r="P436" s="95"/>
      <c r="Q436" s="95"/>
      <c r="R436" s="95"/>
      <c r="S436" s="95"/>
    </row>
    <row r="437" spans="2:19" x14ac:dyDescent="0.3">
      <c r="B437" s="67"/>
      <c r="C437" s="95"/>
      <c r="D437" s="95"/>
      <c r="E437" s="95"/>
      <c r="F437" s="95"/>
      <c r="G437" s="95"/>
      <c r="H437" s="95"/>
      <c r="I437" s="95"/>
      <c r="J437" s="95"/>
      <c r="K437" s="95"/>
      <c r="L437" s="95"/>
      <c r="M437" s="95"/>
      <c r="N437" s="95"/>
      <c r="O437" s="95"/>
      <c r="P437" s="95"/>
      <c r="Q437" s="95"/>
      <c r="R437" s="95"/>
      <c r="S437" s="95"/>
    </row>
    <row r="438" spans="2:19" x14ac:dyDescent="0.3">
      <c r="B438" s="67"/>
      <c r="C438" s="95"/>
      <c r="D438" s="95"/>
      <c r="E438" s="95"/>
      <c r="F438" s="95"/>
      <c r="G438" s="95"/>
      <c r="H438" s="95"/>
      <c r="I438" s="95"/>
      <c r="J438" s="95"/>
      <c r="K438" s="95"/>
      <c r="L438" s="95"/>
      <c r="M438" s="95"/>
      <c r="N438" s="95"/>
      <c r="O438" s="95"/>
      <c r="P438" s="95"/>
      <c r="Q438" s="95"/>
      <c r="R438" s="95"/>
      <c r="S438" s="95"/>
    </row>
    <row r="439" spans="2:19" x14ac:dyDescent="0.3">
      <c r="B439" s="67"/>
      <c r="C439" s="95"/>
      <c r="D439" s="95"/>
      <c r="E439" s="95"/>
      <c r="F439" s="95"/>
      <c r="G439" s="95"/>
      <c r="H439" s="95"/>
      <c r="I439" s="95"/>
      <c r="J439" s="95"/>
      <c r="K439" s="95"/>
      <c r="L439" s="95"/>
      <c r="M439" s="95"/>
      <c r="N439" s="95"/>
      <c r="O439" s="95"/>
      <c r="P439" s="95"/>
      <c r="Q439" s="95"/>
      <c r="R439" s="95"/>
      <c r="S439" s="95"/>
    </row>
    <row r="440" spans="2:19" x14ac:dyDescent="0.3">
      <c r="B440" s="67"/>
      <c r="C440" s="95"/>
      <c r="D440" s="95"/>
      <c r="E440" s="95"/>
      <c r="F440" s="95"/>
      <c r="G440" s="95"/>
      <c r="H440" s="95"/>
      <c r="I440" s="95"/>
      <c r="J440" s="95"/>
      <c r="K440" s="95"/>
      <c r="L440" s="95"/>
      <c r="M440" s="95"/>
      <c r="N440" s="95"/>
      <c r="O440" s="95"/>
      <c r="P440" s="95"/>
      <c r="Q440" s="95"/>
      <c r="R440" s="95"/>
      <c r="S440" s="95"/>
    </row>
    <row r="441" spans="2:19" x14ac:dyDescent="0.3">
      <c r="B441" s="67"/>
      <c r="C441" s="95"/>
      <c r="D441" s="95"/>
      <c r="E441" s="95"/>
      <c r="F441" s="95"/>
      <c r="G441" s="95"/>
      <c r="H441" s="95"/>
      <c r="I441" s="95"/>
      <c r="J441" s="95"/>
      <c r="K441" s="95"/>
      <c r="L441" s="95"/>
      <c r="M441" s="95"/>
      <c r="N441" s="95"/>
      <c r="O441" s="95"/>
      <c r="P441" s="95"/>
      <c r="Q441" s="95"/>
      <c r="R441" s="95"/>
      <c r="S441" s="95"/>
    </row>
    <row r="442" spans="2:19" x14ac:dyDescent="0.3">
      <c r="B442" s="67"/>
      <c r="C442" s="95"/>
      <c r="D442" s="95"/>
      <c r="E442" s="95"/>
      <c r="F442" s="95"/>
      <c r="G442" s="95"/>
      <c r="H442" s="95"/>
      <c r="I442" s="95"/>
      <c r="J442" s="95"/>
      <c r="K442" s="95"/>
      <c r="L442" s="95"/>
      <c r="M442" s="95"/>
      <c r="N442" s="95"/>
      <c r="O442" s="95"/>
      <c r="P442" s="95"/>
      <c r="Q442" s="95"/>
      <c r="R442" s="95"/>
      <c r="S442" s="95"/>
    </row>
    <row r="443" spans="2:19" x14ac:dyDescent="0.3">
      <c r="B443" s="67"/>
      <c r="C443" s="95"/>
      <c r="D443" s="95"/>
      <c r="E443" s="95"/>
      <c r="F443" s="95"/>
      <c r="G443" s="95"/>
      <c r="H443" s="95"/>
      <c r="I443" s="95"/>
      <c r="J443" s="95"/>
      <c r="K443" s="95"/>
      <c r="L443" s="95"/>
      <c r="M443" s="95"/>
      <c r="N443" s="95"/>
      <c r="O443" s="95"/>
      <c r="P443" s="95"/>
      <c r="Q443" s="95"/>
      <c r="R443" s="95"/>
      <c r="S443" s="95"/>
    </row>
    <row r="444" spans="2:19" x14ac:dyDescent="0.3">
      <c r="B444" s="67"/>
      <c r="C444" s="95"/>
      <c r="D444" s="95"/>
      <c r="E444" s="95"/>
      <c r="F444" s="95"/>
      <c r="G444" s="95"/>
      <c r="H444" s="95"/>
      <c r="I444" s="95"/>
      <c r="J444" s="95"/>
      <c r="K444" s="95"/>
      <c r="L444" s="95"/>
      <c r="M444" s="95"/>
      <c r="N444" s="95"/>
      <c r="O444" s="95"/>
      <c r="P444" s="95"/>
      <c r="Q444" s="95"/>
      <c r="R444" s="95"/>
      <c r="S444" s="95"/>
    </row>
    <row r="445" spans="2:19" x14ac:dyDescent="0.3">
      <c r="B445" s="67"/>
      <c r="C445" s="95"/>
      <c r="D445" s="95"/>
      <c r="E445" s="95"/>
      <c r="F445" s="95"/>
      <c r="G445" s="95"/>
      <c r="H445" s="95"/>
      <c r="I445" s="95"/>
      <c r="J445" s="95"/>
      <c r="K445" s="95"/>
      <c r="L445" s="95"/>
      <c r="M445" s="95"/>
      <c r="N445" s="95"/>
      <c r="O445" s="95"/>
      <c r="P445" s="95"/>
      <c r="Q445" s="95"/>
      <c r="R445" s="95"/>
      <c r="S445" s="95"/>
    </row>
    <row r="446" spans="2:19" x14ac:dyDescent="0.3">
      <c r="B446" s="67"/>
      <c r="C446" s="95"/>
      <c r="D446" s="95"/>
      <c r="E446" s="95"/>
      <c r="F446" s="95"/>
      <c r="G446" s="95"/>
      <c r="H446" s="95"/>
      <c r="I446" s="95"/>
      <c r="J446" s="95"/>
      <c r="K446" s="95"/>
      <c r="L446" s="95"/>
      <c r="M446" s="95"/>
      <c r="N446" s="95"/>
      <c r="O446" s="95"/>
      <c r="P446" s="95"/>
      <c r="Q446" s="95"/>
      <c r="R446" s="95"/>
      <c r="S446" s="95"/>
    </row>
    <row r="447" spans="2:19" x14ac:dyDescent="0.3">
      <c r="B447" s="67"/>
      <c r="C447" s="95"/>
      <c r="D447" s="95"/>
      <c r="E447" s="95"/>
      <c r="F447" s="95"/>
      <c r="G447" s="95"/>
      <c r="H447" s="95"/>
      <c r="I447" s="95"/>
      <c r="J447" s="95"/>
      <c r="K447" s="95"/>
      <c r="L447" s="95"/>
      <c r="M447" s="95"/>
      <c r="N447" s="95"/>
      <c r="O447" s="95"/>
      <c r="P447" s="95"/>
      <c r="Q447" s="95"/>
      <c r="R447" s="95"/>
      <c r="S447" s="95"/>
    </row>
    <row r="448" spans="2:19" x14ac:dyDescent="0.3">
      <c r="B448" s="67"/>
      <c r="C448" s="95"/>
      <c r="D448" s="95"/>
      <c r="E448" s="95"/>
      <c r="F448" s="95"/>
      <c r="G448" s="95"/>
      <c r="H448" s="95"/>
      <c r="I448" s="95"/>
      <c r="J448" s="95"/>
      <c r="K448" s="95"/>
      <c r="L448" s="95"/>
      <c r="M448" s="95"/>
      <c r="N448" s="95"/>
      <c r="O448" s="95"/>
      <c r="P448" s="95"/>
      <c r="Q448" s="95"/>
      <c r="R448" s="95"/>
      <c r="S448" s="95"/>
    </row>
    <row r="449" spans="2:19" x14ac:dyDescent="0.3">
      <c r="B449" s="67"/>
      <c r="C449" s="95"/>
      <c r="D449" s="95"/>
      <c r="E449" s="95"/>
      <c r="F449" s="95"/>
      <c r="G449" s="95"/>
      <c r="H449" s="95"/>
      <c r="I449" s="95"/>
      <c r="J449" s="95"/>
      <c r="K449" s="95"/>
      <c r="L449" s="95"/>
      <c r="M449" s="95"/>
      <c r="N449" s="95"/>
      <c r="O449" s="95"/>
      <c r="P449" s="95"/>
      <c r="Q449" s="95"/>
      <c r="R449" s="95"/>
      <c r="S449" s="95"/>
    </row>
    <row r="450" spans="2:19" x14ac:dyDescent="0.3">
      <c r="B450" s="67"/>
      <c r="C450" s="95"/>
      <c r="D450" s="95"/>
      <c r="E450" s="95"/>
      <c r="F450" s="95"/>
      <c r="G450" s="95"/>
      <c r="H450" s="95"/>
      <c r="I450" s="95"/>
      <c r="J450" s="95"/>
      <c r="K450" s="95"/>
      <c r="L450" s="95"/>
      <c r="M450" s="95"/>
      <c r="N450" s="95"/>
      <c r="O450" s="95"/>
      <c r="P450" s="95"/>
      <c r="Q450" s="95"/>
      <c r="R450" s="95"/>
      <c r="S450" s="95"/>
    </row>
    <row r="451" spans="2:19" x14ac:dyDescent="0.3">
      <c r="B451" s="67"/>
      <c r="C451" s="95"/>
      <c r="D451" s="95"/>
      <c r="E451" s="95"/>
      <c r="F451" s="95"/>
      <c r="G451" s="95"/>
      <c r="H451" s="95"/>
      <c r="I451" s="95"/>
      <c r="J451" s="95"/>
      <c r="K451" s="95"/>
      <c r="L451" s="95"/>
      <c r="M451" s="95"/>
      <c r="N451" s="95"/>
      <c r="O451" s="95"/>
      <c r="P451" s="95"/>
      <c r="Q451" s="95"/>
      <c r="R451" s="95"/>
      <c r="S451" s="95"/>
    </row>
    <row r="452" spans="2:19" x14ac:dyDescent="0.3">
      <c r="B452" s="67"/>
      <c r="C452" s="95"/>
      <c r="D452" s="95"/>
      <c r="E452" s="95"/>
      <c r="F452" s="95"/>
      <c r="G452" s="95"/>
      <c r="H452" s="95"/>
      <c r="I452" s="95"/>
      <c r="J452" s="95"/>
      <c r="K452" s="95"/>
      <c r="L452" s="95"/>
      <c r="M452" s="95"/>
      <c r="N452" s="95"/>
      <c r="O452" s="95"/>
      <c r="P452" s="95"/>
      <c r="Q452" s="95"/>
      <c r="R452" s="95"/>
      <c r="S452" s="95"/>
    </row>
    <row r="453" spans="2:19" x14ac:dyDescent="0.3">
      <c r="B453" s="67"/>
      <c r="C453" s="95"/>
      <c r="D453" s="95"/>
      <c r="E453" s="95"/>
      <c r="F453" s="95"/>
      <c r="G453" s="95"/>
      <c r="H453" s="95"/>
      <c r="I453" s="95"/>
      <c r="J453" s="95"/>
      <c r="K453" s="95"/>
      <c r="L453" s="95"/>
      <c r="M453" s="95"/>
      <c r="N453" s="95"/>
      <c r="O453" s="95"/>
      <c r="P453" s="95"/>
      <c r="Q453" s="95"/>
      <c r="R453" s="95"/>
      <c r="S453" s="95"/>
    </row>
    <row r="454" spans="2:19" x14ac:dyDescent="0.3">
      <c r="B454" s="67"/>
      <c r="C454" s="95"/>
      <c r="D454" s="95"/>
      <c r="E454" s="95"/>
      <c r="F454" s="95"/>
      <c r="G454" s="95"/>
      <c r="H454" s="95"/>
      <c r="I454" s="95"/>
      <c r="J454" s="95"/>
      <c r="K454" s="95"/>
      <c r="L454" s="95"/>
      <c r="M454" s="95"/>
      <c r="N454" s="95"/>
      <c r="O454" s="95"/>
      <c r="P454" s="95"/>
      <c r="Q454" s="95"/>
      <c r="R454" s="95"/>
      <c r="S454" s="95"/>
    </row>
    <row r="455" spans="2:19" x14ac:dyDescent="0.3">
      <c r="B455" s="67"/>
      <c r="C455" s="95"/>
      <c r="D455" s="95"/>
      <c r="E455" s="95"/>
      <c r="F455" s="95"/>
      <c r="G455" s="95"/>
      <c r="H455" s="95"/>
      <c r="I455" s="95"/>
      <c r="J455" s="95"/>
      <c r="K455" s="95"/>
      <c r="L455" s="95"/>
      <c r="M455" s="95"/>
      <c r="N455" s="95"/>
      <c r="O455" s="95"/>
      <c r="P455" s="95"/>
      <c r="Q455" s="95"/>
      <c r="R455" s="95"/>
      <c r="S455" s="95"/>
    </row>
    <row r="456" spans="2:19" x14ac:dyDescent="0.3">
      <c r="B456" s="67"/>
      <c r="C456" s="95"/>
      <c r="D456" s="95"/>
      <c r="E456" s="95"/>
      <c r="F456" s="95"/>
      <c r="G456" s="95"/>
      <c r="H456" s="95"/>
      <c r="I456" s="95"/>
      <c r="J456" s="95"/>
      <c r="K456" s="95"/>
      <c r="L456" s="95"/>
      <c r="M456" s="95"/>
      <c r="N456" s="95"/>
      <c r="O456" s="95"/>
      <c r="P456" s="95"/>
      <c r="Q456" s="95"/>
      <c r="R456" s="95"/>
      <c r="S456" s="95"/>
    </row>
    <row r="457" spans="2:19" x14ac:dyDescent="0.3">
      <c r="B457" s="67"/>
      <c r="C457" s="95"/>
      <c r="D457" s="95"/>
      <c r="E457" s="95"/>
      <c r="F457" s="95"/>
      <c r="G457" s="95"/>
      <c r="H457" s="95"/>
      <c r="I457" s="95"/>
      <c r="J457" s="95"/>
      <c r="K457" s="95"/>
      <c r="L457" s="95"/>
      <c r="M457" s="95"/>
      <c r="N457" s="95"/>
      <c r="O457" s="95"/>
      <c r="P457" s="95"/>
      <c r="Q457" s="95"/>
      <c r="R457" s="95"/>
      <c r="S457" s="95"/>
    </row>
    <row r="458" spans="2:19" x14ac:dyDescent="0.3">
      <c r="B458" s="67"/>
      <c r="C458" s="95"/>
      <c r="D458" s="95"/>
      <c r="E458" s="95"/>
      <c r="F458" s="95"/>
      <c r="G458" s="95"/>
      <c r="H458" s="95"/>
      <c r="I458" s="95"/>
      <c r="J458" s="95"/>
      <c r="K458" s="95"/>
      <c r="L458" s="95"/>
      <c r="M458" s="95"/>
      <c r="N458" s="95"/>
      <c r="O458" s="95"/>
      <c r="P458" s="95"/>
      <c r="Q458" s="95"/>
      <c r="R458" s="95"/>
      <c r="S458" s="95"/>
    </row>
    <row r="459" spans="2:19" x14ac:dyDescent="0.3">
      <c r="B459" s="67"/>
      <c r="C459" s="95"/>
      <c r="D459" s="95"/>
      <c r="E459" s="95"/>
      <c r="F459" s="95"/>
      <c r="G459" s="95"/>
      <c r="H459" s="95"/>
      <c r="I459" s="95"/>
      <c r="J459" s="95"/>
      <c r="K459" s="95"/>
      <c r="L459" s="95"/>
      <c r="M459" s="95"/>
      <c r="N459" s="95"/>
      <c r="O459" s="95"/>
      <c r="P459" s="95"/>
      <c r="Q459" s="95"/>
      <c r="R459" s="95"/>
      <c r="S459" s="95"/>
    </row>
    <row r="460" spans="2:19" x14ac:dyDescent="0.3">
      <c r="B460" s="67"/>
      <c r="C460" s="95"/>
      <c r="D460" s="95"/>
      <c r="E460" s="95"/>
      <c r="F460" s="95"/>
      <c r="G460" s="95"/>
      <c r="H460" s="95"/>
      <c r="I460" s="95"/>
      <c r="J460" s="95"/>
      <c r="K460" s="95"/>
      <c r="L460" s="95"/>
      <c r="M460" s="95"/>
      <c r="N460" s="95"/>
      <c r="O460" s="95"/>
      <c r="P460" s="95"/>
      <c r="Q460" s="95"/>
      <c r="R460" s="95"/>
      <c r="S460" s="95"/>
    </row>
    <row r="461" spans="2:19" x14ac:dyDescent="0.3">
      <c r="B461" s="67"/>
      <c r="C461" s="95"/>
      <c r="D461" s="95"/>
      <c r="E461" s="95"/>
      <c r="F461" s="95"/>
      <c r="G461" s="95"/>
      <c r="H461" s="95"/>
      <c r="I461" s="95"/>
      <c r="J461" s="95"/>
      <c r="K461" s="95"/>
      <c r="L461" s="95"/>
      <c r="M461" s="95"/>
      <c r="N461" s="95"/>
      <c r="O461" s="95"/>
      <c r="P461" s="95"/>
      <c r="Q461" s="95"/>
      <c r="R461" s="95"/>
      <c r="S461" s="95"/>
    </row>
    <row r="462" spans="2:19" x14ac:dyDescent="0.3">
      <c r="B462" s="67"/>
      <c r="C462" s="95"/>
      <c r="D462" s="95"/>
      <c r="E462" s="95"/>
      <c r="F462" s="95"/>
      <c r="G462" s="95"/>
      <c r="H462" s="95"/>
      <c r="I462" s="95"/>
      <c r="J462" s="95"/>
      <c r="K462" s="95"/>
      <c r="L462" s="95"/>
      <c r="M462" s="95"/>
      <c r="N462" s="95"/>
      <c r="O462" s="95"/>
      <c r="P462" s="95"/>
      <c r="Q462" s="95"/>
      <c r="R462" s="95"/>
      <c r="S462" s="95"/>
    </row>
    <row r="463" spans="2:19" x14ac:dyDescent="0.3">
      <c r="B463" s="67"/>
      <c r="C463" s="95"/>
      <c r="D463" s="95"/>
      <c r="E463" s="95"/>
      <c r="F463" s="95"/>
      <c r="G463" s="95"/>
      <c r="H463" s="95"/>
      <c r="I463" s="95"/>
      <c r="J463" s="95"/>
      <c r="K463" s="95"/>
      <c r="L463" s="95"/>
      <c r="M463" s="95"/>
      <c r="N463" s="95"/>
      <c r="O463" s="95"/>
      <c r="P463" s="95"/>
      <c r="Q463" s="95"/>
      <c r="R463" s="95"/>
      <c r="S463" s="95"/>
    </row>
    <row r="464" spans="2:19" x14ac:dyDescent="0.3">
      <c r="B464" s="67"/>
      <c r="C464" s="95"/>
      <c r="D464" s="95"/>
      <c r="E464" s="95"/>
      <c r="F464" s="95"/>
      <c r="G464" s="95"/>
      <c r="H464" s="95"/>
      <c r="I464" s="95"/>
      <c r="J464" s="95"/>
      <c r="K464" s="95"/>
      <c r="L464" s="95"/>
      <c r="M464" s="95"/>
      <c r="N464" s="95"/>
      <c r="O464" s="95"/>
      <c r="P464" s="95"/>
      <c r="Q464" s="95"/>
      <c r="R464" s="95"/>
      <c r="S464" s="95"/>
    </row>
    <row r="465" spans="2:19" x14ac:dyDescent="0.3">
      <c r="B465" s="67"/>
      <c r="C465" s="95"/>
      <c r="D465" s="95"/>
      <c r="E465" s="95"/>
      <c r="F465" s="95"/>
      <c r="G465" s="95"/>
      <c r="H465" s="95"/>
      <c r="I465" s="95"/>
      <c r="J465" s="95"/>
      <c r="K465" s="95"/>
      <c r="L465" s="95"/>
      <c r="M465" s="95"/>
      <c r="N465" s="95"/>
      <c r="O465" s="95"/>
      <c r="P465" s="95"/>
      <c r="Q465" s="95"/>
      <c r="R465" s="95"/>
      <c r="S465" s="95"/>
    </row>
    <row r="466" spans="2:19" x14ac:dyDescent="0.3">
      <c r="B466" s="67"/>
      <c r="C466" s="95"/>
      <c r="D466" s="95"/>
      <c r="E466" s="95"/>
      <c r="F466" s="95"/>
      <c r="G466" s="95"/>
      <c r="H466" s="95"/>
      <c r="I466" s="95"/>
      <c r="J466" s="95"/>
      <c r="K466" s="95"/>
      <c r="L466" s="95"/>
      <c r="M466" s="95"/>
      <c r="N466" s="95"/>
      <c r="O466" s="95"/>
      <c r="P466" s="95"/>
      <c r="Q466" s="95"/>
      <c r="R466" s="95"/>
      <c r="S466" s="95"/>
    </row>
    <row r="467" spans="2:19" x14ac:dyDescent="0.3">
      <c r="B467" s="67"/>
      <c r="C467" s="95"/>
      <c r="D467" s="95"/>
      <c r="E467" s="95"/>
      <c r="F467" s="95"/>
      <c r="G467" s="95"/>
      <c r="H467" s="95"/>
      <c r="I467" s="95"/>
      <c r="J467" s="95"/>
      <c r="K467" s="95"/>
      <c r="L467" s="95"/>
      <c r="M467" s="95"/>
      <c r="N467" s="95"/>
      <c r="O467" s="95"/>
      <c r="P467" s="95"/>
      <c r="Q467" s="95"/>
      <c r="R467" s="95"/>
      <c r="S467" s="95"/>
    </row>
    <row r="468" spans="2:19" x14ac:dyDescent="0.3">
      <c r="B468" s="67"/>
      <c r="C468" s="95"/>
      <c r="D468" s="95"/>
      <c r="E468" s="95"/>
      <c r="F468" s="95"/>
      <c r="G468" s="95"/>
      <c r="H468" s="95"/>
      <c r="I468" s="95"/>
      <c r="J468" s="95"/>
      <c r="K468" s="95"/>
      <c r="L468" s="95"/>
      <c r="M468" s="95"/>
      <c r="N468" s="95"/>
      <c r="O468" s="95"/>
      <c r="P468" s="95"/>
      <c r="Q468" s="95"/>
      <c r="R468" s="95"/>
      <c r="S468" s="95"/>
    </row>
    <row r="469" spans="2:19" x14ac:dyDescent="0.3">
      <c r="B469" s="67"/>
      <c r="C469" s="95"/>
      <c r="D469" s="95"/>
      <c r="E469" s="95"/>
      <c r="F469" s="95"/>
      <c r="G469" s="95"/>
      <c r="H469" s="95"/>
      <c r="I469" s="95"/>
      <c r="J469" s="95"/>
      <c r="K469" s="95"/>
      <c r="L469" s="95"/>
      <c r="M469" s="95"/>
      <c r="N469" s="95"/>
      <c r="O469" s="95"/>
      <c r="P469" s="95"/>
      <c r="Q469" s="95"/>
      <c r="R469" s="95"/>
      <c r="S469" s="95"/>
    </row>
    <row r="470" spans="2:19" x14ac:dyDescent="0.3">
      <c r="B470" s="67"/>
      <c r="C470" s="95"/>
      <c r="D470" s="95"/>
      <c r="E470" s="95"/>
      <c r="F470" s="95"/>
      <c r="G470" s="95"/>
      <c r="H470" s="95"/>
      <c r="I470" s="95"/>
      <c r="J470" s="95"/>
      <c r="K470" s="95"/>
      <c r="L470" s="95"/>
      <c r="M470" s="95"/>
      <c r="N470" s="95"/>
      <c r="O470" s="95"/>
      <c r="P470" s="95"/>
      <c r="Q470" s="95"/>
      <c r="R470" s="95"/>
      <c r="S470" s="95"/>
    </row>
    <row r="471" spans="2:19" x14ac:dyDescent="0.3">
      <c r="B471" s="67"/>
      <c r="C471" s="95"/>
      <c r="D471" s="95"/>
      <c r="E471" s="95"/>
      <c r="F471" s="95"/>
      <c r="G471" s="95"/>
      <c r="H471" s="95"/>
      <c r="I471" s="95"/>
      <c r="J471" s="95"/>
      <c r="K471" s="95"/>
      <c r="L471" s="95"/>
      <c r="M471" s="95"/>
      <c r="N471" s="95"/>
      <c r="O471" s="95"/>
      <c r="P471" s="95"/>
      <c r="Q471" s="95"/>
      <c r="R471" s="95"/>
      <c r="S471" s="95"/>
    </row>
    <row r="472" spans="2:19" x14ac:dyDescent="0.3">
      <c r="B472" s="67"/>
      <c r="C472" s="95"/>
      <c r="D472" s="95"/>
      <c r="E472" s="95"/>
      <c r="F472" s="95"/>
      <c r="G472" s="95"/>
      <c r="H472" s="95"/>
      <c r="I472" s="95"/>
      <c r="J472" s="95"/>
      <c r="K472" s="95"/>
      <c r="L472" s="95"/>
      <c r="M472" s="95"/>
      <c r="N472" s="95"/>
      <c r="O472" s="95"/>
      <c r="P472" s="95"/>
      <c r="Q472" s="95"/>
      <c r="R472" s="95"/>
      <c r="S472" s="95"/>
    </row>
    <row r="473" spans="2:19" x14ac:dyDescent="0.3">
      <c r="B473" s="67"/>
      <c r="C473" s="95"/>
      <c r="D473" s="95"/>
      <c r="E473" s="95"/>
      <c r="F473" s="95"/>
      <c r="G473" s="95"/>
      <c r="H473" s="95"/>
      <c r="I473" s="95"/>
      <c r="J473" s="95"/>
      <c r="K473" s="95"/>
      <c r="L473" s="95"/>
      <c r="M473" s="95"/>
      <c r="N473" s="95"/>
      <c r="O473" s="95"/>
      <c r="P473" s="95"/>
      <c r="Q473" s="95"/>
      <c r="R473" s="95"/>
      <c r="S473" s="95"/>
    </row>
    <row r="474" spans="2:19" x14ac:dyDescent="0.3">
      <c r="B474" s="67"/>
      <c r="C474" s="95"/>
      <c r="D474" s="95"/>
      <c r="E474" s="95"/>
      <c r="F474" s="95"/>
      <c r="G474" s="95"/>
      <c r="H474" s="95"/>
      <c r="I474" s="95"/>
      <c r="J474" s="95"/>
      <c r="K474" s="95"/>
      <c r="L474" s="95"/>
      <c r="M474" s="95"/>
      <c r="N474" s="95"/>
      <c r="O474" s="95"/>
      <c r="P474" s="95"/>
      <c r="Q474" s="95"/>
      <c r="R474" s="95"/>
      <c r="S474" s="95"/>
    </row>
    <row r="475" spans="2:19" x14ac:dyDescent="0.3">
      <c r="B475" s="67"/>
      <c r="C475" s="95"/>
      <c r="D475" s="95"/>
      <c r="E475" s="95"/>
      <c r="F475" s="95"/>
      <c r="G475" s="95"/>
      <c r="H475" s="95"/>
      <c r="I475" s="95"/>
      <c r="J475" s="95"/>
      <c r="K475" s="95"/>
      <c r="L475" s="95"/>
      <c r="M475" s="95"/>
      <c r="N475" s="95"/>
      <c r="O475" s="95"/>
      <c r="P475" s="95"/>
      <c r="Q475" s="95"/>
      <c r="R475" s="95"/>
      <c r="S475" s="95"/>
    </row>
    <row r="476" spans="2:19" x14ac:dyDescent="0.3">
      <c r="B476" s="67"/>
      <c r="C476" s="95"/>
      <c r="D476" s="95"/>
      <c r="E476" s="95"/>
      <c r="F476" s="95"/>
      <c r="G476" s="95"/>
      <c r="H476" s="95"/>
      <c r="I476" s="95"/>
      <c r="J476" s="95"/>
      <c r="K476" s="95"/>
      <c r="L476" s="95"/>
      <c r="M476" s="95"/>
      <c r="N476" s="95"/>
      <c r="O476" s="95"/>
      <c r="P476" s="95"/>
      <c r="Q476" s="95"/>
      <c r="R476" s="95"/>
      <c r="S476" s="95"/>
    </row>
    <row r="477" spans="2:19" x14ac:dyDescent="0.3">
      <c r="B477" s="67"/>
      <c r="C477" s="95"/>
      <c r="D477" s="95"/>
      <c r="E477" s="95"/>
      <c r="F477" s="95"/>
      <c r="G477" s="95"/>
      <c r="H477" s="95"/>
      <c r="I477" s="95"/>
      <c r="J477" s="95"/>
      <c r="K477" s="95"/>
      <c r="L477" s="95"/>
      <c r="M477" s="95"/>
      <c r="N477" s="95"/>
      <c r="O477" s="95"/>
      <c r="P477" s="95"/>
      <c r="Q477" s="95"/>
      <c r="R477" s="95"/>
      <c r="S477" s="95"/>
    </row>
    <row r="478" spans="2:19" x14ac:dyDescent="0.3">
      <c r="B478" s="67"/>
      <c r="C478" s="95"/>
      <c r="D478" s="95"/>
      <c r="E478" s="95"/>
      <c r="F478" s="95"/>
      <c r="G478" s="95"/>
      <c r="H478" s="95"/>
      <c r="I478" s="95"/>
      <c r="J478" s="95"/>
      <c r="K478" s="95"/>
      <c r="L478" s="95"/>
      <c r="M478" s="95"/>
      <c r="N478" s="95"/>
      <c r="O478" s="95"/>
      <c r="P478" s="95"/>
      <c r="Q478" s="95"/>
      <c r="R478" s="95"/>
      <c r="S478" s="95"/>
    </row>
    <row r="479" spans="2:19" x14ac:dyDescent="0.3">
      <c r="B479" s="67"/>
      <c r="C479" s="95"/>
      <c r="D479" s="95"/>
      <c r="E479" s="95"/>
      <c r="F479" s="95"/>
      <c r="G479" s="95"/>
      <c r="H479" s="95"/>
      <c r="I479" s="95"/>
      <c r="J479" s="95"/>
      <c r="K479" s="95"/>
      <c r="L479" s="95"/>
      <c r="M479" s="95"/>
      <c r="N479" s="95"/>
      <c r="O479" s="95"/>
      <c r="P479" s="95"/>
      <c r="Q479" s="95"/>
      <c r="R479" s="95"/>
      <c r="S479" s="95"/>
    </row>
    <row r="480" spans="2:19" x14ac:dyDescent="0.3">
      <c r="B480" s="67"/>
      <c r="C480" s="95"/>
      <c r="D480" s="95"/>
      <c r="E480" s="95"/>
      <c r="F480" s="95"/>
      <c r="G480" s="95"/>
      <c r="H480" s="95"/>
      <c r="I480" s="95"/>
      <c r="J480" s="95"/>
      <c r="K480" s="95"/>
      <c r="L480" s="95"/>
      <c r="M480" s="95"/>
      <c r="N480" s="95"/>
      <c r="O480" s="95"/>
      <c r="P480" s="95"/>
      <c r="Q480" s="95"/>
      <c r="R480" s="95"/>
      <c r="S480" s="95"/>
    </row>
    <row r="481" spans="2:19" x14ac:dyDescent="0.3">
      <c r="B481" s="67"/>
      <c r="C481" s="95"/>
      <c r="D481" s="95"/>
      <c r="E481" s="95"/>
      <c r="F481" s="95"/>
      <c r="G481" s="95"/>
      <c r="H481" s="95"/>
      <c r="I481" s="95"/>
      <c r="J481" s="95"/>
      <c r="K481" s="95"/>
      <c r="L481" s="95"/>
      <c r="M481" s="95"/>
      <c r="N481" s="95"/>
      <c r="O481" s="95"/>
      <c r="P481" s="95"/>
      <c r="Q481" s="95"/>
      <c r="R481" s="95"/>
      <c r="S481" s="95"/>
    </row>
    <row r="482" spans="2:19" x14ac:dyDescent="0.3">
      <c r="B482" s="67"/>
      <c r="C482" s="95"/>
      <c r="D482" s="95"/>
      <c r="E482" s="95"/>
      <c r="F482" s="95"/>
      <c r="G482" s="95"/>
      <c r="H482" s="95"/>
      <c r="I482" s="95"/>
      <c r="J482" s="95"/>
      <c r="K482" s="95"/>
      <c r="L482" s="95"/>
      <c r="M482" s="95"/>
      <c r="N482" s="95"/>
      <c r="O482" s="95"/>
      <c r="P482" s="95"/>
      <c r="Q482" s="95"/>
      <c r="R482" s="95"/>
      <c r="S482" s="95"/>
    </row>
    <row r="483" spans="2:19" x14ac:dyDescent="0.3">
      <c r="B483" s="67"/>
      <c r="C483" s="95"/>
      <c r="D483" s="95"/>
      <c r="E483" s="95"/>
      <c r="F483" s="95"/>
      <c r="G483" s="95"/>
      <c r="H483" s="95"/>
      <c r="I483" s="95"/>
      <c r="J483" s="95"/>
      <c r="K483" s="95"/>
      <c r="L483" s="95"/>
      <c r="M483" s="95"/>
      <c r="N483" s="95"/>
      <c r="O483" s="95"/>
      <c r="P483" s="95"/>
      <c r="Q483" s="95"/>
      <c r="R483" s="95"/>
      <c r="S483" s="95"/>
    </row>
    <row r="484" spans="2:19" x14ac:dyDescent="0.3">
      <c r="B484" s="67"/>
      <c r="C484" s="95"/>
      <c r="D484" s="95"/>
      <c r="E484" s="95"/>
      <c r="F484" s="95"/>
      <c r="G484" s="95"/>
      <c r="H484" s="95"/>
      <c r="I484" s="95"/>
      <c r="J484" s="95"/>
      <c r="K484" s="95"/>
      <c r="L484" s="95"/>
      <c r="M484" s="95"/>
      <c r="N484" s="95"/>
      <c r="O484" s="95"/>
      <c r="P484" s="95"/>
      <c r="Q484" s="95"/>
      <c r="R484" s="95"/>
      <c r="S484" s="95"/>
    </row>
    <row r="485" spans="2:19" x14ac:dyDescent="0.3">
      <c r="B485" s="67"/>
      <c r="C485" s="95"/>
      <c r="D485" s="95"/>
      <c r="E485" s="95"/>
      <c r="F485" s="95"/>
      <c r="G485" s="95"/>
      <c r="H485" s="95"/>
      <c r="I485" s="95"/>
      <c r="J485" s="95"/>
      <c r="K485" s="95"/>
      <c r="L485" s="95"/>
      <c r="M485" s="95"/>
      <c r="N485" s="95"/>
      <c r="O485" s="95"/>
      <c r="P485" s="95"/>
      <c r="Q485" s="95"/>
      <c r="R485" s="95"/>
      <c r="S485" s="95"/>
    </row>
    <row r="486" spans="2:19" x14ac:dyDescent="0.3">
      <c r="B486" s="67"/>
      <c r="C486" s="95"/>
      <c r="D486" s="95"/>
      <c r="E486" s="95"/>
      <c r="F486" s="95"/>
      <c r="G486" s="95"/>
      <c r="H486" s="95"/>
      <c r="I486" s="95"/>
      <c r="J486" s="95"/>
      <c r="K486" s="95"/>
      <c r="L486" s="95"/>
      <c r="M486" s="95"/>
      <c r="N486" s="95"/>
      <c r="O486" s="95"/>
      <c r="P486" s="95"/>
      <c r="Q486" s="95"/>
      <c r="R486" s="95"/>
      <c r="S486" s="95"/>
    </row>
    <row r="487" spans="2:19" x14ac:dyDescent="0.3">
      <c r="B487" s="67"/>
      <c r="C487" s="95"/>
      <c r="D487" s="95"/>
      <c r="E487" s="95"/>
      <c r="F487" s="95"/>
      <c r="G487" s="95"/>
      <c r="H487" s="95"/>
      <c r="I487" s="95"/>
      <c r="J487" s="95"/>
      <c r="K487" s="95"/>
      <c r="L487" s="95"/>
      <c r="M487" s="95"/>
      <c r="N487" s="95"/>
      <c r="O487" s="95"/>
      <c r="P487" s="95"/>
      <c r="Q487" s="95"/>
      <c r="R487" s="95"/>
      <c r="S487" s="95"/>
    </row>
    <row r="488" spans="2:19" x14ac:dyDescent="0.3">
      <c r="B488" s="67"/>
      <c r="C488" s="95"/>
      <c r="D488" s="95"/>
      <c r="E488" s="95"/>
      <c r="F488" s="95"/>
      <c r="G488" s="95"/>
      <c r="H488" s="95"/>
      <c r="I488" s="95"/>
      <c r="J488" s="95"/>
      <c r="K488" s="95"/>
      <c r="L488" s="95"/>
      <c r="M488" s="95"/>
      <c r="N488" s="95"/>
      <c r="O488" s="95"/>
      <c r="P488" s="95"/>
      <c r="Q488" s="95"/>
      <c r="R488" s="95"/>
      <c r="S488" s="95"/>
    </row>
    <row r="489" spans="2:19" x14ac:dyDescent="0.3">
      <c r="B489" s="67"/>
      <c r="C489" s="95"/>
      <c r="D489" s="95"/>
      <c r="E489" s="95"/>
      <c r="F489" s="95"/>
      <c r="G489" s="95"/>
      <c r="H489" s="95"/>
      <c r="I489" s="95"/>
      <c r="J489" s="95"/>
      <c r="K489" s="95"/>
      <c r="L489" s="95"/>
      <c r="M489" s="95"/>
      <c r="N489" s="95"/>
      <c r="O489" s="95"/>
      <c r="P489" s="95"/>
      <c r="Q489" s="95"/>
      <c r="R489" s="95"/>
      <c r="S489" s="95"/>
    </row>
    <row r="490" spans="2:19" x14ac:dyDescent="0.3">
      <c r="B490" s="67"/>
      <c r="C490" s="95"/>
      <c r="D490" s="95"/>
      <c r="E490" s="95"/>
      <c r="F490" s="95"/>
      <c r="G490" s="95"/>
      <c r="H490" s="95"/>
      <c r="I490" s="95"/>
      <c r="J490" s="95"/>
      <c r="K490" s="95"/>
      <c r="L490" s="95"/>
      <c r="M490" s="95"/>
      <c r="N490" s="95"/>
      <c r="O490" s="95"/>
      <c r="P490" s="95"/>
      <c r="Q490" s="95"/>
      <c r="R490" s="95"/>
      <c r="S490" s="95"/>
    </row>
    <row r="491" spans="2:19" x14ac:dyDescent="0.3">
      <c r="B491" s="67"/>
      <c r="C491" s="95"/>
      <c r="D491" s="95"/>
      <c r="E491" s="95"/>
      <c r="F491" s="95"/>
      <c r="G491" s="95"/>
      <c r="H491" s="95"/>
      <c r="I491" s="95"/>
      <c r="J491" s="95"/>
      <c r="K491" s="95"/>
      <c r="L491" s="95"/>
      <c r="M491" s="95"/>
      <c r="N491" s="95"/>
      <c r="O491" s="95"/>
      <c r="P491" s="95"/>
      <c r="Q491" s="95"/>
      <c r="R491" s="95"/>
      <c r="S491" s="95"/>
    </row>
    <row r="492" spans="2:19" x14ac:dyDescent="0.3">
      <c r="B492" s="67"/>
      <c r="C492" s="95"/>
      <c r="D492" s="95"/>
      <c r="E492" s="95"/>
      <c r="F492" s="95"/>
      <c r="G492" s="95"/>
      <c r="H492" s="95"/>
      <c r="I492" s="95"/>
      <c r="J492" s="95"/>
      <c r="K492" s="95"/>
      <c r="L492" s="95"/>
      <c r="M492" s="95"/>
      <c r="N492" s="95"/>
      <c r="O492" s="95"/>
      <c r="P492" s="95"/>
      <c r="Q492" s="95"/>
      <c r="R492" s="95"/>
      <c r="S492" s="95"/>
    </row>
    <row r="493" spans="2:19" x14ac:dyDescent="0.3">
      <c r="B493" s="67"/>
      <c r="C493" s="95"/>
      <c r="D493" s="95"/>
      <c r="E493" s="95"/>
      <c r="F493" s="95"/>
      <c r="G493" s="95"/>
      <c r="H493" s="95"/>
      <c r="I493" s="95"/>
      <c r="J493" s="95"/>
      <c r="K493" s="95"/>
      <c r="L493" s="95"/>
      <c r="M493" s="95"/>
      <c r="N493" s="95"/>
      <c r="O493" s="95"/>
      <c r="P493" s="95"/>
      <c r="Q493" s="95"/>
      <c r="R493" s="95"/>
      <c r="S493" s="95"/>
    </row>
    <row r="494" spans="2:19" x14ac:dyDescent="0.3">
      <c r="B494" s="67"/>
      <c r="C494" s="95"/>
      <c r="D494" s="95"/>
      <c r="E494" s="95"/>
      <c r="F494" s="95"/>
      <c r="G494" s="95"/>
      <c r="H494" s="95"/>
      <c r="I494" s="95"/>
      <c r="J494" s="95"/>
      <c r="K494" s="95"/>
      <c r="L494" s="95"/>
      <c r="M494" s="95"/>
      <c r="N494" s="95"/>
      <c r="O494" s="95"/>
      <c r="P494" s="95"/>
      <c r="Q494" s="95"/>
      <c r="R494" s="95"/>
      <c r="S494" s="95"/>
    </row>
    <row r="495" spans="2:19" x14ac:dyDescent="0.3">
      <c r="B495" s="67"/>
      <c r="C495" s="95"/>
      <c r="D495" s="95"/>
      <c r="E495" s="95"/>
      <c r="F495" s="95"/>
      <c r="G495" s="95"/>
      <c r="H495" s="95"/>
      <c r="I495" s="95"/>
      <c r="J495" s="95"/>
      <c r="K495" s="95"/>
      <c r="L495" s="95"/>
      <c r="M495" s="95"/>
      <c r="N495" s="95"/>
      <c r="O495" s="95"/>
      <c r="P495" s="95"/>
      <c r="Q495" s="95"/>
      <c r="R495" s="95"/>
      <c r="S495" s="95"/>
    </row>
    <row r="496" spans="2:19" x14ac:dyDescent="0.3">
      <c r="B496" s="67"/>
      <c r="C496" s="95"/>
      <c r="D496" s="95"/>
      <c r="E496" s="95"/>
      <c r="F496" s="95"/>
      <c r="G496" s="95"/>
      <c r="H496" s="95"/>
      <c r="I496" s="95"/>
      <c r="J496" s="95"/>
      <c r="K496" s="95"/>
      <c r="L496" s="95"/>
      <c r="M496" s="95"/>
      <c r="N496" s="95"/>
      <c r="O496" s="95"/>
      <c r="P496" s="95"/>
      <c r="Q496" s="95"/>
      <c r="R496" s="95"/>
      <c r="S496" s="95"/>
    </row>
    <row r="497" spans="2:19" x14ac:dyDescent="0.3">
      <c r="B497" s="67"/>
      <c r="C497" s="95"/>
      <c r="D497" s="95"/>
      <c r="E497" s="95"/>
      <c r="F497" s="95"/>
      <c r="G497" s="95"/>
      <c r="H497" s="95"/>
      <c r="I497" s="95"/>
      <c r="J497" s="95"/>
      <c r="K497" s="95"/>
      <c r="L497" s="95"/>
      <c r="M497" s="95"/>
      <c r="N497" s="95"/>
      <c r="O497" s="95"/>
      <c r="P497" s="95"/>
      <c r="Q497" s="95"/>
      <c r="R497" s="95"/>
      <c r="S497" s="95"/>
    </row>
    <row r="498" spans="2:19" x14ac:dyDescent="0.3">
      <c r="B498" s="67"/>
      <c r="C498" s="95"/>
      <c r="D498" s="95"/>
      <c r="E498" s="95"/>
      <c r="F498" s="95"/>
      <c r="G498" s="95"/>
      <c r="H498" s="95"/>
      <c r="I498" s="95"/>
      <c r="J498" s="95"/>
      <c r="K498" s="95"/>
      <c r="L498" s="95"/>
      <c r="M498" s="95"/>
      <c r="N498" s="95"/>
      <c r="O498" s="95"/>
      <c r="P498" s="95"/>
      <c r="Q498" s="95"/>
      <c r="R498" s="95"/>
      <c r="S498" s="95"/>
    </row>
    <row r="499" spans="2:19" x14ac:dyDescent="0.3">
      <c r="B499" s="67"/>
      <c r="C499" s="95"/>
      <c r="D499" s="95"/>
      <c r="E499" s="95"/>
      <c r="F499" s="95"/>
      <c r="G499" s="95"/>
      <c r="H499" s="95"/>
      <c r="I499" s="95"/>
      <c r="J499" s="95"/>
      <c r="K499" s="95"/>
      <c r="L499" s="95"/>
      <c r="M499" s="95"/>
      <c r="N499" s="95"/>
      <c r="O499" s="95"/>
      <c r="P499" s="95"/>
      <c r="Q499" s="95"/>
      <c r="R499" s="95"/>
      <c r="S499" s="95"/>
    </row>
    <row r="500" spans="2:19" x14ac:dyDescent="0.3">
      <c r="B500" s="67"/>
      <c r="C500" s="95"/>
      <c r="D500" s="95"/>
      <c r="E500" s="95"/>
      <c r="F500" s="95"/>
      <c r="G500" s="95"/>
      <c r="H500" s="95"/>
      <c r="I500" s="95"/>
      <c r="J500" s="95"/>
      <c r="K500" s="95"/>
      <c r="L500" s="95"/>
      <c r="M500" s="95"/>
      <c r="N500" s="95"/>
      <c r="O500" s="95"/>
      <c r="P500" s="95"/>
      <c r="Q500" s="95"/>
      <c r="R500" s="95"/>
      <c r="S500" s="95"/>
    </row>
    <row r="501" spans="2:19" x14ac:dyDescent="0.3">
      <c r="B501" s="67"/>
      <c r="C501" s="95"/>
      <c r="D501" s="95"/>
      <c r="E501" s="95"/>
      <c r="F501" s="95"/>
      <c r="G501" s="95"/>
      <c r="H501" s="95"/>
      <c r="I501" s="95"/>
      <c r="J501" s="95"/>
      <c r="K501" s="95"/>
      <c r="L501" s="95"/>
      <c r="M501" s="95"/>
      <c r="N501" s="95"/>
      <c r="O501" s="95"/>
      <c r="P501" s="95"/>
      <c r="Q501" s="95"/>
      <c r="R501" s="95"/>
      <c r="S501" s="95"/>
    </row>
    <row r="502" spans="2:19" x14ac:dyDescent="0.3">
      <c r="B502" s="67"/>
      <c r="C502" s="95"/>
      <c r="D502" s="95"/>
      <c r="E502" s="95"/>
      <c r="F502" s="95"/>
      <c r="G502" s="95"/>
      <c r="H502" s="95"/>
      <c r="I502" s="95"/>
      <c r="J502" s="95"/>
      <c r="K502" s="95"/>
      <c r="L502" s="95"/>
      <c r="M502" s="95"/>
      <c r="N502" s="95"/>
      <c r="O502" s="95"/>
      <c r="P502" s="95"/>
      <c r="Q502" s="95"/>
      <c r="R502" s="95"/>
      <c r="S502" s="95"/>
    </row>
    <row r="503" spans="2:19" x14ac:dyDescent="0.3">
      <c r="B503" s="67"/>
      <c r="C503" s="95"/>
      <c r="D503" s="95"/>
      <c r="E503" s="95"/>
      <c r="F503" s="95"/>
      <c r="G503" s="95"/>
      <c r="H503" s="95"/>
      <c r="I503" s="95"/>
      <c r="J503" s="95"/>
      <c r="K503" s="95"/>
      <c r="L503" s="95"/>
      <c r="M503" s="95"/>
      <c r="N503" s="95"/>
      <c r="O503" s="95"/>
      <c r="P503" s="95"/>
      <c r="Q503" s="95"/>
      <c r="R503" s="95"/>
      <c r="S503" s="95"/>
    </row>
    <row r="504" spans="2:19" x14ac:dyDescent="0.3">
      <c r="B504" s="67"/>
      <c r="C504" s="95"/>
      <c r="D504" s="95"/>
      <c r="E504" s="95"/>
      <c r="F504" s="95"/>
      <c r="G504" s="95"/>
      <c r="H504" s="95"/>
      <c r="I504" s="95"/>
      <c r="J504" s="95"/>
      <c r="K504" s="95"/>
      <c r="L504" s="95"/>
      <c r="M504" s="95"/>
      <c r="N504" s="95"/>
      <c r="O504" s="95"/>
      <c r="P504" s="95"/>
      <c r="Q504" s="95"/>
      <c r="R504" s="95"/>
      <c r="S504" s="95"/>
    </row>
    <row r="505" spans="2:19" x14ac:dyDescent="0.3">
      <c r="B505" s="67"/>
      <c r="C505" s="95"/>
      <c r="D505" s="95"/>
      <c r="E505" s="95"/>
      <c r="F505" s="95"/>
      <c r="G505" s="95"/>
      <c r="H505" s="95"/>
      <c r="I505" s="95"/>
      <c r="J505" s="95"/>
      <c r="K505" s="95"/>
      <c r="L505" s="95"/>
      <c r="M505" s="95"/>
      <c r="N505" s="95"/>
      <c r="O505" s="95"/>
      <c r="P505" s="95"/>
      <c r="Q505" s="95"/>
      <c r="R505" s="95"/>
      <c r="S505" s="95"/>
    </row>
    <row r="506" spans="2:19" x14ac:dyDescent="0.3">
      <c r="B506" s="67"/>
      <c r="C506" s="95"/>
      <c r="D506" s="95"/>
      <c r="E506" s="95"/>
      <c r="F506" s="95"/>
      <c r="G506" s="95"/>
      <c r="H506" s="95"/>
      <c r="I506" s="95"/>
      <c r="J506" s="95"/>
      <c r="K506" s="95"/>
      <c r="L506" s="95"/>
      <c r="M506" s="95"/>
      <c r="N506" s="95"/>
      <c r="O506" s="95"/>
      <c r="P506" s="95"/>
      <c r="Q506" s="95"/>
      <c r="R506" s="95"/>
      <c r="S506" s="95"/>
    </row>
    <row r="507" spans="2:19" x14ac:dyDescent="0.3">
      <c r="B507" s="67"/>
      <c r="C507" s="95"/>
      <c r="D507" s="95"/>
      <c r="E507" s="95"/>
      <c r="F507" s="95"/>
      <c r="G507" s="95"/>
      <c r="H507" s="95"/>
      <c r="I507" s="95"/>
      <c r="J507" s="95"/>
      <c r="K507" s="95"/>
      <c r="L507" s="95"/>
      <c r="M507" s="95"/>
      <c r="N507" s="95"/>
      <c r="O507" s="95"/>
      <c r="P507" s="95"/>
      <c r="Q507" s="95"/>
      <c r="R507" s="95"/>
      <c r="S507" s="95"/>
    </row>
    <row r="508" spans="2:19" x14ac:dyDescent="0.3">
      <c r="B508" s="67"/>
      <c r="C508" s="95"/>
      <c r="D508" s="95"/>
      <c r="E508" s="95"/>
      <c r="F508" s="95"/>
      <c r="G508" s="95"/>
      <c r="H508" s="95"/>
      <c r="I508" s="95"/>
      <c r="J508" s="95"/>
      <c r="K508" s="95"/>
      <c r="L508" s="95"/>
      <c r="M508" s="95"/>
      <c r="N508" s="95"/>
      <c r="O508" s="95"/>
      <c r="P508" s="95"/>
      <c r="Q508" s="95"/>
      <c r="R508" s="95"/>
      <c r="S508" s="95"/>
    </row>
    <row r="509" spans="2:19" x14ac:dyDescent="0.3">
      <c r="B509" s="67"/>
      <c r="C509" s="95"/>
      <c r="D509" s="95"/>
      <c r="E509" s="95"/>
      <c r="F509" s="95"/>
      <c r="G509" s="95"/>
      <c r="H509" s="95"/>
      <c r="I509" s="95"/>
      <c r="J509" s="95"/>
      <c r="K509" s="95"/>
      <c r="L509" s="95"/>
      <c r="M509" s="95"/>
      <c r="N509" s="95"/>
      <c r="O509" s="95"/>
      <c r="P509" s="95"/>
      <c r="Q509" s="95"/>
      <c r="R509" s="95"/>
      <c r="S509" s="95"/>
    </row>
    <row r="510" spans="2:19" x14ac:dyDescent="0.3">
      <c r="B510" s="67"/>
      <c r="C510" s="95"/>
      <c r="D510" s="95"/>
      <c r="E510" s="95"/>
      <c r="F510" s="95"/>
      <c r="G510" s="95"/>
      <c r="H510" s="95"/>
      <c r="I510" s="95"/>
      <c r="J510" s="95"/>
      <c r="K510" s="95"/>
      <c r="L510" s="95"/>
      <c r="M510" s="95"/>
      <c r="N510" s="95"/>
      <c r="O510" s="95"/>
      <c r="P510" s="95"/>
      <c r="Q510" s="95"/>
      <c r="R510" s="95"/>
      <c r="S510" s="95"/>
    </row>
    <row r="511" spans="2:19" x14ac:dyDescent="0.3">
      <c r="B511" s="67"/>
      <c r="C511" s="95"/>
      <c r="D511" s="95"/>
      <c r="E511" s="95"/>
      <c r="F511" s="95"/>
      <c r="G511" s="95"/>
      <c r="H511" s="95"/>
      <c r="I511" s="95"/>
      <c r="J511" s="95"/>
      <c r="K511" s="95"/>
      <c r="L511" s="95"/>
      <c r="M511" s="95"/>
      <c r="N511" s="95"/>
      <c r="O511" s="95"/>
      <c r="P511" s="95"/>
      <c r="Q511" s="95"/>
      <c r="R511" s="95"/>
      <c r="S511" s="95"/>
    </row>
    <row r="512" spans="2:19" x14ac:dyDescent="0.3">
      <c r="B512" s="67"/>
      <c r="C512" s="95"/>
      <c r="D512" s="95"/>
      <c r="E512" s="95"/>
      <c r="F512" s="95"/>
      <c r="G512" s="95"/>
      <c r="H512" s="95"/>
      <c r="I512" s="95"/>
      <c r="J512" s="95"/>
      <c r="K512" s="95"/>
      <c r="L512" s="95"/>
      <c r="M512" s="95"/>
      <c r="N512" s="95"/>
      <c r="O512" s="95"/>
      <c r="P512" s="95"/>
      <c r="Q512" s="95"/>
      <c r="R512" s="95"/>
      <c r="S512" s="95"/>
    </row>
    <row r="513" spans="2:19" x14ac:dyDescent="0.3">
      <c r="B513" s="67"/>
      <c r="C513" s="95"/>
      <c r="D513" s="95"/>
      <c r="E513" s="95"/>
      <c r="F513" s="95"/>
      <c r="G513" s="95"/>
      <c r="H513" s="95"/>
      <c r="I513" s="95"/>
      <c r="J513" s="95"/>
      <c r="K513" s="95"/>
      <c r="L513" s="95"/>
      <c r="M513" s="95"/>
      <c r="N513" s="95"/>
      <c r="O513" s="95"/>
      <c r="P513" s="95"/>
      <c r="Q513" s="95"/>
      <c r="R513" s="95"/>
      <c r="S513" s="95"/>
    </row>
    <row r="514" spans="2:19" x14ac:dyDescent="0.3">
      <c r="B514" s="67"/>
      <c r="C514" s="95"/>
      <c r="D514" s="95"/>
      <c r="E514" s="95"/>
      <c r="F514" s="95"/>
      <c r="G514" s="95"/>
      <c r="H514" s="95"/>
      <c r="I514" s="95"/>
      <c r="J514" s="95"/>
      <c r="K514" s="95"/>
      <c r="L514" s="95"/>
      <c r="M514" s="95"/>
      <c r="N514" s="95"/>
      <c r="O514" s="95"/>
      <c r="P514" s="95"/>
      <c r="Q514" s="95"/>
      <c r="R514" s="95"/>
      <c r="S514" s="95"/>
    </row>
    <row r="515" spans="2:19" x14ac:dyDescent="0.3">
      <c r="B515" s="67"/>
      <c r="C515" s="95"/>
      <c r="D515" s="95"/>
      <c r="E515" s="95"/>
      <c r="F515" s="95"/>
      <c r="G515" s="95"/>
      <c r="H515" s="95"/>
      <c r="I515" s="95"/>
      <c r="J515" s="95"/>
      <c r="K515" s="95"/>
      <c r="L515" s="95"/>
      <c r="M515" s="95"/>
      <c r="N515" s="95"/>
      <c r="O515" s="95"/>
      <c r="P515" s="95"/>
      <c r="Q515" s="95"/>
      <c r="R515" s="95"/>
      <c r="S515" s="95"/>
    </row>
    <row r="516" spans="2:19" x14ac:dyDescent="0.3">
      <c r="B516" s="67"/>
      <c r="C516" s="95"/>
      <c r="D516" s="95"/>
      <c r="E516" s="95"/>
      <c r="F516" s="95"/>
      <c r="G516" s="95"/>
      <c r="H516" s="95"/>
      <c r="I516" s="95"/>
      <c r="J516" s="95"/>
      <c r="K516" s="95"/>
      <c r="L516" s="95"/>
      <c r="M516" s="95"/>
      <c r="N516" s="95"/>
      <c r="O516" s="95"/>
      <c r="P516" s="95"/>
      <c r="Q516" s="95"/>
      <c r="R516" s="95"/>
      <c r="S516" s="95"/>
    </row>
    <row r="517" spans="2:19" x14ac:dyDescent="0.3">
      <c r="B517" s="67"/>
      <c r="C517" s="95"/>
      <c r="D517" s="95"/>
      <c r="E517" s="95"/>
      <c r="F517" s="95"/>
      <c r="G517" s="95"/>
      <c r="H517" s="95"/>
      <c r="I517" s="95"/>
      <c r="J517" s="95"/>
      <c r="K517" s="95"/>
      <c r="L517" s="95"/>
      <c r="M517" s="95"/>
      <c r="N517" s="95"/>
      <c r="O517" s="95"/>
      <c r="P517" s="95"/>
      <c r="Q517" s="95"/>
      <c r="R517" s="95"/>
      <c r="S517" s="95"/>
    </row>
    <row r="518" spans="2:19" x14ac:dyDescent="0.3">
      <c r="B518" s="67"/>
      <c r="C518" s="95"/>
      <c r="D518" s="95"/>
      <c r="E518" s="95"/>
      <c r="F518" s="95"/>
      <c r="G518" s="95"/>
      <c r="H518" s="95"/>
      <c r="I518" s="95"/>
      <c r="J518" s="95"/>
      <c r="K518" s="95"/>
      <c r="L518" s="95"/>
      <c r="M518" s="95"/>
      <c r="N518" s="95"/>
      <c r="O518" s="95"/>
      <c r="P518" s="95"/>
      <c r="Q518" s="95"/>
      <c r="R518" s="95"/>
      <c r="S518" s="95"/>
    </row>
    <row r="519" spans="2:19" x14ac:dyDescent="0.3">
      <c r="B519" s="67"/>
      <c r="C519" s="95"/>
      <c r="D519" s="95"/>
      <c r="E519" s="95"/>
      <c r="F519" s="95"/>
      <c r="G519" s="95"/>
      <c r="H519" s="95"/>
      <c r="I519" s="95"/>
      <c r="J519" s="95"/>
      <c r="K519" s="95"/>
      <c r="L519" s="95"/>
      <c r="M519" s="95"/>
      <c r="N519" s="95"/>
      <c r="O519" s="95"/>
      <c r="P519" s="95"/>
      <c r="Q519" s="95"/>
      <c r="R519" s="95"/>
      <c r="S519" s="95"/>
    </row>
    <row r="520" spans="2:19" x14ac:dyDescent="0.3">
      <c r="B520" s="67"/>
      <c r="C520" s="95"/>
      <c r="D520" s="95"/>
      <c r="E520" s="95"/>
      <c r="F520" s="95"/>
      <c r="G520" s="95"/>
      <c r="H520" s="95"/>
      <c r="I520" s="95"/>
      <c r="J520" s="95"/>
      <c r="K520" s="95"/>
      <c r="L520" s="95"/>
      <c r="M520" s="95"/>
      <c r="N520" s="95"/>
      <c r="O520" s="95"/>
      <c r="P520" s="95"/>
      <c r="Q520" s="95"/>
      <c r="R520" s="95"/>
      <c r="S520" s="95"/>
    </row>
    <row r="521" spans="2:19" x14ac:dyDescent="0.3">
      <c r="B521" s="67"/>
      <c r="C521" s="95"/>
      <c r="D521" s="95"/>
      <c r="E521" s="95"/>
      <c r="F521" s="95"/>
      <c r="G521" s="95"/>
      <c r="H521" s="95"/>
      <c r="I521" s="95"/>
      <c r="J521" s="95"/>
      <c r="K521" s="95"/>
      <c r="L521" s="95"/>
      <c r="M521" s="95"/>
      <c r="N521" s="95"/>
      <c r="O521" s="95"/>
      <c r="P521" s="95"/>
      <c r="Q521" s="95"/>
      <c r="R521" s="95"/>
      <c r="S521" s="95"/>
    </row>
    <row r="522" spans="2:19" x14ac:dyDescent="0.3">
      <c r="B522" s="67"/>
      <c r="C522" s="95"/>
      <c r="D522" s="95"/>
      <c r="E522" s="95"/>
      <c r="F522" s="95"/>
      <c r="G522" s="95"/>
      <c r="H522" s="95"/>
      <c r="I522" s="95"/>
      <c r="J522" s="95"/>
      <c r="K522" s="95"/>
      <c r="L522" s="95"/>
      <c r="M522" s="95"/>
      <c r="N522" s="95"/>
      <c r="O522" s="95"/>
      <c r="P522" s="95"/>
      <c r="Q522" s="95"/>
      <c r="R522" s="95"/>
      <c r="S522" s="95"/>
    </row>
    <row r="523" spans="2:19" x14ac:dyDescent="0.3">
      <c r="B523" s="67"/>
      <c r="C523" s="95"/>
      <c r="D523" s="95"/>
      <c r="E523" s="95"/>
      <c r="F523" s="95"/>
      <c r="G523" s="95"/>
      <c r="H523" s="95"/>
      <c r="I523" s="95"/>
      <c r="J523" s="95"/>
      <c r="K523" s="95"/>
      <c r="L523" s="95"/>
      <c r="M523" s="95"/>
      <c r="N523" s="95"/>
      <c r="O523" s="95"/>
      <c r="P523" s="95"/>
      <c r="Q523" s="95"/>
      <c r="R523" s="95"/>
      <c r="S523" s="95"/>
    </row>
    <row r="524" spans="2:19" x14ac:dyDescent="0.3">
      <c r="B524" s="67"/>
      <c r="C524" s="95"/>
      <c r="D524" s="95"/>
      <c r="E524" s="95"/>
      <c r="F524" s="95"/>
      <c r="G524" s="95"/>
      <c r="H524" s="95"/>
      <c r="I524" s="95"/>
      <c r="J524" s="95"/>
      <c r="K524" s="95"/>
      <c r="L524" s="95"/>
      <c r="M524" s="95"/>
      <c r="N524" s="95"/>
      <c r="O524" s="95"/>
      <c r="P524" s="95"/>
      <c r="Q524" s="95"/>
      <c r="R524" s="95"/>
      <c r="S524" s="95"/>
    </row>
    <row r="525" spans="2:19" x14ac:dyDescent="0.3">
      <c r="B525" s="67"/>
      <c r="C525" s="95"/>
      <c r="D525" s="95"/>
      <c r="E525" s="95"/>
      <c r="F525" s="95"/>
      <c r="G525" s="95"/>
      <c r="H525" s="95"/>
      <c r="I525" s="95"/>
      <c r="J525" s="95"/>
      <c r="K525" s="95"/>
      <c r="L525" s="95"/>
      <c r="M525" s="95"/>
      <c r="N525" s="95"/>
      <c r="O525" s="95"/>
      <c r="P525" s="95"/>
      <c r="Q525" s="95"/>
      <c r="R525" s="95"/>
      <c r="S525" s="95"/>
    </row>
    <row r="526" spans="2:19" x14ac:dyDescent="0.3">
      <c r="B526" s="67"/>
      <c r="C526" s="95"/>
      <c r="D526" s="95"/>
      <c r="E526" s="95"/>
      <c r="F526" s="95"/>
      <c r="G526" s="95"/>
      <c r="H526" s="95"/>
      <c r="I526" s="95"/>
      <c r="J526" s="95"/>
      <c r="K526" s="95"/>
      <c r="L526" s="95"/>
      <c r="M526" s="95"/>
      <c r="N526" s="95"/>
      <c r="O526" s="95"/>
      <c r="P526" s="95"/>
      <c r="Q526" s="95"/>
      <c r="R526" s="95"/>
      <c r="S526" s="95"/>
    </row>
    <row r="527" spans="2:19" x14ac:dyDescent="0.3">
      <c r="B527" s="67"/>
      <c r="C527" s="95"/>
      <c r="D527" s="95"/>
      <c r="E527" s="95"/>
      <c r="F527" s="95"/>
      <c r="G527" s="95"/>
      <c r="H527" s="95"/>
      <c r="I527" s="95"/>
      <c r="J527" s="95"/>
      <c r="K527" s="95"/>
      <c r="L527" s="95"/>
      <c r="M527" s="95"/>
      <c r="N527" s="95"/>
      <c r="O527" s="95"/>
      <c r="P527" s="95"/>
      <c r="Q527" s="95"/>
      <c r="R527" s="95"/>
      <c r="S527" s="95"/>
    </row>
    <row r="528" spans="2:19" x14ac:dyDescent="0.3">
      <c r="B528" s="67"/>
      <c r="C528" s="95"/>
      <c r="D528" s="95"/>
      <c r="E528" s="95"/>
      <c r="F528" s="95"/>
      <c r="G528" s="95"/>
      <c r="H528" s="95"/>
      <c r="I528" s="95"/>
      <c r="J528" s="95"/>
      <c r="K528" s="95"/>
      <c r="L528" s="95"/>
      <c r="M528" s="95"/>
      <c r="N528" s="95"/>
      <c r="O528" s="95"/>
      <c r="P528" s="95"/>
      <c r="Q528" s="95"/>
      <c r="R528" s="95"/>
      <c r="S528" s="95"/>
    </row>
    <row r="529" spans="2:19" x14ac:dyDescent="0.3">
      <c r="B529" s="67"/>
      <c r="C529" s="95"/>
      <c r="D529" s="95"/>
      <c r="E529" s="95"/>
      <c r="F529" s="95"/>
      <c r="G529" s="95"/>
      <c r="H529" s="95"/>
      <c r="I529" s="95"/>
      <c r="J529" s="95"/>
      <c r="K529" s="95"/>
      <c r="L529" s="95"/>
      <c r="M529" s="95"/>
      <c r="N529" s="95"/>
      <c r="O529" s="95"/>
      <c r="P529" s="95"/>
      <c r="Q529" s="95"/>
      <c r="R529" s="95"/>
      <c r="S529" s="95"/>
    </row>
    <row r="530" spans="2:19" x14ac:dyDescent="0.3">
      <c r="B530" s="67"/>
      <c r="C530" s="95"/>
      <c r="D530" s="95"/>
      <c r="E530" s="95"/>
      <c r="F530" s="95"/>
      <c r="G530" s="95"/>
      <c r="H530" s="95"/>
      <c r="I530" s="95"/>
      <c r="J530" s="95"/>
      <c r="K530" s="95"/>
      <c r="L530" s="95"/>
      <c r="M530" s="95"/>
      <c r="N530" s="95"/>
      <c r="O530" s="95"/>
      <c r="P530" s="95"/>
      <c r="Q530" s="95"/>
      <c r="R530" s="95"/>
      <c r="S530" s="95"/>
    </row>
    <row r="531" spans="2:19" x14ac:dyDescent="0.3">
      <c r="B531" s="67"/>
      <c r="C531" s="95"/>
      <c r="D531" s="95"/>
      <c r="E531" s="95"/>
      <c r="F531" s="95"/>
      <c r="G531" s="95"/>
      <c r="H531" s="95"/>
      <c r="I531" s="95"/>
      <c r="J531" s="95"/>
      <c r="K531" s="95"/>
      <c r="L531" s="95"/>
      <c r="M531" s="95"/>
      <c r="N531" s="95"/>
      <c r="O531" s="95"/>
      <c r="P531" s="95"/>
      <c r="Q531" s="95"/>
      <c r="R531" s="95"/>
      <c r="S531" s="95"/>
    </row>
    <row r="532" spans="2:19" x14ac:dyDescent="0.3">
      <c r="B532" s="67"/>
      <c r="C532" s="95"/>
      <c r="D532" s="95"/>
      <c r="E532" s="95"/>
      <c r="F532" s="95"/>
      <c r="G532" s="95"/>
      <c r="H532" s="95"/>
      <c r="I532" s="95"/>
      <c r="J532" s="95"/>
      <c r="K532" s="95"/>
      <c r="L532" s="95"/>
      <c r="M532" s="95"/>
      <c r="N532" s="95"/>
      <c r="O532" s="95"/>
      <c r="P532" s="95"/>
      <c r="Q532" s="95"/>
      <c r="R532" s="95"/>
      <c r="S532" s="95"/>
    </row>
    <row r="533" spans="2:19" x14ac:dyDescent="0.3">
      <c r="B533" s="67"/>
      <c r="C533" s="95"/>
      <c r="D533" s="95"/>
      <c r="E533" s="95"/>
      <c r="F533" s="95"/>
      <c r="G533" s="95"/>
      <c r="H533" s="95"/>
      <c r="I533" s="95"/>
      <c r="J533" s="95"/>
      <c r="K533" s="95"/>
      <c r="L533" s="95"/>
      <c r="M533" s="95"/>
      <c r="N533" s="95"/>
      <c r="O533" s="95"/>
      <c r="P533" s="95"/>
      <c r="Q533" s="95"/>
      <c r="R533" s="95"/>
      <c r="S533" s="95"/>
    </row>
    <row r="534" spans="2:19" x14ac:dyDescent="0.3">
      <c r="B534" s="67"/>
      <c r="C534" s="95"/>
      <c r="D534" s="95"/>
      <c r="E534" s="95"/>
      <c r="F534" s="95"/>
      <c r="G534" s="95"/>
      <c r="H534" s="95"/>
      <c r="I534" s="95"/>
      <c r="J534" s="95"/>
      <c r="K534" s="95"/>
      <c r="L534" s="95"/>
      <c r="M534" s="95"/>
      <c r="N534" s="95"/>
      <c r="O534" s="95"/>
      <c r="P534" s="95"/>
      <c r="Q534" s="95"/>
      <c r="R534" s="95"/>
      <c r="S534" s="95"/>
    </row>
    <row r="535" spans="2:19" x14ac:dyDescent="0.3">
      <c r="B535" s="67"/>
      <c r="C535" s="95"/>
      <c r="D535" s="95"/>
      <c r="E535" s="95"/>
      <c r="F535" s="95"/>
      <c r="G535" s="95"/>
      <c r="H535" s="95"/>
      <c r="I535" s="95"/>
      <c r="J535" s="95"/>
      <c r="K535" s="95"/>
      <c r="L535" s="95"/>
      <c r="M535" s="95"/>
      <c r="N535" s="95"/>
      <c r="O535" s="95"/>
      <c r="P535" s="95"/>
      <c r="Q535" s="95"/>
      <c r="R535" s="95"/>
      <c r="S535" s="95"/>
    </row>
    <row r="536" spans="2:19" x14ac:dyDescent="0.3">
      <c r="B536" s="67"/>
      <c r="C536" s="95"/>
      <c r="D536" s="95"/>
      <c r="E536" s="95"/>
      <c r="F536" s="95"/>
      <c r="G536" s="95"/>
      <c r="H536" s="95"/>
      <c r="I536" s="95"/>
      <c r="J536" s="95"/>
      <c r="K536" s="95"/>
      <c r="L536" s="95"/>
      <c r="M536" s="95"/>
      <c r="N536" s="95"/>
      <c r="O536" s="95"/>
      <c r="P536" s="95"/>
      <c r="Q536" s="95"/>
      <c r="R536" s="95"/>
      <c r="S536" s="95"/>
    </row>
    <row r="537" spans="2:19" x14ac:dyDescent="0.3">
      <c r="B537" s="67"/>
      <c r="C537" s="95"/>
      <c r="D537" s="95"/>
      <c r="E537" s="95"/>
      <c r="F537" s="95"/>
      <c r="G537" s="95"/>
      <c r="H537" s="95"/>
      <c r="I537" s="95"/>
      <c r="J537" s="95"/>
      <c r="K537" s="95"/>
      <c r="L537" s="95"/>
      <c r="M537" s="95"/>
      <c r="N537" s="95"/>
      <c r="O537" s="95"/>
      <c r="P537" s="95"/>
      <c r="Q537" s="95"/>
      <c r="R537" s="95"/>
      <c r="S537" s="95"/>
    </row>
    <row r="538" spans="2:19" x14ac:dyDescent="0.3">
      <c r="B538" s="67"/>
      <c r="C538" s="95"/>
      <c r="D538" s="95"/>
      <c r="E538" s="95"/>
      <c r="F538" s="95"/>
      <c r="G538" s="95"/>
      <c r="H538" s="95"/>
      <c r="I538" s="95"/>
      <c r="J538" s="95"/>
      <c r="K538" s="95"/>
      <c r="L538" s="95"/>
      <c r="M538" s="95"/>
      <c r="N538" s="95"/>
      <c r="O538" s="95"/>
      <c r="P538" s="95"/>
      <c r="Q538" s="95"/>
      <c r="R538" s="95"/>
      <c r="S538" s="95"/>
    </row>
    <row r="539" spans="2:19" x14ac:dyDescent="0.3">
      <c r="B539" s="67"/>
      <c r="C539" s="95"/>
      <c r="D539" s="95"/>
      <c r="E539" s="95"/>
      <c r="F539" s="95"/>
      <c r="G539" s="95"/>
      <c r="H539" s="95"/>
      <c r="I539" s="95"/>
      <c r="J539" s="95"/>
      <c r="K539" s="95"/>
      <c r="L539" s="95"/>
      <c r="M539" s="95"/>
      <c r="N539" s="95"/>
      <c r="O539" s="95"/>
      <c r="P539" s="95"/>
      <c r="Q539" s="95"/>
      <c r="R539" s="95"/>
      <c r="S539" s="95"/>
    </row>
    <row r="540" spans="2:19" x14ac:dyDescent="0.3">
      <c r="B540" s="67"/>
      <c r="C540" s="95"/>
      <c r="D540" s="95"/>
      <c r="E540" s="95"/>
      <c r="F540" s="95"/>
      <c r="G540" s="95"/>
      <c r="H540" s="95"/>
      <c r="I540" s="95"/>
      <c r="J540" s="95"/>
      <c r="K540" s="95"/>
      <c r="L540" s="95"/>
      <c r="M540" s="95"/>
      <c r="N540" s="95"/>
      <c r="O540" s="95"/>
      <c r="P540" s="95"/>
      <c r="Q540" s="95"/>
      <c r="R540" s="95"/>
      <c r="S540" s="95"/>
    </row>
    <row r="541" spans="2:19" x14ac:dyDescent="0.3">
      <c r="B541" s="67"/>
      <c r="C541" s="95"/>
      <c r="D541" s="95"/>
      <c r="E541" s="95"/>
      <c r="F541" s="95"/>
      <c r="G541" s="95"/>
      <c r="H541" s="95"/>
      <c r="I541" s="95"/>
      <c r="J541" s="95"/>
      <c r="K541" s="95"/>
      <c r="L541" s="95"/>
      <c r="M541" s="95"/>
      <c r="N541" s="95"/>
      <c r="O541" s="95"/>
      <c r="P541" s="95"/>
      <c r="Q541" s="95"/>
      <c r="R541" s="95"/>
      <c r="S541" s="95"/>
    </row>
    <row r="542" spans="2:19" x14ac:dyDescent="0.3">
      <c r="B542" s="67"/>
      <c r="C542" s="95"/>
      <c r="D542" s="95"/>
      <c r="E542" s="95"/>
      <c r="F542" s="95"/>
      <c r="G542" s="95"/>
      <c r="H542" s="95"/>
      <c r="I542" s="95"/>
      <c r="J542" s="95"/>
      <c r="K542" s="95"/>
      <c r="L542" s="95"/>
      <c r="M542" s="95"/>
      <c r="N542" s="95"/>
      <c r="O542" s="95"/>
      <c r="P542" s="95"/>
      <c r="Q542" s="95"/>
      <c r="R542" s="95"/>
      <c r="S542" s="95"/>
    </row>
    <row r="543" spans="2:19" x14ac:dyDescent="0.3">
      <c r="B543" s="67"/>
      <c r="C543" s="95"/>
      <c r="D543" s="95"/>
      <c r="E543" s="95"/>
      <c r="F543" s="95"/>
      <c r="G543" s="95"/>
      <c r="H543" s="95"/>
      <c r="I543" s="95"/>
      <c r="J543" s="95"/>
      <c r="K543" s="95"/>
      <c r="L543" s="95"/>
      <c r="M543" s="95"/>
      <c r="N543" s="95"/>
      <c r="O543" s="95"/>
      <c r="P543" s="95"/>
      <c r="Q543" s="95"/>
      <c r="R543" s="95"/>
      <c r="S543" s="95"/>
    </row>
    <row r="544" spans="2:19" x14ac:dyDescent="0.3">
      <c r="B544" s="67"/>
      <c r="C544" s="95"/>
      <c r="D544" s="95"/>
      <c r="E544" s="95"/>
      <c r="F544" s="95"/>
      <c r="G544" s="95"/>
      <c r="H544" s="95"/>
      <c r="I544" s="95"/>
      <c r="J544" s="95"/>
      <c r="K544" s="95"/>
      <c r="L544" s="95"/>
      <c r="M544" s="95"/>
      <c r="N544" s="95"/>
      <c r="O544" s="95"/>
      <c r="P544" s="95"/>
      <c r="Q544" s="95"/>
      <c r="R544" s="95"/>
      <c r="S544" s="95"/>
    </row>
    <row r="545" spans="2:19" x14ac:dyDescent="0.3">
      <c r="B545" s="67"/>
      <c r="C545" s="95"/>
      <c r="D545" s="95"/>
      <c r="E545" s="95"/>
      <c r="F545" s="95"/>
      <c r="G545" s="95"/>
      <c r="H545" s="95"/>
      <c r="I545" s="95"/>
      <c r="J545" s="95"/>
      <c r="K545" s="95"/>
      <c r="L545" s="95"/>
      <c r="M545" s="95"/>
      <c r="N545" s="95"/>
      <c r="O545" s="95"/>
      <c r="P545" s="95"/>
      <c r="Q545" s="95"/>
      <c r="R545" s="95"/>
      <c r="S545" s="95"/>
    </row>
    <row r="546" spans="2:19" x14ac:dyDescent="0.3">
      <c r="B546" s="67"/>
      <c r="C546" s="95"/>
      <c r="D546" s="95"/>
      <c r="E546" s="95"/>
      <c r="F546" s="95"/>
      <c r="G546" s="95"/>
      <c r="H546" s="95"/>
      <c r="I546" s="95"/>
      <c r="J546" s="95"/>
      <c r="K546" s="95"/>
      <c r="L546" s="95"/>
      <c r="M546" s="95"/>
      <c r="N546" s="95"/>
      <c r="O546" s="95"/>
      <c r="P546" s="95"/>
      <c r="Q546" s="95"/>
      <c r="R546" s="95"/>
      <c r="S546" s="95"/>
    </row>
    <row r="547" spans="2:19" x14ac:dyDescent="0.3">
      <c r="B547" s="67"/>
      <c r="C547" s="95"/>
      <c r="D547" s="95"/>
      <c r="E547" s="95"/>
      <c r="F547" s="95"/>
      <c r="G547" s="95"/>
      <c r="H547" s="95"/>
      <c r="I547" s="95"/>
      <c r="J547" s="95"/>
      <c r="K547" s="95"/>
      <c r="L547" s="95"/>
      <c r="M547" s="95"/>
      <c r="N547" s="95"/>
      <c r="O547" s="95"/>
      <c r="P547" s="95"/>
      <c r="Q547" s="95"/>
      <c r="R547" s="95"/>
      <c r="S547" s="95"/>
    </row>
    <row r="548" spans="2:19" x14ac:dyDescent="0.3">
      <c r="B548" s="67"/>
      <c r="C548" s="95"/>
      <c r="D548" s="95"/>
      <c r="E548" s="95"/>
      <c r="F548" s="95"/>
      <c r="G548" s="95"/>
      <c r="H548" s="95"/>
      <c r="I548" s="95"/>
      <c r="J548" s="95"/>
      <c r="K548" s="95"/>
      <c r="L548" s="95"/>
      <c r="M548" s="95"/>
      <c r="N548" s="95"/>
      <c r="O548" s="95"/>
      <c r="P548" s="95"/>
      <c r="Q548" s="95"/>
      <c r="R548" s="95"/>
      <c r="S548" s="95"/>
    </row>
    <row r="549" spans="2:19" x14ac:dyDescent="0.3">
      <c r="B549" s="67"/>
      <c r="C549" s="95"/>
      <c r="D549" s="95"/>
      <c r="E549" s="95"/>
      <c r="F549" s="95"/>
      <c r="G549" s="95"/>
      <c r="H549" s="95"/>
      <c r="I549" s="95"/>
      <c r="J549" s="95"/>
      <c r="K549" s="95"/>
      <c r="L549" s="95"/>
      <c r="M549" s="95"/>
      <c r="N549" s="95"/>
      <c r="O549" s="95"/>
      <c r="P549" s="95"/>
      <c r="Q549" s="95"/>
      <c r="R549" s="95"/>
      <c r="S549" s="95"/>
    </row>
    <row r="550" spans="2:19" x14ac:dyDescent="0.3">
      <c r="B550" s="67"/>
      <c r="C550" s="95"/>
      <c r="D550" s="95"/>
      <c r="E550" s="95"/>
      <c r="F550" s="95"/>
      <c r="G550" s="95"/>
      <c r="H550" s="95"/>
      <c r="I550" s="95"/>
      <c r="J550" s="95"/>
      <c r="K550" s="95"/>
      <c r="L550" s="95"/>
      <c r="M550" s="95"/>
      <c r="N550" s="95"/>
      <c r="O550" s="95"/>
      <c r="P550" s="95"/>
      <c r="Q550" s="95"/>
      <c r="R550" s="95"/>
      <c r="S550" s="95"/>
    </row>
    <row r="551" spans="2:19" x14ac:dyDescent="0.3">
      <c r="B551" s="67"/>
      <c r="C551" s="95"/>
      <c r="D551" s="95"/>
      <c r="E551" s="95"/>
      <c r="F551" s="95"/>
      <c r="G551" s="95"/>
      <c r="H551" s="95"/>
      <c r="I551" s="95"/>
      <c r="J551" s="95"/>
      <c r="K551" s="95"/>
      <c r="L551" s="95"/>
      <c r="M551" s="95"/>
      <c r="N551" s="95"/>
      <c r="O551" s="95"/>
      <c r="P551" s="95"/>
      <c r="Q551" s="95"/>
      <c r="R551" s="95"/>
      <c r="S551" s="95"/>
    </row>
    <row r="552" spans="2:19" x14ac:dyDescent="0.3">
      <c r="B552" s="67"/>
      <c r="C552" s="95"/>
      <c r="D552" s="95"/>
      <c r="E552" s="95"/>
      <c r="F552" s="95"/>
      <c r="G552" s="95"/>
      <c r="H552" s="95"/>
      <c r="I552" s="95"/>
      <c r="J552" s="95"/>
      <c r="K552" s="95"/>
      <c r="L552" s="95"/>
      <c r="M552" s="95"/>
      <c r="N552" s="95"/>
      <c r="O552" s="95"/>
      <c r="P552" s="95"/>
      <c r="Q552" s="95"/>
      <c r="R552" s="95"/>
      <c r="S552" s="95"/>
    </row>
    <row r="553" spans="2:19" x14ac:dyDescent="0.3">
      <c r="B553" s="67"/>
      <c r="C553" s="95"/>
      <c r="D553" s="95"/>
      <c r="E553" s="95"/>
      <c r="F553" s="95"/>
      <c r="G553" s="95"/>
      <c r="H553" s="95"/>
      <c r="I553" s="95"/>
      <c r="J553" s="95"/>
      <c r="K553" s="95"/>
      <c r="L553" s="95"/>
      <c r="M553" s="95"/>
      <c r="N553" s="95"/>
      <c r="O553" s="95"/>
      <c r="P553" s="95"/>
      <c r="Q553" s="95"/>
      <c r="R553" s="95"/>
      <c r="S553" s="95"/>
    </row>
    <row r="554" spans="2:19" x14ac:dyDescent="0.3">
      <c r="B554" s="67"/>
      <c r="C554" s="95"/>
      <c r="D554" s="95"/>
      <c r="E554" s="95"/>
      <c r="F554" s="95"/>
      <c r="G554" s="95"/>
      <c r="H554" s="95"/>
      <c r="I554" s="95"/>
      <c r="J554" s="95"/>
      <c r="K554" s="95"/>
      <c r="L554" s="95"/>
      <c r="M554" s="95"/>
      <c r="N554" s="95"/>
      <c r="O554" s="95"/>
      <c r="P554" s="95"/>
      <c r="Q554" s="95"/>
      <c r="R554" s="95"/>
      <c r="S554" s="95"/>
    </row>
    <row r="555" spans="2:19" x14ac:dyDescent="0.3">
      <c r="B555" s="67"/>
      <c r="C555" s="95"/>
      <c r="D555" s="95"/>
      <c r="E555" s="95"/>
      <c r="F555" s="95"/>
      <c r="G555" s="95"/>
      <c r="H555" s="95"/>
      <c r="I555" s="95"/>
      <c r="J555" s="95"/>
      <c r="K555" s="95"/>
      <c r="L555" s="95"/>
      <c r="M555" s="95"/>
      <c r="N555" s="95"/>
      <c r="O555" s="95"/>
      <c r="P555" s="95"/>
      <c r="Q555" s="95"/>
      <c r="R555" s="95"/>
      <c r="S555" s="95"/>
    </row>
    <row r="556" spans="2:19" x14ac:dyDescent="0.3">
      <c r="B556" s="67"/>
      <c r="C556" s="95"/>
      <c r="D556" s="95"/>
      <c r="E556" s="95"/>
      <c r="F556" s="95"/>
      <c r="G556" s="95"/>
      <c r="H556" s="95"/>
      <c r="I556" s="95"/>
      <c r="J556" s="95"/>
      <c r="K556" s="95"/>
      <c r="L556" s="95"/>
      <c r="M556" s="95"/>
      <c r="N556" s="95"/>
      <c r="O556" s="95"/>
      <c r="P556" s="95"/>
      <c r="Q556" s="95"/>
      <c r="R556" s="95"/>
      <c r="S556" s="95"/>
    </row>
    <row r="557" spans="2:19" x14ac:dyDescent="0.3">
      <c r="B557" s="67"/>
      <c r="C557" s="95"/>
      <c r="D557" s="95"/>
      <c r="E557" s="95"/>
      <c r="F557" s="95"/>
      <c r="G557" s="95"/>
      <c r="H557" s="95"/>
      <c r="I557" s="95"/>
      <c r="J557" s="95"/>
      <c r="K557" s="95"/>
      <c r="L557" s="95"/>
      <c r="M557" s="95"/>
      <c r="N557" s="95"/>
      <c r="O557" s="95"/>
      <c r="P557" s="95"/>
      <c r="Q557" s="95"/>
      <c r="R557" s="95"/>
      <c r="S557" s="95"/>
    </row>
    <row r="558" spans="2:19" x14ac:dyDescent="0.3">
      <c r="B558" s="67"/>
      <c r="C558" s="95"/>
      <c r="D558" s="95"/>
      <c r="E558" s="95"/>
      <c r="F558" s="95"/>
      <c r="G558" s="95"/>
      <c r="H558" s="95"/>
      <c r="I558" s="95"/>
      <c r="J558" s="95"/>
      <c r="K558" s="95"/>
      <c r="L558" s="95"/>
      <c r="M558" s="95"/>
      <c r="N558" s="95"/>
      <c r="O558" s="95"/>
      <c r="P558" s="95"/>
      <c r="Q558" s="95"/>
      <c r="R558" s="95"/>
      <c r="S558" s="95"/>
    </row>
    <row r="559" spans="2:19" x14ac:dyDescent="0.3">
      <c r="B559" s="67"/>
      <c r="C559" s="95"/>
      <c r="D559" s="95"/>
      <c r="E559" s="95"/>
      <c r="F559" s="95"/>
      <c r="G559" s="95"/>
      <c r="H559" s="95"/>
      <c r="I559" s="95"/>
      <c r="J559" s="95"/>
      <c r="K559" s="95"/>
      <c r="L559" s="95"/>
      <c r="M559" s="95"/>
      <c r="N559" s="95"/>
      <c r="O559" s="95"/>
      <c r="P559" s="95"/>
      <c r="Q559" s="95"/>
      <c r="R559" s="95"/>
      <c r="S559" s="95"/>
    </row>
    <row r="560" spans="2:19" x14ac:dyDescent="0.3">
      <c r="B560" s="67"/>
      <c r="C560" s="95"/>
      <c r="D560" s="95"/>
      <c r="E560" s="95"/>
      <c r="F560" s="95"/>
      <c r="G560" s="95"/>
      <c r="H560" s="95"/>
      <c r="I560" s="95"/>
      <c r="J560" s="95"/>
      <c r="K560" s="95"/>
      <c r="L560" s="95"/>
      <c r="M560" s="95"/>
      <c r="N560" s="95"/>
      <c r="O560" s="95"/>
      <c r="P560" s="95"/>
      <c r="Q560" s="95"/>
      <c r="R560" s="95"/>
      <c r="S560" s="95"/>
    </row>
    <row r="561" spans="2:19" x14ac:dyDescent="0.3">
      <c r="B561" s="67"/>
      <c r="C561" s="95"/>
      <c r="D561" s="95"/>
      <c r="E561" s="95"/>
      <c r="F561" s="95"/>
      <c r="G561" s="95"/>
      <c r="H561" s="95"/>
      <c r="I561" s="95"/>
      <c r="J561" s="95"/>
      <c r="K561" s="95"/>
      <c r="L561" s="95"/>
      <c r="M561" s="95"/>
      <c r="N561" s="95"/>
      <c r="O561" s="95"/>
      <c r="P561" s="95"/>
      <c r="Q561" s="95"/>
      <c r="R561" s="95"/>
      <c r="S561" s="95"/>
    </row>
    <row r="562" spans="2:19" x14ac:dyDescent="0.3">
      <c r="B562" s="67"/>
      <c r="C562" s="95"/>
      <c r="D562" s="95"/>
      <c r="E562" s="95"/>
      <c r="F562" s="95"/>
      <c r="G562" s="95"/>
      <c r="H562" s="95"/>
      <c r="I562" s="95"/>
      <c r="J562" s="95"/>
      <c r="K562" s="95"/>
      <c r="L562" s="95"/>
      <c r="M562" s="95"/>
      <c r="N562" s="95"/>
      <c r="O562" s="95"/>
      <c r="P562" s="95"/>
      <c r="Q562" s="95"/>
      <c r="R562" s="95"/>
      <c r="S562" s="95"/>
    </row>
    <row r="563" spans="2:19" x14ac:dyDescent="0.3">
      <c r="B563" s="67"/>
      <c r="C563" s="95"/>
      <c r="D563" s="95"/>
      <c r="E563" s="95"/>
      <c r="F563" s="95"/>
      <c r="G563" s="95"/>
      <c r="H563" s="95"/>
      <c r="I563" s="95"/>
      <c r="J563" s="95"/>
      <c r="K563" s="95"/>
      <c r="L563" s="95"/>
      <c r="M563" s="95"/>
      <c r="N563" s="95"/>
      <c r="O563" s="95"/>
      <c r="P563" s="95"/>
      <c r="Q563" s="95"/>
      <c r="R563" s="95"/>
      <c r="S563" s="95"/>
    </row>
    <row r="564" spans="2:19" x14ac:dyDescent="0.3">
      <c r="B564" s="67"/>
      <c r="C564" s="95"/>
      <c r="D564" s="95"/>
      <c r="E564" s="95"/>
      <c r="F564" s="95"/>
      <c r="G564" s="95"/>
      <c r="H564" s="95"/>
      <c r="I564" s="95"/>
      <c r="J564" s="95"/>
      <c r="K564" s="95"/>
      <c r="L564" s="95"/>
      <c r="M564" s="95"/>
      <c r="N564" s="95"/>
      <c r="O564" s="95"/>
      <c r="P564" s="95"/>
      <c r="Q564" s="95"/>
      <c r="R564" s="95"/>
      <c r="S564" s="95"/>
    </row>
    <row r="565" spans="2:19" x14ac:dyDescent="0.3">
      <c r="B565" s="67"/>
      <c r="C565" s="95"/>
      <c r="D565" s="95"/>
      <c r="E565" s="95"/>
      <c r="F565" s="95"/>
      <c r="G565" s="95"/>
      <c r="H565" s="95"/>
      <c r="I565" s="95"/>
      <c r="J565" s="95"/>
      <c r="K565" s="95"/>
      <c r="L565" s="95"/>
      <c r="M565" s="95"/>
      <c r="N565" s="95"/>
      <c r="O565" s="95"/>
      <c r="P565" s="95"/>
      <c r="Q565" s="95"/>
      <c r="R565" s="95"/>
      <c r="S565" s="95"/>
    </row>
    <row r="566" spans="2:19" x14ac:dyDescent="0.3">
      <c r="B566" s="67"/>
      <c r="C566" s="95"/>
      <c r="D566" s="95"/>
      <c r="E566" s="95"/>
      <c r="F566" s="95"/>
      <c r="G566" s="95"/>
      <c r="H566" s="95"/>
      <c r="I566" s="95"/>
      <c r="J566" s="95"/>
      <c r="K566" s="95"/>
      <c r="L566" s="95"/>
      <c r="M566" s="95"/>
      <c r="N566" s="95"/>
      <c r="O566" s="95"/>
      <c r="P566" s="95"/>
      <c r="Q566" s="95"/>
      <c r="R566" s="95"/>
      <c r="S566" s="95"/>
    </row>
    <row r="567" spans="2:19" x14ac:dyDescent="0.3">
      <c r="B567" s="67"/>
      <c r="C567" s="95"/>
      <c r="D567" s="95"/>
      <c r="E567" s="95"/>
      <c r="F567" s="95"/>
      <c r="G567" s="95"/>
      <c r="H567" s="95"/>
      <c r="I567" s="95"/>
      <c r="J567" s="95"/>
      <c r="K567" s="95"/>
      <c r="L567" s="95"/>
      <c r="M567" s="95"/>
      <c r="N567" s="95"/>
      <c r="O567" s="95"/>
      <c r="P567" s="95"/>
      <c r="Q567" s="95"/>
      <c r="R567" s="95"/>
      <c r="S567" s="95"/>
    </row>
    <row r="568" spans="2:19" x14ac:dyDescent="0.3">
      <c r="B568" s="67"/>
      <c r="C568" s="95"/>
      <c r="D568" s="95"/>
      <c r="E568" s="95"/>
      <c r="F568" s="95"/>
      <c r="G568" s="95"/>
      <c r="H568" s="95"/>
      <c r="I568" s="95"/>
      <c r="J568" s="95"/>
      <c r="K568" s="95"/>
      <c r="L568" s="95"/>
      <c r="M568" s="95"/>
      <c r="N568" s="95"/>
      <c r="O568" s="95"/>
      <c r="P568" s="95"/>
      <c r="Q568" s="95"/>
      <c r="R568" s="95"/>
      <c r="S568" s="95"/>
    </row>
    <row r="569" spans="2:19" x14ac:dyDescent="0.3">
      <c r="B569" s="67"/>
      <c r="C569" s="95"/>
      <c r="D569" s="95"/>
      <c r="E569" s="95"/>
      <c r="F569" s="95"/>
      <c r="G569" s="95"/>
      <c r="H569" s="95"/>
      <c r="I569" s="95"/>
      <c r="J569" s="95"/>
      <c r="K569" s="95"/>
      <c r="L569" s="95"/>
      <c r="M569" s="95"/>
      <c r="N569" s="95"/>
      <c r="O569" s="95"/>
      <c r="P569" s="95"/>
      <c r="Q569" s="95"/>
      <c r="R569" s="95"/>
      <c r="S569" s="95"/>
    </row>
    <row r="570" spans="2:19" x14ac:dyDescent="0.3">
      <c r="B570" s="67"/>
      <c r="C570" s="95"/>
      <c r="D570" s="95"/>
      <c r="E570" s="95"/>
      <c r="F570" s="95"/>
      <c r="G570" s="95"/>
      <c r="H570" s="95"/>
      <c r="I570" s="95"/>
      <c r="J570" s="95"/>
      <c r="K570" s="95"/>
      <c r="L570" s="95"/>
      <c r="M570" s="95"/>
      <c r="N570" s="95"/>
      <c r="O570" s="95"/>
      <c r="P570" s="95"/>
      <c r="Q570" s="95"/>
      <c r="R570" s="95"/>
      <c r="S570" s="95"/>
    </row>
    <row r="571" spans="2:19" x14ac:dyDescent="0.3">
      <c r="B571" s="67"/>
      <c r="C571" s="95"/>
      <c r="D571" s="95"/>
      <c r="E571" s="95"/>
      <c r="F571" s="95"/>
      <c r="G571" s="95"/>
      <c r="H571" s="95"/>
      <c r="I571" s="95"/>
      <c r="J571" s="95"/>
      <c r="K571" s="95"/>
      <c r="L571" s="95"/>
      <c r="M571" s="95"/>
      <c r="N571" s="95"/>
      <c r="O571" s="95"/>
      <c r="P571" s="95"/>
      <c r="Q571" s="95"/>
      <c r="R571" s="95"/>
      <c r="S571" s="95"/>
    </row>
    <row r="572" spans="2:19" x14ac:dyDescent="0.3">
      <c r="B572" s="67"/>
      <c r="C572" s="95"/>
      <c r="D572" s="95"/>
      <c r="E572" s="95"/>
      <c r="F572" s="95"/>
      <c r="G572" s="95"/>
      <c r="H572" s="95"/>
      <c r="I572" s="95"/>
      <c r="J572" s="95"/>
      <c r="K572" s="95"/>
      <c r="L572" s="95"/>
      <c r="M572" s="95"/>
      <c r="N572" s="95"/>
      <c r="O572" s="95"/>
      <c r="P572" s="95"/>
      <c r="Q572" s="95"/>
      <c r="R572" s="95"/>
      <c r="S572" s="95"/>
    </row>
    <row r="573" spans="2:19" x14ac:dyDescent="0.3">
      <c r="B573" s="67"/>
      <c r="C573" s="95"/>
      <c r="D573" s="95"/>
      <c r="E573" s="95"/>
      <c r="F573" s="95"/>
      <c r="G573" s="95"/>
      <c r="H573" s="95"/>
      <c r="I573" s="95"/>
      <c r="J573" s="95"/>
      <c r="K573" s="95"/>
      <c r="L573" s="95"/>
      <c r="M573" s="95"/>
      <c r="N573" s="95"/>
      <c r="O573" s="95"/>
      <c r="P573" s="95"/>
      <c r="Q573" s="95"/>
      <c r="R573" s="95"/>
      <c r="S573" s="95"/>
    </row>
    <row r="574" spans="2:19" x14ac:dyDescent="0.3">
      <c r="B574" s="67"/>
      <c r="C574" s="95"/>
      <c r="D574" s="95"/>
      <c r="E574" s="95"/>
      <c r="F574" s="95"/>
      <c r="G574" s="95"/>
      <c r="H574" s="95"/>
      <c r="I574" s="95"/>
      <c r="J574" s="95"/>
      <c r="K574" s="95"/>
      <c r="L574" s="95"/>
      <c r="M574" s="95"/>
      <c r="N574" s="95"/>
      <c r="O574" s="95"/>
      <c r="P574" s="95"/>
      <c r="Q574" s="95"/>
      <c r="R574" s="95"/>
      <c r="S574" s="95"/>
    </row>
    <row r="575" spans="2:19" x14ac:dyDescent="0.3">
      <c r="B575" s="67"/>
      <c r="C575" s="95"/>
      <c r="D575" s="95"/>
      <c r="E575" s="95"/>
      <c r="F575" s="95"/>
      <c r="G575" s="95"/>
      <c r="H575" s="95"/>
      <c r="I575" s="95"/>
      <c r="J575" s="95"/>
      <c r="K575" s="95"/>
      <c r="L575" s="95"/>
      <c r="M575" s="95"/>
      <c r="N575" s="95"/>
      <c r="O575" s="95"/>
      <c r="P575" s="95"/>
      <c r="Q575" s="95"/>
      <c r="R575" s="95"/>
      <c r="S575" s="95"/>
    </row>
    <row r="576" spans="2:19" x14ac:dyDescent="0.3">
      <c r="B576" s="67"/>
      <c r="C576" s="95"/>
      <c r="D576" s="95"/>
      <c r="E576" s="95"/>
      <c r="F576" s="95"/>
      <c r="G576" s="95"/>
      <c r="H576" s="95"/>
      <c r="I576" s="95"/>
      <c r="J576" s="95"/>
      <c r="K576" s="95"/>
      <c r="L576" s="95"/>
      <c r="M576" s="95"/>
      <c r="N576" s="95"/>
      <c r="O576" s="95"/>
      <c r="P576" s="95"/>
      <c r="Q576" s="95"/>
      <c r="R576" s="95"/>
      <c r="S576" s="95"/>
    </row>
    <row r="577" spans="2:19" x14ac:dyDescent="0.3">
      <c r="B577" s="67"/>
      <c r="C577" s="95"/>
      <c r="D577" s="95"/>
      <c r="E577" s="95"/>
      <c r="F577" s="95"/>
      <c r="G577" s="95"/>
      <c r="H577" s="95"/>
      <c r="I577" s="95"/>
      <c r="J577" s="95"/>
      <c r="K577" s="95"/>
      <c r="L577" s="95"/>
      <c r="M577" s="95"/>
      <c r="N577" s="95"/>
      <c r="O577" s="95"/>
      <c r="P577" s="95"/>
      <c r="Q577" s="95"/>
      <c r="R577" s="95"/>
      <c r="S577" s="95"/>
    </row>
  </sheetData>
  <mergeCells count="10">
    <mergeCell ref="A140:A171"/>
    <mergeCell ref="M5:P5"/>
    <mergeCell ref="Q5:S5"/>
    <mergeCell ref="A8:A39"/>
    <mergeCell ref="A41:A72"/>
    <mergeCell ref="A74:A105"/>
    <mergeCell ref="A107:A138"/>
    <mergeCell ref="C5:E5"/>
    <mergeCell ref="J5:L5"/>
    <mergeCell ref="F5:I5"/>
  </mergeCells>
  <conditionalFormatting sqref="F41:P57">
    <cfRule type="containsText" dxfId="1076" priority="23" operator="containsText" text="ntitulé">
      <formula>NOT(ISERROR(SEARCH("ntitulé",F41)))</formula>
    </cfRule>
    <cfRule type="containsBlanks" dxfId="1075" priority="24">
      <formula>LEN(TRIM(F41))=0</formula>
    </cfRule>
  </conditionalFormatting>
  <conditionalFormatting sqref="F41:P57">
    <cfRule type="containsText" dxfId="1074" priority="22" operator="containsText" text="libre">
      <formula>NOT(ISERROR(SEARCH("libre",F41)))</formula>
    </cfRule>
  </conditionalFormatting>
  <conditionalFormatting sqref="F60:P71">
    <cfRule type="containsText" dxfId="1073" priority="20" operator="containsText" text="ntitulé">
      <formula>NOT(ISERROR(SEARCH("ntitulé",F60)))</formula>
    </cfRule>
    <cfRule type="containsBlanks" dxfId="1072" priority="21">
      <formula>LEN(TRIM(F60))=0</formula>
    </cfRule>
  </conditionalFormatting>
  <conditionalFormatting sqref="F60:P71">
    <cfRule type="containsText" dxfId="1071" priority="19" operator="containsText" text="libre">
      <formula>NOT(ISERROR(SEARCH("libre",F60)))</formula>
    </cfRule>
  </conditionalFormatting>
  <conditionalFormatting sqref="F74:P90">
    <cfRule type="containsText" dxfId="1070" priority="17" operator="containsText" text="ntitulé">
      <formula>NOT(ISERROR(SEARCH("ntitulé",F74)))</formula>
    </cfRule>
    <cfRule type="containsBlanks" dxfId="1069" priority="18">
      <formula>LEN(TRIM(F74))=0</formula>
    </cfRule>
  </conditionalFormatting>
  <conditionalFormatting sqref="F74:P90">
    <cfRule type="containsText" dxfId="1068" priority="16" operator="containsText" text="libre">
      <formula>NOT(ISERROR(SEARCH("libre",F74)))</formula>
    </cfRule>
  </conditionalFormatting>
  <conditionalFormatting sqref="F93:P104">
    <cfRule type="containsText" dxfId="1067" priority="14" operator="containsText" text="ntitulé">
      <formula>NOT(ISERROR(SEARCH("ntitulé",F93)))</formula>
    </cfRule>
    <cfRule type="containsBlanks" dxfId="1066" priority="15">
      <formula>LEN(TRIM(F93))=0</formula>
    </cfRule>
  </conditionalFormatting>
  <conditionalFormatting sqref="F93:P104">
    <cfRule type="containsText" dxfId="1065" priority="13" operator="containsText" text="libre">
      <formula>NOT(ISERROR(SEARCH("libre",F93)))</formula>
    </cfRule>
  </conditionalFormatting>
  <conditionalFormatting sqref="F107:P123">
    <cfRule type="containsText" dxfId="1064" priority="11" operator="containsText" text="ntitulé">
      <formula>NOT(ISERROR(SEARCH("ntitulé",F107)))</formula>
    </cfRule>
    <cfRule type="containsBlanks" dxfId="1063" priority="12">
      <formula>LEN(TRIM(F107))=0</formula>
    </cfRule>
  </conditionalFormatting>
  <conditionalFormatting sqref="F107:P123">
    <cfRule type="containsText" dxfId="1062" priority="10" operator="containsText" text="libre">
      <formula>NOT(ISERROR(SEARCH("libre",F107)))</formula>
    </cfRule>
  </conditionalFormatting>
  <conditionalFormatting sqref="F126:P137">
    <cfRule type="containsText" dxfId="1061" priority="8" operator="containsText" text="ntitulé">
      <formula>NOT(ISERROR(SEARCH("ntitulé",F126)))</formula>
    </cfRule>
    <cfRule type="containsBlanks" dxfId="1060" priority="9">
      <formula>LEN(TRIM(F126))=0</formula>
    </cfRule>
  </conditionalFormatting>
  <conditionalFormatting sqref="F126:P137">
    <cfRule type="containsText" dxfId="1059" priority="7" operator="containsText" text="libre">
      <formula>NOT(ISERROR(SEARCH("libre",F126)))</formula>
    </cfRule>
  </conditionalFormatting>
  <conditionalFormatting sqref="F140:P156">
    <cfRule type="containsText" dxfId="1058" priority="5" operator="containsText" text="ntitulé">
      <formula>NOT(ISERROR(SEARCH("ntitulé",F140)))</formula>
    </cfRule>
    <cfRule type="containsBlanks" dxfId="1057" priority="6">
      <formula>LEN(TRIM(F140))=0</formula>
    </cfRule>
  </conditionalFormatting>
  <conditionalFormatting sqref="F140:P156">
    <cfRule type="containsText" dxfId="1056" priority="4" operator="containsText" text="libre">
      <formula>NOT(ISERROR(SEARCH("libre",F140)))</formula>
    </cfRule>
  </conditionalFormatting>
  <conditionalFormatting sqref="F159:P170">
    <cfRule type="containsText" dxfId="1055" priority="2" operator="containsText" text="ntitulé">
      <formula>NOT(ISERROR(SEARCH("ntitulé",F159)))</formula>
    </cfRule>
    <cfRule type="containsBlanks" dxfId="1054" priority="3">
      <formula>LEN(TRIM(F159))=0</formula>
    </cfRule>
  </conditionalFormatting>
  <conditionalFormatting sqref="F159:P170">
    <cfRule type="containsText" dxfId="1053" priority="1" operator="containsText" text="libre">
      <formula>NOT(ISERROR(SEARCH("libre",F159)))</formula>
    </cfRule>
  </conditionalFormatting>
  <hyperlinks>
    <hyperlink ref="A1" location="TAB00!A1" display="Retour page de garde"/>
    <hyperlink ref="A2" location="'TAB6'!A1" display="Retour TAB6"/>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B26" sqref="B26"/>
    </sheetView>
  </sheetViews>
  <sheetFormatPr baseColWidth="10" defaultColWidth="9.1640625" defaultRowHeight="13.5" x14ac:dyDescent="0.3"/>
  <cols>
    <col min="1" max="1" width="48.5" style="6" customWidth="1"/>
    <col min="2" max="6" width="16.6640625" style="10" customWidth="1"/>
    <col min="7" max="7" width="21.5" style="6" customWidth="1"/>
    <col min="8" max="16384" width="9.1640625" style="6"/>
  </cols>
  <sheetData>
    <row r="1" spans="1:11" ht="15" x14ac:dyDescent="0.3">
      <c r="A1" s="5" t="s">
        <v>140</v>
      </c>
    </row>
    <row r="2" spans="1:11" ht="15" x14ac:dyDescent="0.3">
      <c r="A2" s="5" t="s">
        <v>444</v>
      </c>
    </row>
    <row r="3" spans="1:11" ht="21" x14ac:dyDescent="0.3">
      <c r="A3" s="676" t="str">
        <f>TAB00!B83&amp;" : "&amp;TAB00!C83</f>
        <v>TAB6.3 : Interventions de tiers dans le financement des actifs régulés</v>
      </c>
      <c r="B3" s="676"/>
      <c r="C3" s="676"/>
      <c r="D3" s="676"/>
      <c r="E3" s="676"/>
      <c r="F3" s="676"/>
      <c r="G3" s="676"/>
      <c r="H3" s="676"/>
      <c r="I3" s="676"/>
      <c r="J3" s="676"/>
      <c r="K3" s="676"/>
    </row>
    <row r="4" spans="1:11" ht="16.5" x14ac:dyDescent="0.3">
      <c r="A4" s="9"/>
      <c r="B4" s="433"/>
      <c r="C4" s="433"/>
      <c r="D4" s="433"/>
      <c r="E4" s="433"/>
      <c r="F4" s="433"/>
      <c r="G4" s="9"/>
    </row>
    <row r="5" spans="1:11" s="80" customFormat="1" ht="27" x14ac:dyDescent="0.3">
      <c r="A5" s="435" t="s">
        <v>2</v>
      </c>
      <c r="B5" s="327" t="s">
        <v>94</v>
      </c>
      <c r="C5" s="327" t="s">
        <v>121</v>
      </c>
      <c r="D5" s="327" t="s">
        <v>288</v>
      </c>
      <c r="E5" s="327" t="s">
        <v>306</v>
      </c>
      <c r="F5" s="327" t="s">
        <v>287</v>
      </c>
      <c r="G5" s="434"/>
    </row>
    <row r="6" spans="1:11" x14ac:dyDescent="0.3">
      <c r="A6" s="437" t="s">
        <v>657</v>
      </c>
      <c r="B6" s="51">
        <f>SUM(B7:B11)</f>
        <v>0</v>
      </c>
      <c r="C6" s="51">
        <f t="shared" ref="C6:F6" si="0">SUM(C7:C11)</f>
        <v>0</v>
      </c>
      <c r="D6" s="51">
        <f t="shared" si="0"/>
        <v>0</v>
      </c>
      <c r="E6" s="51">
        <f t="shared" si="0"/>
        <v>0</v>
      </c>
      <c r="F6" s="51">
        <f t="shared" si="0"/>
        <v>0</v>
      </c>
    </row>
    <row r="7" spans="1:11" x14ac:dyDescent="0.3">
      <c r="A7" s="278" t="s">
        <v>451</v>
      </c>
      <c r="B7" s="238"/>
      <c r="C7" s="238"/>
      <c r="D7" s="238"/>
      <c r="E7" s="238"/>
      <c r="F7" s="238"/>
    </row>
    <row r="8" spans="1:11" x14ac:dyDescent="0.3">
      <c r="A8" s="278" t="s">
        <v>451</v>
      </c>
      <c r="B8" s="238"/>
      <c r="C8" s="238"/>
      <c r="D8" s="238"/>
      <c r="E8" s="238"/>
      <c r="F8" s="238"/>
    </row>
    <row r="9" spans="1:11" x14ac:dyDescent="0.3">
      <c r="A9" s="278" t="s">
        <v>451</v>
      </c>
      <c r="B9" s="238"/>
      <c r="C9" s="238"/>
      <c r="D9" s="238"/>
      <c r="E9" s="238"/>
      <c r="F9" s="238"/>
    </row>
    <row r="10" spans="1:11" x14ac:dyDescent="0.3">
      <c r="A10" s="278" t="s">
        <v>451</v>
      </c>
      <c r="B10" s="238"/>
      <c r="C10" s="238"/>
      <c r="D10" s="238"/>
      <c r="E10" s="238"/>
      <c r="F10" s="238"/>
    </row>
    <row r="11" spans="1:11" x14ac:dyDescent="0.3">
      <c r="A11" s="278" t="s">
        <v>451</v>
      </c>
      <c r="B11" s="238"/>
      <c r="C11" s="238"/>
      <c r="D11" s="238"/>
      <c r="E11" s="238"/>
      <c r="F11" s="238"/>
    </row>
    <row r="12" spans="1:11" x14ac:dyDescent="0.3">
      <c r="A12" s="437" t="s">
        <v>658</v>
      </c>
      <c r="B12" s="51">
        <f>SUM(B13:B17)</f>
        <v>0</v>
      </c>
      <c r="C12" s="51">
        <f t="shared" ref="C12:F12" si="1">SUM(C13:C17)</f>
        <v>0</v>
      </c>
      <c r="D12" s="51">
        <f t="shared" si="1"/>
        <v>0</v>
      </c>
      <c r="E12" s="51">
        <f t="shared" si="1"/>
        <v>0</v>
      </c>
      <c r="F12" s="51">
        <f t="shared" si="1"/>
        <v>0</v>
      </c>
    </row>
    <row r="13" spans="1:11" x14ac:dyDescent="0.3">
      <c r="A13" s="278" t="s">
        <v>451</v>
      </c>
      <c r="B13" s="238"/>
      <c r="C13" s="238"/>
      <c r="D13" s="238"/>
      <c r="E13" s="238"/>
      <c r="F13" s="238"/>
    </row>
    <row r="14" spans="1:11" x14ac:dyDescent="0.3">
      <c r="A14" s="278" t="s">
        <v>451</v>
      </c>
      <c r="B14" s="238"/>
      <c r="C14" s="238"/>
      <c r="D14" s="238"/>
      <c r="E14" s="238"/>
      <c r="F14" s="238"/>
    </row>
    <row r="15" spans="1:11" x14ac:dyDescent="0.3">
      <c r="A15" s="278" t="s">
        <v>451</v>
      </c>
      <c r="B15" s="238"/>
      <c r="C15" s="238"/>
      <c r="D15" s="238"/>
      <c r="E15" s="238"/>
      <c r="F15" s="238"/>
    </row>
    <row r="16" spans="1:11" x14ac:dyDescent="0.3">
      <c r="A16" s="278" t="s">
        <v>451</v>
      </c>
      <c r="B16" s="238"/>
      <c r="C16" s="238"/>
      <c r="D16" s="238"/>
      <c r="E16" s="238"/>
      <c r="F16" s="238"/>
    </row>
    <row r="17" spans="1:6" x14ac:dyDescent="0.3">
      <c r="A17" s="278" t="s">
        <v>451</v>
      </c>
      <c r="B17" s="238"/>
      <c r="C17" s="238"/>
      <c r="D17" s="238"/>
      <c r="E17" s="238"/>
      <c r="F17" s="238"/>
    </row>
    <row r="18" spans="1:6" x14ac:dyDescent="0.3">
      <c r="A18" s="437" t="s">
        <v>661</v>
      </c>
      <c r="B18" s="51">
        <f>SUM(B19:B23)</f>
        <v>0</v>
      </c>
      <c r="C18" s="51">
        <f t="shared" ref="C18:F18" si="2">SUM(C19:C23)</f>
        <v>0</v>
      </c>
      <c r="D18" s="51">
        <f t="shared" si="2"/>
        <v>0</v>
      </c>
      <c r="E18" s="51">
        <f t="shared" si="2"/>
        <v>0</v>
      </c>
      <c r="F18" s="51">
        <f t="shared" si="2"/>
        <v>0</v>
      </c>
    </row>
    <row r="19" spans="1:6" x14ac:dyDescent="0.3">
      <c r="A19" s="278" t="s">
        <v>451</v>
      </c>
      <c r="B19" s="238"/>
      <c r="C19" s="238"/>
      <c r="D19" s="238"/>
      <c r="E19" s="238"/>
      <c r="F19" s="238"/>
    </row>
    <row r="20" spans="1:6" x14ac:dyDescent="0.3">
      <c r="A20" s="278" t="s">
        <v>451</v>
      </c>
      <c r="B20" s="238"/>
      <c r="C20" s="238"/>
      <c r="D20" s="238"/>
      <c r="E20" s="238"/>
      <c r="F20" s="238"/>
    </row>
    <row r="21" spans="1:6" x14ac:dyDescent="0.3">
      <c r="A21" s="278" t="s">
        <v>451</v>
      </c>
      <c r="B21" s="238"/>
      <c r="C21" s="238"/>
      <c r="D21" s="238"/>
      <c r="E21" s="238"/>
      <c r="F21" s="238"/>
    </row>
    <row r="22" spans="1:6" x14ac:dyDescent="0.3">
      <c r="A22" s="278" t="s">
        <v>451</v>
      </c>
      <c r="B22" s="238"/>
      <c r="C22" s="238"/>
      <c r="D22" s="238"/>
      <c r="E22" s="238"/>
      <c r="F22" s="238"/>
    </row>
    <row r="23" spans="1:6" x14ac:dyDescent="0.3">
      <c r="A23" s="278" t="s">
        <v>451</v>
      </c>
      <c r="B23" s="238"/>
      <c r="C23" s="238"/>
      <c r="D23" s="238"/>
      <c r="E23" s="238"/>
      <c r="F23" s="238"/>
    </row>
    <row r="24" spans="1:6" x14ac:dyDescent="0.3">
      <c r="B24" s="6"/>
      <c r="C24" s="6"/>
      <c r="D24" s="6"/>
      <c r="E24" s="6"/>
      <c r="F24" s="6"/>
    </row>
    <row r="25" spans="1:6" x14ac:dyDescent="0.3">
      <c r="A25" s="436" t="s">
        <v>54</v>
      </c>
      <c r="B25" s="16">
        <f>SUM(B6,B12,B18)</f>
        <v>0</v>
      </c>
      <c r="C25" s="16">
        <f>SUM(C6,C12,C18)</f>
        <v>0</v>
      </c>
      <c r="D25" s="16">
        <f>SUM(D6,D12,D18)</f>
        <v>0</v>
      </c>
      <c r="E25" s="16">
        <f>SUM(E6,E12,E18)</f>
        <v>0</v>
      </c>
      <c r="F25" s="16">
        <f>SUM(F6,F12,F18)</f>
        <v>0</v>
      </c>
    </row>
    <row r="26" spans="1:6" s="10" customFormat="1" ht="27" x14ac:dyDescent="0.3">
      <c r="A26" s="499" t="s">
        <v>662</v>
      </c>
      <c r="B26" s="500">
        <f>SUM(TAB6.1!H25,TAB6.1!H39)</f>
        <v>0</v>
      </c>
      <c r="C26" s="500">
        <f>SUM(TAB6.1!H58,TAB6.1!H72)</f>
        <v>0</v>
      </c>
      <c r="D26" s="500">
        <f>SUM(TAB6.1!H91,TAB6.1!H105)</f>
        <v>0</v>
      </c>
      <c r="E26" s="500">
        <f>SUM(TAB6.1!H124,TAB6.1!H138)</f>
        <v>0</v>
      </c>
      <c r="F26" s="500">
        <f>SUM(TAB6.1!H157,TAB6.1!H171)</f>
        <v>0</v>
      </c>
    </row>
    <row r="27" spans="1:6" s="80" customFormat="1" ht="27" x14ac:dyDescent="0.3">
      <c r="A27" s="438" t="s">
        <v>663</v>
      </c>
      <c r="B27" s="439">
        <f>B25-B26</f>
        <v>0</v>
      </c>
      <c r="C27" s="439">
        <f t="shared" ref="C27:F27" si="3">C25-C26</f>
        <v>0</v>
      </c>
      <c r="D27" s="439">
        <f t="shared" si="3"/>
        <v>0</v>
      </c>
      <c r="E27" s="439">
        <f t="shared" si="3"/>
        <v>0</v>
      </c>
      <c r="F27" s="439">
        <f t="shared" si="3"/>
        <v>0</v>
      </c>
    </row>
  </sheetData>
  <mergeCells count="1">
    <mergeCell ref="A3:K3"/>
  </mergeCells>
  <conditionalFormatting sqref="A7:A11">
    <cfRule type="containsText" dxfId="1052" priority="23" operator="containsText" text="ntitulé">
      <formula>NOT(ISERROR(SEARCH("ntitulé",A7)))</formula>
    </cfRule>
    <cfRule type="containsBlanks" dxfId="1051" priority="24">
      <formula>LEN(TRIM(A7))=0</formula>
    </cfRule>
  </conditionalFormatting>
  <conditionalFormatting sqref="A7:A11">
    <cfRule type="containsText" dxfId="1050" priority="22" operator="containsText" text="libre">
      <formula>NOT(ISERROR(SEARCH("libre",A7)))</formula>
    </cfRule>
  </conditionalFormatting>
  <conditionalFormatting sqref="A7:A11">
    <cfRule type="containsText" dxfId="1049" priority="20" operator="containsText" text="ntitulé">
      <formula>NOT(ISERROR(SEARCH("ntitulé",A7)))</formula>
    </cfRule>
    <cfRule type="containsBlanks" dxfId="1048" priority="21">
      <formula>LEN(TRIM(A7))=0</formula>
    </cfRule>
  </conditionalFormatting>
  <conditionalFormatting sqref="A7:A11">
    <cfRule type="containsText" dxfId="1047" priority="19" operator="containsText" text="libre">
      <formula>NOT(ISERROR(SEARCH("libre",A7)))</formula>
    </cfRule>
  </conditionalFormatting>
  <conditionalFormatting sqref="B13:F17">
    <cfRule type="containsText" dxfId="1046" priority="17" operator="containsText" text="ntitulé">
      <formula>NOT(ISERROR(SEARCH("ntitulé",B13)))</formula>
    </cfRule>
    <cfRule type="containsBlanks" dxfId="1045" priority="18">
      <formula>LEN(TRIM(B13))=0</formula>
    </cfRule>
  </conditionalFormatting>
  <conditionalFormatting sqref="B13:F17">
    <cfRule type="containsText" dxfId="1044" priority="16" operator="containsText" text="libre">
      <formula>NOT(ISERROR(SEARCH("libre",B13)))</formula>
    </cfRule>
  </conditionalFormatting>
  <conditionalFormatting sqref="A13:A17">
    <cfRule type="containsText" dxfId="1043" priority="14" operator="containsText" text="ntitulé">
      <formula>NOT(ISERROR(SEARCH("ntitulé",A13)))</formula>
    </cfRule>
    <cfRule type="containsBlanks" dxfId="1042" priority="15">
      <formula>LEN(TRIM(A13))=0</formula>
    </cfRule>
  </conditionalFormatting>
  <conditionalFormatting sqref="A13:A17">
    <cfRule type="containsText" dxfId="1041" priority="13" operator="containsText" text="libre">
      <formula>NOT(ISERROR(SEARCH("libre",A13)))</formula>
    </cfRule>
  </conditionalFormatting>
  <conditionalFormatting sqref="A13:A17">
    <cfRule type="containsText" dxfId="1040" priority="11" operator="containsText" text="ntitulé">
      <formula>NOT(ISERROR(SEARCH("ntitulé",A13)))</formula>
    </cfRule>
    <cfRule type="containsBlanks" dxfId="1039" priority="12">
      <formula>LEN(TRIM(A13))=0</formula>
    </cfRule>
  </conditionalFormatting>
  <conditionalFormatting sqref="A13:A17">
    <cfRule type="containsText" dxfId="1038" priority="10" operator="containsText" text="libre">
      <formula>NOT(ISERROR(SEARCH("libre",A13)))</formula>
    </cfRule>
  </conditionalFormatting>
  <conditionalFormatting sqref="B19:F23">
    <cfRule type="containsText" dxfId="1037" priority="8" operator="containsText" text="ntitulé">
      <formula>NOT(ISERROR(SEARCH("ntitulé",B19)))</formula>
    </cfRule>
    <cfRule type="containsBlanks" dxfId="1036" priority="9">
      <formula>LEN(TRIM(B19))=0</formula>
    </cfRule>
  </conditionalFormatting>
  <conditionalFormatting sqref="B19:F23">
    <cfRule type="containsText" dxfId="1035" priority="7" operator="containsText" text="libre">
      <formula>NOT(ISERROR(SEARCH("libre",B19)))</formula>
    </cfRule>
  </conditionalFormatting>
  <conditionalFormatting sqref="A19:A23">
    <cfRule type="containsText" dxfId="1034" priority="5" operator="containsText" text="ntitulé">
      <formula>NOT(ISERROR(SEARCH("ntitulé",A19)))</formula>
    </cfRule>
    <cfRule type="containsBlanks" dxfId="1033" priority="6">
      <formula>LEN(TRIM(A19))=0</formula>
    </cfRule>
  </conditionalFormatting>
  <conditionalFormatting sqref="A19:A23">
    <cfRule type="containsText" dxfId="1032" priority="4" operator="containsText" text="libre">
      <formula>NOT(ISERROR(SEARCH("libre",A19)))</formula>
    </cfRule>
  </conditionalFormatting>
  <conditionalFormatting sqref="A19:A23">
    <cfRule type="containsText" dxfId="1031" priority="2" operator="containsText" text="ntitulé">
      <formula>NOT(ISERROR(SEARCH("ntitulé",A19)))</formula>
    </cfRule>
    <cfRule type="containsBlanks" dxfId="1030" priority="3">
      <formula>LEN(TRIM(A19))=0</formula>
    </cfRule>
  </conditionalFormatting>
  <conditionalFormatting sqref="A19:A23">
    <cfRule type="containsText" dxfId="1029" priority="1" operator="containsText" text="libre">
      <formula>NOT(ISERROR(SEARCH("libre",A19)))</formula>
    </cfRule>
  </conditionalFormatting>
  <conditionalFormatting sqref="B7:F11">
    <cfRule type="containsText" dxfId="1028" priority="26" operator="containsText" text="ntitulé">
      <formula>NOT(ISERROR(SEARCH("ntitulé",B7)))</formula>
    </cfRule>
    <cfRule type="containsBlanks" dxfId="1027" priority="27">
      <formula>LEN(TRIM(B7))=0</formula>
    </cfRule>
  </conditionalFormatting>
  <conditionalFormatting sqref="B7:F11">
    <cfRule type="containsText" dxfId="1026" priority="25" operator="containsText" text="libre">
      <formula>NOT(ISERROR(SEARCH("libre",B7)))</formula>
    </cfRule>
  </conditionalFormatting>
  <hyperlinks>
    <hyperlink ref="A1" location="TAB00!A1" display="TAB00!A1"/>
    <hyperlink ref="A2" location="'TAB2'!A1" display="Retour TAB2"/>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
  <sheetViews>
    <sheetView workbookViewId="0">
      <selection activeCell="B19" sqref="B19"/>
    </sheetView>
  </sheetViews>
  <sheetFormatPr baseColWidth="10" defaultColWidth="14.6640625" defaultRowHeight="13.5" x14ac:dyDescent="0.3"/>
  <cols>
    <col min="1" max="1" width="35.83203125" style="6" customWidth="1"/>
    <col min="2" max="7" width="19.83203125" style="6" customWidth="1"/>
    <col min="8" max="9" width="19.1640625" style="6" customWidth="1"/>
    <col min="10" max="10" width="25.33203125" style="6" bestFit="1" customWidth="1"/>
    <col min="11" max="11" width="16.83203125" style="6" bestFit="1" customWidth="1"/>
    <col min="12" max="12" width="27" style="6" customWidth="1"/>
    <col min="13" max="16384" width="14.6640625" style="6"/>
  </cols>
  <sheetData>
    <row r="1" spans="1:36" ht="15" x14ac:dyDescent="0.3">
      <c r="A1" s="17" t="s">
        <v>140</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4" spans="1:36" s="85" customFormat="1" ht="22.15" customHeight="1" x14ac:dyDescent="0.35">
      <c r="A4" s="264" t="str">
        <f>TAB00!B84&amp;" : "&amp;TAB00!C84</f>
        <v>TAB7 : Charges nettes relatives aux projets spécifiques</v>
      </c>
      <c r="B4" s="402"/>
      <c r="C4" s="402"/>
      <c r="D4" s="402"/>
      <c r="E4" s="402"/>
      <c r="F4" s="402"/>
      <c r="G4" s="6"/>
      <c r="H4" s="6"/>
      <c r="I4" s="6"/>
      <c r="J4" s="6"/>
      <c r="K4" s="6"/>
    </row>
    <row r="5" spans="1:36" s="85" customFormat="1" x14ac:dyDescent="0.3">
      <c r="G5" s="6"/>
      <c r="H5" s="6"/>
      <c r="I5" s="6"/>
      <c r="J5" s="6"/>
      <c r="K5" s="6"/>
    </row>
    <row r="6" spans="1:36" s="85" customFormat="1" x14ac:dyDescent="0.3">
      <c r="G6" s="6"/>
      <c r="H6" s="6"/>
      <c r="I6" s="6"/>
      <c r="J6" s="6"/>
      <c r="K6" s="6"/>
    </row>
    <row r="7" spans="1:36" x14ac:dyDescent="0.3">
      <c r="A7" s="731" t="s">
        <v>366</v>
      </c>
      <c r="B7" s="731"/>
      <c r="C7" s="731"/>
      <c r="D7" s="731"/>
      <c r="E7" s="731"/>
      <c r="F7" s="731"/>
    </row>
    <row r="8" spans="1:36" x14ac:dyDescent="0.3">
      <c r="B8" s="86">
        <v>2019</v>
      </c>
      <c r="C8" s="86">
        <v>2020</v>
      </c>
      <c r="D8" s="86">
        <v>2021</v>
      </c>
      <c r="E8" s="86">
        <v>2022</v>
      </c>
      <c r="F8" s="86">
        <v>2023</v>
      </c>
    </row>
    <row r="9" spans="1:36" x14ac:dyDescent="0.3">
      <c r="A9" s="6" t="s">
        <v>766</v>
      </c>
      <c r="B9" s="238"/>
      <c r="C9" s="238"/>
      <c r="D9" s="238"/>
      <c r="E9" s="238"/>
      <c r="F9" s="238"/>
    </row>
    <row r="10" spans="1:36" x14ac:dyDescent="0.3">
      <c r="A10" s="6" t="s">
        <v>56</v>
      </c>
      <c r="B10" s="238"/>
      <c r="C10" s="238"/>
      <c r="D10" s="238"/>
      <c r="E10" s="238"/>
      <c r="F10" s="238"/>
    </row>
    <row r="11" spans="1:36" x14ac:dyDescent="0.3">
      <c r="A11" s="530" t="s">
        <v>640</v>
      </c>
      <c r="B11" s="87">
        <f>B9*B10</f>
        <v>0</v>
      </c>
      <c r="C11" s="87">
        <f>C9*C10</f>
        <v>0</v>
      </c>
      <c r="D11" s="87">
        <f>D9*D10</f>
        <v>0</v>
      </c>
      <c r="E11" s="87">
        <f>E9*E10</f>
        <v>0</v>
      </c>
      <c r="F11" s="87">
        <f>F9*F10</f>
        <v>0</v>
      </c>
    </row>
    <row r="12" spans="1:36" x14ac:dyDescent="0.3">
      <c r="A12" s="6" t="s">
        <v>639</v>
      </c>
      <c r="B12" s="238"/>
      <c r="C12" s="238"/>
      <c r="D12" s="238"/>
      <c r="E12" s="238"/>
      <c r="F12" s="238"/>
    </row>
    <row r="13" spans="1:36" x14ac:dyDescent="0.3">
      <c r="A13" s="88" t="s">
        <v>299</v>
      </c>
      <c r="B13" s="88">
        <f>B11+B12</f>
        <v>0</v>
      </c>
      <c r="C13" s="88">
        <f>C11+C12</f>
        <v>0</v>
      </c>
      <c r="D13" s="88">
        <f>D11+D12</f>
        <v>0</v>
      </c>
      <c r="E13" s="88">
        <f>E11+E12</f>
        <v>0</v>
      </c>
      <c r="F13" s="88">
        <f>F11+F12</f>
        <v>0</v>
      </c>
    </row>
    <row r="15" spans="1:36" x14ac:dyDescent="0.3">
      <c r="A15" s="732" t="s">
        <v>767</v>
      </c>
      <c r="B15" s="731"/>
      <c r="C15" s="731"/>
      <c r="D15" s="731"/>
      <c r="E15" s="731"/>
      <c r="F15" s="731"/>
    </row>
    <row r="16" spans="1:36" x14ac:dyDescent="0.3">
      <c r="B16" s="86">
        <v>2019</v>
      </c>
      <c r="C16" s="86">
        <v>2020</v>
      </c>
      <c r="D16" s="86">
        <v>2021</v>
      </c>
      <c r="E16" s="86">
        <v>2022</v>
      </c>
      <c r="F16" s="86">
        <v>2023</v>
      </c>
    </row>
    <row r="17" spans="1:6" x14ac:dyDescent="0.3">
      <c r="A17" s="6" t="s">
        <v>766</v>
      </c>
      <c r="B17" s="238"/>
      <c r="C17" s="238"/>
      <c r="D17" s="238"/>
      <c r="E17" s="238"/>
      <c r="F17" s="238"/>
    </row>
    <row r="18" spans="1:6" x14ac:dyDescent="0.3">
      <c r="A18" s="6" t="s">
        <v>56</v>
      </c>
      <c r="B18" s="238"/>
      <c r="C18" s="238"/>
      <c r="D18" s="238"/>
      <c r="E18" s="238"/>
      <c r="F18" s="238"/>
    </row>
    <row r="19" spans="1:6" x14ac:dyDescent="0.3">
      <c r="A19" s="530" t="s">
        <v>640</v>
      </c>
      <c r="B19" s="87">
        <f>B17*B18</f>
        <v>0</v>
      </c>
      <c r="C19" s="87">
        <f>C17*C18</f>
        <v>0</v>
      </c>
      <c r="D19" s="87">
        <f>D17*D18</f>
        <v>0</v>
      </c>
      <c r="E19" s="87">
        <f>E17*E18</f>
        <v>0</v>
      </c>
      <c r="F19" s="87">
        <f>F17*F18</f>
        <v>0</v>
      </c>
    </row>
    <row r="20" spans="1:6" x14ac:dyDescent="0.3">
      <c r="A20" s="6" t="s">
        <v>639</v>
      </c>
      <c r="B20" s="238"/>
      <c r="C20" s="238"/>
      <c r="D20" s="238"/>
      <c r="E20" s="238"/>
      <c r="F20" s="238"/>
    </row>
    <row r="21" spans="1:6" x14ac:dyDescent="0.3">
      <c r="A21" s="88" t="s">
        <v>299</v>
      </c>
      <c r="B21" s="88">
        <f>B19+B20</f>
        <v>0</v>
      </c>
      <c r="C21" s="88">
        <f>C19+C20</f>
        <v>0</v>
      </c>
      <c r="D21" s="88">
        <f>D19+D20</f>
        <v>0</v>
      </c>
      <c r="E21" s="88">
        <f>E19+E20</f>
        <v>0</v>
      </c>
      <c r="F21" s="88">
        <f>F19+F20</f>
        <v>0</v>
      </c>
    </row>
  </sheetData>
  <mergeCells count="2">
    <mergeCell ref="A7:F7"/>
    <mergeCell ref="A15:F15"/>
  </mergeCells>
  <conditionalFormatting sqref="B9:F10">
    <cfRule type="containsText" dxfId="1025" priority="11" operator="containsText" text="ntitulé">
      <formula>NOT(ISERROR(SEARCH("ntitulé",B9)))</formula>
    </cfRule>
    <cfRule type="containsBlanks" dxfId="1024" priority="12">
      <formula>LEN(TRIM(B9))=0</formula>
    </cfRule>
  </conditionalFormatting>
  <conditionalFormatting sqref="B9:F10">
    <cfRule type="containsText" dxfId="1023" priority="10" operator="containsText" text="libre">
      <formula>NOT(ISERROR(SEARCH("libre",B9)))</formula>
    </cfRule>
  </conditionalFormatting>
  <conditionalFormatting sqref="B12:F12">
    <cfRule type="containsText" dxfId="1022" priority="8" operator="containsText" text="ntitulé">
      <formula>NOT(ISERROR(SEARCH("ntitulé",B12)))</formula>
    </cfRule>
    <cfRule type="containsBlanks" dxfId="1021" priority="9">
      <formula>LEN(TRIM(B12))=0</formula>
    </cfRule>
  </conditionalFormatting>
  <conditionalFormatting sqref="B12:F12">
    <cfRule type="containsText" dxfId="1020" priority="7" operator="containsText" text="libre">
      <formula>NOT(ISERROR(SEARCH("libre",B12)))</formula>
    </cfRule>
  </conditionalFormatting>
  <conditionalFormatting sqref="B17:F18">
    <cfRule type="containsText" dxfId="1019" priority="5" operator="containsText" text="ntitulé">
      <formula>NOT(ISERROR(SEARCH("ntitulé",B17)))</formula>
    </cfRule>
    <cfRule type="containsBlanks" dxfId="1018" priority="6">
      <formula>LEN(TRIM(B17))=0</formula>
    </cfRule>
  </conditionalFormatting>
  <conditionalFormatting sqref="B17:F18">
    <cfRule type="containsText" dxfId="1017" priority="4" operator="containsText" text="libre">
      <formula>NOT(ISERROR(SEARCH("libre",B17)))</formula>
    </cfRule>
  </conditionalFormatting>
  <conditionalFormatting sqref="B20:F20">
    <cfRule type="containsText" dxfId="1016" priority="2" operator="containsText" text="ntitulé">
      <formula>NOT(ISERROR(SEARCH("ntitulé",B20)))</formula>
    </cfRule>
    <cfRule type="containsBlanks" dxfId="1015" priority="3">
      <formula>LEN(TRIM(B20))=0</formula>
    </cfRule>
  </conditionalFormatting>
  <conditionalFormatting sqref="B20:F20">
    <cfRule type="containsText" dxfId="1014" priority="1" operator="containsText" text="libre">
      <formula>NOT(ISERROR(SEARCH("libre",B20)))</formula>
    </cfRule>
  </conditionalFormatting>
  <hyperlinks>
    <hyperlink ref="A1" location="TAB00!A1" display="Retour page de garde"/>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6"/>
  <sheetViews>
    <sheetView topLeftCell="A4" workbookViewId="0">
      <selection activeCell="A14" sqref="A14:H14"/>
    </sheetView>
  </sheetViews>
  <sheetFormatPr baseColWidth="10" defaultColWidth="14.6640625" defaultRowHeight="13.5" x14ac:dyDescent="0.3"/>
  <cols>
    <col min="1" max="1" width="35.83203125" style="67" customWidth="1"/>
    <col min="2" max="7" width="19.83203125" style="67" customWidth="1"/>
    <col min="8" max="9" width="19.1640625" style="67" customWidth="1"/>
    <col min="10" max="10" width="25.33203125" style="67" bestFit="1" customWidth="1"/>
    <col min="11" max="11" width="16.83203125" style="67" bestFit="1" customWidth="1"/>
    <col min="12" max="12" width="27" style="67" customWidth="1"/>
    <col min="13" max="16384" width="14.6640625" style="67"/>
  </cols>
  <sheetData>
    <row r="1" spans="1:36" x14ac:dyDescent="0.3">
      <c r="A1" s="465" t="s">
        <v>140</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row>
    <row r="3" spans="1:36" s="440" customFormat="1" ht="22.15" customHeight="1" x14ac:dyDescent="0.35">
      <c r="A3" s="336" t="str">
        <f>TAB00!B85&amp;" : "&amp;TAB00!C85</f>
        <v>TAB8 : Soldes régulatoires</v>
      </c>
      <c r="B3" s="482"/>
      <c r="C3" s="482"/>
      <c r="D3" s="482"/>
      <c r="E3" s="482"/>
      <c r="F3" s="482"/>
      <c r="G3" s="482"/>
      <c r="H3" s="482"/>
      <c r="I3" s="482"/>
      <c r="J3" s="482"/>
      <c r="K3" s="482"/>
    </row>
    <row r="4" spans="1:36" s="440" customFormat="1" x14ac:dyDescent="0.3"/>
    <row r="5" spans="1:36" s="440" customFormat="1" x14ac:dyDescent="0.3"/>
    <row r="6" spans="1:36" s="440" customFormat="1" x14ac:dyDescent="0.3">
      <c r="A6" s="735" t="s">
        <v>303</v>
      </c>
      <c r="B6" s="735"/>
      <c r="C6" s="735"/>
      <c r="D6" s="735"/>
      <c r="E6" s="735"/>
      <c r="F6" s="735"/>
      <c r="G6" s="735"/>
      <c r="H6" s="735"/>
      <c r="I6" s="735"/>
      <c r="J6" s="735"/>
      <c r="K6" s="735"/>
    </row>
    <row r="7" spans="1:36" s="440" customFormat="1" x14ac:dyDescent="0.3"/>
    <row r="8" spans="1:36" s="441" customFormat="1" x14ac:dyDescent="0.3">
      <c r="B8" s="442">
        <v>2008</v>
      </c>
      <c r="C8" s="442">
        <v>2009</v>
      </c>
      <c r="D8" s="442">
        <v>2010</v>
      </c>
      <c r="E8" s="442">
        <v>2011</v>
      </c>
      <c r="F8" s="442">
        <v>2012</v>
      </c>
      <c r="G8" s="442">
        <v>2013</v>
      </c>
      <c r="H8" s="442">
        <v>2014</v>
      </c>
      <c r="I8" s="442">
        <v>2015</v>
      </c>
      <c r="J8" s="442">
        <v>2016</v>
      </c>
    </row>
    <row r="9" spans="1:36" s="441" customFormat="1" x14ac:dyDescent="0.3">
      <c r="A9" s="443" t="s">
        <v>325</v>
      </c>
      <c r="B9" s="444"/>
      <c r="C9" s="444"/>
      <c r="D9" s="444"/>
      <c r="E9" s="444"/>
      <c r="F9" s="444"/>
      <c r="G9" s="444"/>
      <c r="H9" s="444"/>
      <c r="I9" s="444"/>
      <c r="J9" s="444"/>
    </row>
    <row r="10" spans="1:36" s="441" customFormat="1" x14ac:dyDescent="0.3">
      <c r="A10" s="443" t="s">
        <v>508</v>
      </c>
      <c r="B10" s="444"/>
      <c r="C10" s="444"/>
      <c r="D10" s="444"/>
      <c r="E10" s="444"/>
      <c r="F10" s="444"/>
      <c r="G10" s="444"/>
      <c r="H10" s="444"/>
      <c r="I10" s="444"/>
      <c r="J10" s="444"/>
    </row>
    <row r="11" spans="1:36" s="441" customFormat="1" x14ac:dyDescent="0.3">
      <c r="A11" s="443" t="s">
        <v>509</v>
      </c>
      <c r="B11" s="444"/>
      <c r="C11" s="444"/>
      <c r="D11" s="444"/>
      <c r="E11" s="444"/>
      <c r="F11" s="444"/>
      <c r="G11" s="444"/>
      <c r="H11" s="444"/>
      <c r="I11" s="444"/>
      <c r="J11" s="444"/>
    </row>
    <row r="12" spans="1:36" s="441" customFormat="1" ht="27" customHeight="1" x14ac:dyDescent="0.3">
      <c r="A12" s="445" t="s">
        <v>137</v>
      </c>
      <c r="B12" s="446">
        <f t="shared" ref="B12:J12" si="0">SUM(B9:B11)</f>
        <v>0</v>
      </c>
      <c r="C12" s="446">
        <f t="shared" si="0"/>
        <v>0</v>
      </c>
      <c r="D12" s="446">
        <f t="shared" si="0"/>
        <v>0</v>
      </c>
      <c r="E12" s="446">
        <f t="shared" si="0"/>
        <v>0</v>
      </c>
      <c r="F12" s="446">
        <f t="shared" si="0"/>
        <v>0</v>
      </c>
      <c r="G12" s="446">
        <f t="shared" si="0"/>
        <v>0</v>
      </c>
      <c r="H12" s="446">
        <f t="shared" si="0"/>
        <v>0</v>
      </c>
      <c r="I12" s="446">
        <f t="shared" si="0"/>
        <v>0</v>
      </c>
      <c r="J12" s="446">
        <f t="shared" si="0"/>
        <v>0</v>
      </c>
    </row>
    <row r="13" spans="1:36" s="441" customFormat="1" ht="35.25" customHeight="1" x14ac:dyDescent="0.3">
      <c r="A13" s="466" t="s">
        <v>296</v>
      </c>
      <c r="B13" s="444"/>
      <c r="C13" s="444"/>
      <c r="D13" s="444"/>
      <c r="E13" s="444"/>
      <c r="F13" s="444"/>
      <c r="G13" s="444"/>
      <c r="H13" s="444"/>
      <c r="I13" s="444"/>
      <c r="J13" s="444"/>
    </row>
    <row r="14" spans="1:36" s="440" customFormat="1" ht="15" customHeight="1" x14ac:dyDescent="0.3">
      <c r="A14" s="741" t="s">
        <v>664</v>
      </c>
      <c r="B14" s="741"/>
      <c r="C14" s="741"/>
      <c r="D14" s="741"/>
      <c r="E14" s="741"/>
      <c r="F14" s="741"/>
      <c r="G14" s="741"/>
      <c r="H14" s="741"/>
      <c r="I14" s="483"/>
      <c r="J14" s="467"/>
    </row>
    <row r="15" spans="1:36" s="440" customFormat="1" ht="14.25" thickBot="1" x14ac:dyDescent="0.35">
      <c r="A15" s="468"/>
      <c r="B15" s="484"/>
      <c r="C15" s="484"/>
      <c r="D15" s="484"/>
      <c r="E15" s="484"/>
      <c r="F15" s="484"/>
      <c r="G15" s="483"/>
      <c r="H15" s="483"/>
      <c r="I15" s="484"/>
      <c r="J15" s="467"/>
    </row>
    <row r="16" spans="1:36" s="440" customFormat="1" ht="14.25" thickBot="1" x14ac:dyDescent="0.35">
      <c r="A16" s="736" t="s">
        <v>365</v>
      </c>
      <c r="B16" s="737"/>
      <c r="C16" s="484"/>
      <c r="D16" s="484"/>
      <c r="E16" s="484"/>
      <c r="F16" s="484"/>
      <c r="G16" s="483"/>
      <c r="H16" s="483"/>
      <c r="I16" s="484"/>
      <c r="J16" s="467"/>
    </row>
    <row r="17" spans="1:12" s="440" customFormat="1" x14ac:dyDescent="0.3">
      <c r="A17" s="469" t="s">
        <v>353</v>
      </c>
      <c r="B17" s="485">
        <f>SUM(B12:H12)</f>
        <v>0</v>
      </c>
      <c r="C17" s="484"/>
      <c r="D17" s="484"/>
      <c r="E17" s="484"/>
      <c r="F17" s="484"/>
      <c r="G17" s="483"/>
      <c r="H17" s="483"/>
      <c r="I17" s="484"/>
      <c r="J17" s="467"/>
    </row>
    <row r="18" spans="1:12" s="440" customFormat="1" x14ac:dyDescent="0.3">
      <c r="A18" s="470" t="s">
        <v>354</v>
      </c>
      <c r="B18" s="590"/>
      <c r="C18" s="484"/>
      <c r="D18" s="484"/>
      <c r="E18" s="484"/>
      <c r="F18" s="484"/>
      <c r="G18" s="483"/>
      <c r="H18" s="483"/>
      <c r="I18" s="484"/>
      <c r="J18" s="467"/>
    </row>
    <row r="19" spans="1:12" s="440" customFormat="1" x14ac:dyDescent="0.3">
      <c r="A19" s="470" t="s">
        <v>355</v>
      </c>
      <c r="B19" s="590"/>
      <c r="C19" s="484"/>
      <c r="D19" s="484"/>
      <c r="E19" s="484"/>
      <c r="F19" s="484"/>
      <c r="G19" s="483"/>
      <c r="H19" s="483"/>
      <c r="I19" s="484"/>
      <c r="J19" s="467"/>
    </row>
    <row r="20" spans="1:12" s="440" customFormat="1" x14ac:dyDescent="0.3">
      <c r="A20" s="470" t="s">
        <v>356</v>
      </c>
      <c r="B20" s="590"/>
      <c r="C20" s="484"/>
      <c r="D20" s="484"/>
      <c r="E20" s="484"/>
      <c r="F20" s="484"/>
      <c r="G20" s="483"/>
      <c r="H20" s="483"/>
      <c r="I20" s="484"/>
      <c r="J20" s="467"/>
    </row>
    <row r="21" spans="1:12" s="440" customFormat="1" x14ac:dyDescent="0.3">
      <c r="A21" s="470" t="s">
        <v>357</v>
      </c>
      <c r="B21" s="590"/>
      <c r="C21" s="484"/>
      <c r="D21" s="484"/>
      <c r="E21" s="484"/>
      <c r="F21" s="484"/>
      <c r="G21" s="483"/>
      <c r="H21" s="483"/>
      <c r="I21" s="484"/>
      <c r="J21" s="467"/>
    </row>
    <row r="22" spans="1:12" s="440" customFormat="1" x14ac:dyDescent="0.3">
      <c r="A22" s="470" t="s">
        <v>358</v>
      </c>
      <c r="B22" s="486">
        <f>B17-B18-B19-B20-B21</f>
        <v>0</v>
      </c>
      <c r="C22" s="484"/>
      <c r="D22" s="484"/>
      <c r="E22" s="484"/>
      <c r="F22" s="484"/>
      <c r="G22" s="483"/>
      <c r="H22" s="483"/>
      <c r="I22" s="484"/>
      <c r="J22" s="467"/>
    </row>
    <row r="23" spans="1:12" s="440" customFormat="1" ht="14.25" thickBot="1" x14ac:dyDescent="0.35">
      <c r="A23" s="471" t="s">
        <v>359</v>
      </c>
      <c r="B23" s="487">
        <f>B22*0.25</f>
        <v>0</v>
      </c>
      <c r="C23" s="484"/>
      <c r="D23" s="484"/>
      <c r="E23" s="484"/>
      <c r="F23" s="484"/>
      <c r="G23" s="483"/>
      <c r="H23" s="483"/>
      <c r="I23" s="484"/>
      <c r="J23" s="467"/>
    </row>
    <row r="24" spans="1:12" s="440" customFormat="1" ht="14.25" thickBot="1" x14ac:dyDescent="0.35">
      <c r="A24" s="468"/>
      <c r="B24" s="484"/>
      <c r="C24" s="484"/>
      <c r="D24" s="484"/>
      <c r="E24" s="484"/>
      <c r="F24" s="484"/>
      <c r="G24" s="483"/>
      <c r="H24" s="483"/>
      <c r="I24" s="484"/>
      <c r="J24" s="467"/>
    </row>
    <row r="25" spans="1:12" s="440" customFormat="1" ht="14.25" thickBot="1" x14ac:dyDescent="0.35">
      <c r="A25" s="472"/>
      <c r="B25" s="488" t="s">
        <v>364</v>
      </c>
      <c r="C25" s="738" t="s">
        <v>360</v>
      </c>
      <c r="D25" s="739"/>
      <c r="E25" s="739"/>
      <c r="F25" s="739"/>
      <c r="G25" s="739"/>
      <c r="H25" s="739"/>
      <c r="I25" s="739"/>
      <c r="J25" s="739"/>
      <c r="K25" s="740"/>
      <c r="L25" s="489" t="s">
        <v>363</v>
      </c>
    </row>
    <row r="26" spans="1:12" s="440" customFormat="1" x14ac:dyDescent="0.3">
      <c r="A26" s="473"/>
      <c r="B26" s="447"/>
      <c r="C26" s="448">
        <v>2015</v>
      </c>
      <c r="D26" s="449">
        <v>2016</v>
      </c>
      <c r="E26" s="449">
        <v>2017</v>
      </c>
      <c r="F26" s="449">
        <v>2018</v>
      </c>
      <c r="G26" s="449">
        <v>2019</v>
      </c>
      <c r="H26" s="449">
        <v>2020</v>
      </c>
      <c r="I26" s="449">
        <v>2021</v>
      </c>
      <c r="J26" s="449">
        <v>2022</v>
      </c>
      <c r="K26" s="450">
        <v>2023</v>
      </c>
      <c r="L26" s="451"/>
    </row>
    <row r="27" spans="1:12" s="440" customFormat="1" x14ac:dyDescent="0.3">
      <c r="A27" s="470" t="s">
        <v>353</v>
      </c>
      <c r="B27" s="490">
        <f>B17</f>
        <v>0</v>
      </c>
      <c r="C27" s="491">
        <f>B18</f>
        <v>0</v>
      </c>
      <c r="D27" s="484">
        <f>B19</f>
        <v>0</v>
      </c>
      <c r="E27" s="484">
        <f>B20</f>
        <v>0</v>
      </c>
      <c r="F27" s="484">
        <f>B21</f>
        <v>0</v>
      </c>
      <c r="G27" s="484">
        <f>$B$23</f>
        <v>0</v>
      </c>
      <c r="H27" s="484">
        <f>$B$23</f>
        <v>0</v>
      </c>
      <c r="I27" s="484">
        <f>$B$23</f>
        <v>0</v>
      </c>
      <c r="J27" s="484">
        <f>$B$23</f>
        <v>0</v>
      </c>
      <c r="K27" s="474"/>
      <c r="L27" s="452">
        <f>B27-C27-D27-E27-F27-G27-H27-I27-J27-K27</f>
        <v>0</v>
      </c>
    </row>
    <row r="28" spans="1:12" s="440" customFormat="1" x14ac:dyDescent="0.3">
      <c r="A28" s="470" t="s">
        <v>361</v>
      </c>
      <c r="B28" s="490">
        <f>I12</f>
        <v>0</v>
      </c>
      <c r="C28" s="453"/>
      <c r="D28" s="454"/>
      <c r="E28" s="484"/>
      <c r="F28" s="484"/>
      <c r="G28" s="483"/>
      <c r="H28" s="483"/>
      <c r="I28" s="484"/>
      <c r="J28" s="475"/>
      <c r="K28" s="451"/>
      <c r="L28" s="452">
        <f>B28-C28-D28-E28-F28-G28-H28-I28-J28-K28</f>
        <v>0</v>
      </c>
    </row>
    <row r="29" spans="1:12" s="440" customFormat="1" ht="14.25" thickBot="1" x14ac:dyDescent="0.35">
      <c r="A29" s="471" t="s">
        <v>362</v>
      </c>
      <c r="B29" s="492">
        <f>J12</f>
        <v>0</v>
      </c>
      <c r="C29" s="455"/>
      <c r="D29" s="456"/>
      <c r="E29" s="456"/>
      <c r="F29" s="456"/>
      <c r="G29" s="493"/>
      <c r="H29" s="493"/>
      <c r="I29" s="494"/>
      <c r="J29" s="476"/>
      <c r="K29" s="457"/>
      <c r="L29" s="458">
        <f>B29-C29-D29-E29-F29-G29-H29-I29-J29-K29</f>
        <v>0</v>
      </c>
    </row>
    <row r="30" spans="1:12" s="440" customFormat="1" x14ac:dyDescent="0.3">
      <c r="A30" s="477" t="s">
        <v>299</v>
      </c>
      <c r="B30" s="495">
        <f t="shared" ref="B30:L30" si="1">SUM(B27:B29)</f>
        <v>0</v>
      </c>
      <c r="C30" s="495">
        <f t="shared" si="1"/>
        <v>0</v>
      </c>
      <c r="D30" s="495">
        <f t="shared" si="1"/>
        <v>0</v>
      </c>
      <c r="E30" s="495">
        <f t="shared" si="1"/>
        <v>0</v>
      </c>
      <c r="F30" s="495">
        <f t="shared" si="1"/>
        <v>0</v>
      </c>
      <c r="G30" s="495">
        <f t="shared" si="1"/>
        <v>0</v>
      </c>
      <c r="H30" s="495">
        <f t="shared" si="1"/>
        <v>0</v>
      </c>
      <c r="I30" s="495">
        <f t="shared" si="1"/>
        <v>0</v>
      </c>
      <c r="J30" s="495">
        <f t="shared" si="1"/>
        <v>0</v>
      </c>
      <c r="K30" s="495">
        <f t="shared" si="1"/>
        <v>0</v>
      </c>
      <c r="L30" s="495">
        <f t="shared" si="1"/>
        <v>0</v>
      </c>
    </row>
    <row r="31" spans="1:12" s="441" customFormat="1" x14ac:dyDescent="0.3">
      <c r="A31" s="475"/>
      <c r="B31" s="484"/>
      <c r="C31" s="496"/>
      <c r="D31" s="484"/>
      <c r="E31" s="496"/>
      <c r="F31" s="497"/>
      <c r="G31" s="484"/>
      <c r="H31" s="484"/>
      <c r="I31" s="478"/>
      <c r="J31" s="475"/>
      <c r="K31" s="479"/>
    </row>
    <row r="32" spans="1:12" s="441" customFormat="1" x14ac:dyDescent="0.3">
      <c r="A32" s="475"/>
      <c r="B32" s="484"/>
      <c r="C32" s="496"/>
      <c r="D32" s="484"/>
      <c r="E32" s="496"/>
      <c r="F32" s="497"/>
      <c r="G32" s="484"/>
      <c r="H32" s="484"/>
      <c r="I32" s="478"/>
      <c r="J32" s="475"/>
      <c r="K32" s="479"/>
    </row>
    <row r="33" spans="1:11" s="440" customFormat="1" x14ac:dyDescent="0.3">
      <c r="A33" s="735" t="s">
        <v>297</v>
      </c>
      <c r="B33" s="735"/>
      <c r="C33" s="735"/>
      <c r="D33" s="735"/>
      <c r="E33" s="735"/>
      <c r="F33" s="735"/>
      <c r="G33" s="735"/>
      <c r="H33" s="735"/>
      <c r="I33" s="735"/>
      <c r="J33" s="735"/>
      <c r="K33" s="735"/>
    </row>
    <row r="34" spans="1:11" s="440" customFormat="1" x14ac:dyDescent="0.3">
      <c r="A34" s="498"/>
      <c r="B34" s="498"/>
      <c r="C34" s="498"/>
      <c r="D34" s="498"/>
      <c r="E34" s="498"/>
      <c r="F34" s="498"/>
      <c r="G34" s="498"/>
      <c r="H34" s="498"/>
      <c r="I34" s="498"/>
      <c r="J34" s="498"/>
    </row>
    <row r="35" spans="1:11" s="440" customFormat="1" x14ac:dyDescent="0.3">
      <c r="A35" s="734" t="s">
        <v>298</v>
      </c>
      <c r="B35" s="734"/>
      <c r="C35" s="734"/>
      <c r="D35" s="734"/>
      <c r="E35" s="734"/>
      <c r="F35" s="734"/>
      <c r="G35" s="734"/>
      <c r="H35" s="734"/>
      <c r="I35" s="734"/>
      <c r="J35" s="734"/>
      <c r="K35" s="734"/>
    </row>
    <row r="36" spans="1:11" s="460" customFormat="1" x14ac:dyDescent="0.3">
      <c r="A36" s="459"/>
      <c r="B36" s="449">
        <v>2008</v>
      </c>
      <c r="C36" s="449">
        <v>2009</v>
      </c>
      <c r="D36" s="449">
        <v>2010</v>
      </c>
      <c r="E36" s="449">
        <v>2011</v>
      </c>
      <c r="F36" s="449">
        <v>2012</v>
      </c>
      <c r="G36" s="449">
        <v>2013</v>
      </c>
      <c r="H36" s="449">
        <v>2014</v>
      </c>
      <c r="I36" s="449">
        <v>2015</v>
      </c>
      <c r="J36" s="449">
        <v>2016</v>
      </c>
      <c r="K36" s="449" t="s">
        <v>54</v>
      </c>
    </row>
    <row r="37" spans="1:11" s="440" customFormat="1" ht="12.75" customHeight="1" x14ac:dyDescent="0.3">
      <c r="A37" s="461">
        <v>2008</v>
      </c>
      <c r="B37" s="444"/>
      <c r="C37" s="462"/>
      <c r="D37" s="462"/>
      <c r="E37" s="462"/>
      <c r="F37" s="462"/>
      <c r="G37" s="462"/>
      <c r="H37" s="462"/>
      <c r="I37" s="462"/>
      <c r="J37" s="462"/>
      <c r="K37" s="463">
        <f>SUM(B37:J37)</f>
        <v>0</v>
      </c>
    </row>
    <row r="38" spans="1:11" s="440" customFormat="1" x14ac:dyDescent="0.3">
      <c r="A38" s="461">
        <v>2009</v>
      </c>
      <c r="B38" s="444"/>
      <c r="C38" s="444"/>
      <c r="D38" s="462"/>
      <c r="E38" s="462"/>
      <c r="F38" s="462"/>
      <c r="G38" s="462"/>
      <c r="H38" s="462"/>
      <c r="I38" s="462"/>
      <c r="J38" s="462"/>
      <c r="K38" s="463">
        <f t="shared" ref="K38:K52" si="2">SUM(B38:J38)</f>
        <v>0</v>
      </c>
    </row>
    <row r="39" spans="1:11" s="440" customFormat="1" x14ac:dyDescent="0.3">
      <c r="A39" s="461">
        <v>2010</v>
      </c>
      <c r="B39" s="444"/>
      <c r="C39" s="444"/>
      <c r="D39" s="444"/>
      <c r="E39" s="462"/>
      <c r="F39" s="462"/>
      <c r="G39" s="462"/>
      <c r="H39" s="462"/>
      <c r="I39" s="462"/>
      <c r="J39" s="462"/>
      <c r="K39" s="463">
        <f t="shared" si="2"/>
        <v>0</v>
      </c>
    </row>
    <row r="40" spans="1:11" s="440" customFormat="1" x14ac:dyDescent="0.3">
      <c r="A40" s="461">
        <v>2011</v>
      </c>
      <c r="B40" s="444"/>
      <c r="C40" s="444"/>
      <c r="D40" s="444"/>
      <c r="E40" s="444"/>
      <c r="F40" s="462"/>
      <c r="G40" s="462"/>
      <c r="H40" s="462"/>
      <c r="I40" s="462"/>
      <c r="J40" s="462"/>
      <c r="K40" s="463">
        <f t="shared" si="2"/>
        <v>0</v>
      </c>
    </row>
    <row r="41" spans="1:11" s="440" customFormat="1" x14ac:dyDescent="0.3">
      <c r="A41" s="461">
        <v>2012</v>
      </c>
      <c r="B41" s="444"/>
      <c r="C41" s="444"/>
      <c r="D41" s="444"/>
      <c r="E41" s="444"/>
      <c r="F41" s="444"/>
      <c r="G41" s="462"/>
      <c r="H41" s="462"/>
      <c r="I41" s="462"/>
      <c r="J41" s="462"/>
      <c r="K41" s="463">
        <f t="shared" si="2"/>
        <v>0</v>
      </c>
    </row>
    <row r="42" spans="1:11" s="440" customFormat="1" x14ac:dyDescent="0.3">
      <c r="A42" s="461">
        <v>2013</v>
      </c>
      <c r="B42" s="444"/>
      <c r="C42" s="444"/>
      <c r="D42" s="444"/>
      <c r="E42" s="444"/>
      <c r="F42" s="444"/>
      <c r="G42" s="444"/>
      <c r="H42" s="462"/>
      <c r="I42" s="462"/>
      <c r="J42" s="462"/>
      <c r="K42" s="463">
        <f t="shared" si="2"/>
        <v>0</v>
      </c>
    </row>
    <row r="43" spans="1:11" s="440" customFormat="1" x14ac:dyDescent="0.3">
      <c r="A43" s="461">
        <v>2014</v>
      </c>
      <c r="B43" s="444"/>
      <c r="C43" s="444"/>
      <c r="D43" s="444"/>
      <c r="E43" s="444"/>
      <c r="F43" s="444"/>
      <c r="G43" s="444"/>
      <c r="H43" s="444"/>
      <c r="I43" s="462"/>
      <c r="J43" s="462"/>
      <c r="K43" s="463">
        <f t="shared" si="2"/>
        <v>0</v>
      </c>
    </row>
    <row r="44" spans="1:11" s="440" customFormat="1" x14ac:dyDescent="0.3">
      <c r="A44" s="461">
        <v>2015</v>
      </c>
      <c r="B44" s="444"/>
      <c r="C44" s="444"/>
      <c r="D44" s="444"/>
      <c r="E44" s="444"/>
      <c r="F44" s="444"/>
      <c r="G44" s="444"/>
      <c r="H44" s="444"/>
      <c r="I44" s="444"/>
      <c r="J44" s="462"/>
      <c r="K44" s="463">
        <f t="shared" si="2"/>
        <v>0</v>
      </c>
    </row>
    <row r="45" spans="1:11" s="440" customFormat="1" x14ac:dyDescent="0.3">
      <c r="A45" s="461">
        <v>2016</v>
      </c>
      <c r="B45" s="444"/>
      <c r="C45" s="444"/>
      <c r="D45" s="444"/>
      <c r="E45" s="444"/>
      <c r="F45" s="444"/>
      <c r="G45" s="444"/>
      <c r="H45" s="444"/>
      <c r="I45" s="444"/>
      <c r="J45" s="444"/>
      <c r="K45" s="463">
        <f t="shared" si="2"/>
        <v>0</v>
      </c>
    </row>
    <row r="46" spans="1:11" s="440" customFormat="1" x14ac:dyDescent="0.3">
      <c r="A46" s="461">
        <v>2017</v>
      </c>
      <c r="B46" s="444"/>
      <c r="C46" s="444"/>
      <c r="D46" s="444"/>
      <c r="E46" s="444"/>
      <c r="F46" s="444"/>
      <c r="G46" s="444"/>
      <c r="H46" s="444"/>
      <c r="I46" s="444"/>
      <c r="J46" s="444"/>
      <c r="K46" s="463">
        <f t="shared" si="2"/>
        <v>0</v>
      </c>
    </row>
    <row r="47" spans="1:11" s="440" customFormat="1" x14ac:dyDescent="0.3">
      <c r="A47" s="461">
        <v>2018</v>
      </c>
      <c r="B47" s="444"/>
      <c r="C47" s="444"/>
      <c r="D47" s="444"/>
      <c r="E47" s="444"/>
      <c r="F47" s="444"/>
      <c r="G47" s="444"/>
      <c r="H47" s="444"/>
      <c r="I47" s="444"/>
      <c r="J47" s="444"/>
      <c r="K47" s="463">
        <f t="shared" si="2"/>
        <v>0</v>
      </c>
    </row>
    <row r="48" spans="1:11" s="440" customFormat="1" x14ac:dyDescent="0.3">
      <c r="A48" s="461">
        <v>2019</v>
      </c>
      <c r="B48" s="444"/>
      <c r="C48" s="444"/>
      <c r="D48" s="444"/>
      <c r="E48" s="444"/>
      <c r="F48" s="444"/>
      <c r="G48" s="444"/>
      <c r="H48" s="444"/>
      <c r="I48" s="444"/>
      <c r="J48" s="444"/>
      <c r="K48" s="463">
        <f t="shared" si="2"/>
        <v>0</v>
      </c>
    </row>
    <row r="49" spans="1:11" s="440" customFormat="1" x14ac:dyDescent="0.3">
      <c r="A49" s="461">
        <v>2020</v>
      </c>
      <c r="B49" s="444"/>
      <c r="C49" s="444"/>
      <c r="D49" s="444"/>
      <c r="E49" s="444"/>
      <c r="F49" s="444"/>
      <c r="G49" s="444"/>
      <c r="H49" s="444"/>
      <c r="I49" s="444"/>
      <c r="J49" s="444"/>
      <c r="K49" s="463">
        <f t="shared" si="2"/>
        <v>0</v>
      </c>
    </row>
    <row r="50" spans="1:11" s="440" customFormat="1" x14ac:dyDescent="0.3">
      <c r="A50" s="461">
        <v>2021</v>
      </c>
      <c r="B50" s="444"/>
      <c r="C50" s="444"/>
      <c r="D50" s="444"/>
      <c r="E50" s="444"/>
      <c r="F50" s="444"/>
      <c r="G50" s="444"/>
      <c r="H50" s="444"/>
      <c r="I50" s="444"/>
      <c r="J50" s="444"/>
      <c r="K50" s="463">
        <f t="shared" si="2"/>
        <v>0</v>
      </c>
    </row>
    <row r="51" spans="1:11" s="440" customFormat="1" x14ac:dyDescent="0.3">
      <c r="A51" s="461">
        <v>2022</v>
      </c>
      <c r="B51" s="444"/>
      <c r="C51" s="444"/>
      <c r="D51" s="444"/>
      <c r="E51" s="444"/>
      <c r="F51" s="444"/>
      <c r="G51" s="444"/>
      <c r="H51" s="444"/>
      <c r="I51" s="444"/>
      <c r="J51" s="444"/>
      <c r="K51" s="463">
        <f t="shared" si="2"/>
        <v>0</v>
      </c>
    </row>
    <row r="52" spans="1:11" s="440" customFormat="1" x14ac:dyDescent="0.3">
      <c r="A52" s="461">
        <v>2023</v>
      </c>
      <c r="B52" s="444"/>
      <c r="C52" s="444"/>
      <c r="D52" s="444"/>
      <c r="E52" s="444"/>
      <c r="F52" s="444"/>
      <c r="G52" s="444"/>
      <c r="H52" s="444"/>
      <c r="I52" s="444"/>
      <c r="J52" s="444"/>
      <c r="K52" s="463">
        <f t="shared" si="2"/>
        <v>0</v>
      </c>
    </row>
    <row r="53" spans="1:11" s="440" customFormat="1" x14ac:dyDescent="0.3">
      <c r="A53" s="440" t="s">
        <v>299</v>
      </c>
      <c r="B53" s="463">
        <f t="shared" ref="B53:J53" si="3">SUM(B37:B52)</f>
        <v>0</v>
      </c>
      <c r="C53" s="463">
        <f t="shared" si="3"/>
        <v>0</v>
      </c>
      <c r="D53" s="463">
        <f t="shared" si="3"/>
        <v>0</v>
      </c>
      <c r="E53" s="463">
        <f t="shared" si="3"/>
        <v>0</v>
      </c>
      <c r="F53" s="463">
        <f t="shared" si="3"/>
        <v>0</v>
      </c>
      <c r="G53" s="463">
        <f t="shared" si="3"/>
        <v>0</v>
      </c>
      <c r="H53" s="463">
        <f t="shared" si="3"/>
        <v>0</v>
      </c>
      <c r="I53" s="463">
        <f t="shared" si="3"/>
        <v>0</v>
      </c>
      <c r="J53" s="463">
        <f t="shared" si="3"/>
        <v>0</v>
      </c>
      <c r="K53" s="463">
        <f>SUM(K37:K52)</f>
        <v>0</v>
      </c>
    </row>
    <row r="54" spans="1:11" s="440" customFormat="1" x14ac:dyDescent="0.3">
      <c r="B54" s="464">
        <f>+B53-B12</f>
        <v>0</v>
      </c>
      <c r="C54" s="464">
        <f t="shared" ref="C54:J54" si="4">+C53-C12</f>
        <v>0</v>
      </c>
      <c r="D54" s="464">
        <f t="shared" si="4"/>
        <v>0</v>
      </c>
      <c r="E54" s="464">
        <f t="shared" si="4"/>
        <v>0</v>
      </c>
      <c r="F54" s="464">
        <f t="shared" si="4"/>
        <v>0</v>
      </c>
      <c r="G54" s="464">
        <f t="shared" si="4"/>
        <v>0</v>
      </c>
      <c r="H54" s="464">
        <f t="shared" si="4"/>
        <v>0</v>
      </c>
      <c r="I54" s="464">
        <f t="shared" si="4"/>
        <v>0</v>
      </c>
      <c r="J54" s="464">
        <f t="shared" si="4"/>
        <v>0</v>
      </c>
      <c r="K54" s="464"/>
    </row>
    <row r="55" spans="1:11" s="440" customFormat="1" x14ac:dyDescent="0.3">
      <c r="A55" s="480" t="s">
        <v>300</v>
      </c>
      <c r="B55" s="467"/>
      <c r="C55" s="481"/>
      <c r="D55" s="481"/>
      <c r="E55" s="481"/>
      <c r="F55" s="481"/>
      <c r="G55" s="481"/>
      <c r="H55" s="481"/>
      <c r="I55" s="481"/>
      <c r="J55" s="481"/>
      <c r="K55" s="467"/>
    </row>
    <row r="56" spans="1:11" s="440" customFormat="1" x14ac:dyDescent="0.3">
      <c r="A56" s="480" t="s">
        <v>301</v>
      </c>
      <c r="B56" s="467"/>
      <c r="C56" s="481"/>
      <c r="D56" s="481"/>
      <c r="E56" s="481"/>
      <c r="F56" s="481"/>
      <c r="G56" s="481"/>
      <c r="H56" s="481"/>
      <c r="I56" s="481"/>
      <c r="J56" s="481"/>
      <c r="K56" s="467"/>
    </row>
    <row r="57" spans="1:11" s="440" customFormat="1" x14ac:dyDescent="0.3">
      <c r="A57" s="733"/>
      <c r="B57" s="733"/>
      <c r="C57" s="733"/>
      <c r="D57" s="733"/>
      <c r="E57" s="733"/>
      <c r="F57" s="733"/>
      <c r="G57" s="733"/>
      <c r="H57" s="733"/>
      <c r="I57" s="733"/>
      <c r="J57" s="733"/>
    </row>
    <row r="58" spans="1:11" s="440" customFormat="1" x14ac:dyDescent="0.3">
      <c r="A58" s="734" t="s">
        <v>302</v>
      </c>
      <c r="B58" s="734"/>
      <c r="C58" s="734"/>
      <c r="D58" s="734"/>
      <c r="E58" s="734"/>
      <c r="F58" s="734"/>
      <c r="G58" s="734"/>
      <c r="H58" s="734"/>
      <c r="I58" s="734"/>
      <c r="J58" s="734"/>
      <c r="K58" s="734"/>
    </row>
    <row r="59" spans="1:11" s="460" customFormat="1" x14ac:dyDescent="0.3">
      <c r="A59" s="459"/>
      <c r="B59" s="449">
        <v>2008</v>
      </c>
      <c r="C59" s="449">
        <v>2009</v>
      </c>
      <c r="D59" s="449">
        <v>2010</v>
      </c>
      <c r="E59" s="449">
        <v>2011</v>
      </c>
      <c r="F59" s="449">
        <v>2012</v>
      </c>
      <c r="G59" s="449">
        <v>2013</v>
      </c>
      <c r="H59" s="449">
        <v>2014</v>
      </c>
      <c r="I59" s="449">
        <v>2015</v>
      </c>
      <c r="J59" s="449">
        <v>2016</v>
      </c>
      <c r="K59" s="449" t="s">
        <v>54</v>
      </c>
    </row>
    <row r="60" spans="1:11" s="440" customFormat="1" ht="12.75" customHeight="1" x14ac:dyDescent="0.3">
      <c r="A60" s="461">
        <v>2008</v>
      </c>
      <c r="B60" s="444"/>
      <c r="C60" s="462"/>
      <c r="D60" s="462"/>
      <c r="E60" s="462"/>
      <c r="F60" s="462"/>
      <c r="G60" s="462"/>
      <c r="H60" s="462"/>
      <c r="I60" s="462"/>
      <c r="J60" s="462"/>
      <c r="K60" s="463">
        <f>SUM(B60:J60)</f>
        <v>0</v>
      </c>
    </row>
    <row r="61" spans="1:11" s="440" customFormat="1" x14ac:dyDescent="0.3">
      <c r="A61" s="461">
        <v>2009</v>
      </c>
      <c r="B61" s="444"/>
      <c r="C61" s="444"/>
      <c r="D61" s="462"/>
      <c r="E61" s="462"/>
      <c r="F61" s="462"/>
      <c r="G61" s="462"/>
      <c r="H61" s="462"/>
      <c r="I61" s="462"/>
      <c r="J61" s="462"/>
      <c r="K61" s="463">
        <f t="shared" ref="K61:K75" si="5">SUM(B61:J61)</f>
        <v>0</v>
      </c>
    </row>
    <row r="62" spans="1:11" s="440" customFormat="1" x14ac:dyDescent="0.3">
      <c r="A62" s="461">
        <v>2010</v>
      </c>
      <c r="B62" s="444"/>
      <c r="C62" s="444"/>
      <c r="D62" s="444"/>
      <c r="E62" s="462"/>
      <c r="F62" s="462"/>
      <c r="G62" s="462"/>
      <c r="H62" s="462"/>
      <c r="I62" s="462"/>
      <c r="J62" s="462"/>
      <c r="K62" s="463">
        <f t="shared" si="5"/>
        <v>0</v>
      </c>
    </row>
    <row r="63" spans="1:11" s="440" customFormat="1" x14ac:dyDescent="0.3">
      <c r="A63" s="461">
        <v>2011</v>
      </c>
      <c r="B63" s="444"/>
      <c r="C63" s="444"/>
      <c r="D63" s="444"/>
      <c r="E63" s="444"/>
      <c r="F63" s="462"/>
      <c r="G63" s="462"/>
      <c r="H63" s="462"/>
      <c r="I63" s="462"/>
      <c r="J63" s="462"/>
      <c r="K63" s="463">
        <f t="shared" si="5"/>
        <v>0</v>
      </c>
    </row>
    <row r="64" spans="1:11" s="440" customFormat="1" x14ac:dyDescent="0.3">
      <c r="A64" s="461">
        <v>2012</v>
      </c>
      <c r="B64" s="444"/>
      <c r="C64" s="444"/>
      <c r="D64" s="444"/>
      <c r="E64" s="444"/>
      <c r="F64" s="444"/>
      <c r="G64" s="462"/>
      <c r="H64" s="462"/>
      <c r="I64" s="462"/>
      <c r="J64" s="462"/>
      <c r="K64" s="463">
        <f t="shared" si="5"/>
        <v>0</v>
      </c>
    </row>
    <row r="65" spans="1:11" s="440" customFormat="1" x14ac:dyDescent="0.3">
      <c r="A65" s="461">
        <v>2013</v>
      </c>
      <c r="B65" s="444"/>
      <c r="C65" s="444"/>
      <c r="D65" s="444"/>
      <c r="E65" s="444"/>
      <c r="F65" s="444"/>
      <c r="G65" s="444"/>
      <c r="H65" s="462"/>
      <c r="I65" s="462"/>
      <c r="J65" s="462"/>
      <c r="K65" s="463">
        <f t="shared" si="5"/>
        <v>0</v>
      </c>
    </row>
    <row r="66" spans="1:11" s="440" customFormat="1" x14ac:dyDescent="0.3">
      <c r="A66" s="461">
        <v>2014</v>
      </c>
      <c r="B66" s="444"/>
      <c r="C66" s="444"/>
      <c r="D66" s="444"/>
      <c r="E66" s="444"/>
      <c r="F66" s="444"/>
      <c r="G66" s="444"/>
      <c r="H66" s="444"/>
      <c r="I66" s="462"/>
      <c r="J66" s="462"/>
      <c r="K66" s="463">
        <f t="shared" si="5"/>
        <v>0</v>
      </c>
    </row>
    <row r="67" spans="1:11" s="440" customFormat="1" x14ac:dyDescent="0.3">
      <c r="A67" s="461">
        <v>2015</v>
      </c>
      <c r="B67" s="444"/>
      <c r="C67" s="444"/>
      <c r="D67" s="444"/>
      <c r="E67" s="444"/>
      <c r="F67" s="444"/>
      <c r="G67" s="444"/>
      <c r="H67" s="444"/>
      <c r="I67" s="444"/>
      <c r="J67" s="462"/>
      <c r="K67" s="463">
        <f t="shared" si="5"/>
        <v>0</v>
      </c>
    </row>
    <row r="68" spans="1:11" s="440" customFormat="1" x14ac:dyDescent="0.3">
      <c r="A68" s="461">
        <v>2016</v>
      </c>
      <c r="B68" s="444"/>
      <c r="C68" s="444"/>
      <c r="D68" s="444"/>
      <c r="E68" s="444"/>
      <c r="F68" s="444"/>
      <c r="G68" s="444"/>
      <c r="H68" s="444"/>
      <c r="I68" s="444"/>
      <c r="J68" s="444"/>
      <c r="K68" s="463">
        <f t="shared" si="5"/>
        <v>0</v>
      </c>
    </row>
    <row r="69" spans="1:11" s="440" customFormat="1" x14ac:dyDescent="0.3">
      <c r="A69" s="461">
        <v>2017</v>
      </c>
      <c r="B69" s="444"/>
      <c r="C69" s="444"/>
      <c r="D69" s="444"/>
      <c r="E69" s="444"/>
      <c r="F69" s="444"/>
      <c r="G69" s="444"/>
      <c r="H69" s="444"/>
      <c r="I69" s="444"/>
      <c r="J69" s="444"/>
      <c r="K69" s="463">
        <f t="shared" si="5"/>
        <v>0</v>
      </c>
    </row>
    <row r="70" spans="1:11" s="440" customFormat="1" x14ac:dyDescent="0.3">
      <c r="A70" s="461">
        <v>2018</v>
      </c>
      <c r="B70" s="444"/>
      <c r="C70" s="444"/>
      <c r="D70" s="444"/>
      <c r="E70" s="444"/>
      <c r="F70" s="444"/>
      <c r="G70" s="444"/>
      <c r="H70" s="444"/>
      <c r="I70" s="444"/>
      <c r="J70" s="444"/>
      <c r="K70" s="463">
        <f t="shared" si="5"/>
        <v>0</v>
      </c>
    </row>
    <row r="71" spans="1:11" s="440" customFormat="1" x14ac:dyDescent="0.3">
      <c r="A71" s="461">
        <v>2019</v>
      </c>
      <c r="B71" s="444"/>
      <c r="C71" s="444"/>
      <c r="D71" s="444"/>
      <c r="E71" s="444"/>
      <c r="F71" s="444"/>
      <c r="G71" s="444"/>
      <c r="H71" s="444"/>
      <c r="I71" s="444"/>
      <c r="J71" s="444"/>
      <c r="K71" s="463">
        <f t="shared" si="5"/>
        <v>0</v>
      </c>
    </row>
    <row r="72" spans="1:11" s="440" customFormat="1" x14ac:dyDescent="0.3">
      <c r="A72" s="461">
        <v>2020</v>
      </c>
      <c r="B72" s="444"/>
      <c r="C72" s="444"/>
      <c r="D72" s="444"/>
      <c r="E72" s="444"/>
      <c r="F72" s="444"/>
      <c r="G72" s="444"/>
      <c r="H72" s="444"/>
      <c r="I72" s="444"/>
      <c r="J72" s="444"/>
      <c r="K72" s="463">
        <f t="shared" si="5"/>
        <v>0</v>
      </c>
    </row>
    <row r="73" spans="1:11" s="440" customFormat="1" x14ac:dyDescent="0.3">
      <c r="A73" s="461">
        <v>2021</v>
      </c>
      <c r="B73" s="444"/>
      <c r="C73" s="444"/>
      <c r="D73" s="444"/>
      <c r="E73" s="444"/>
      <c r="F73" s="444"/>
      <c r="G73" s="444"/>
      <c r="H73" s="444"/>
      <c r="I73" s="444"/>
      <c r="J73" s="444"/>
      <c r="K73" s="463">
        <f t="shared" si="5"/>
        <v>0</v>
      </c>
    </row>
    <row r="74" spans="1:11" s="440" customFormat="1" x14ac:dyDescent="0.3">
      <c r="A74" s="461">
        <v>2022</v>
      </c>
      <c r="B74" s="444"/>
      <c r="C74" s="444"/>
      <c r="D74" s="444"/>
      <c r="E74" s="444"/>
      <c r="F74" s="444"/>
      <c r="G74" s="444"/>
      <c r="H74" s="444"/>
      <c r="I74" s="444"/>
      <c r="J74" s="444"/>
      <c r="K74" s="463">
        <f t="shared" si="5"/>
        <v>0</v>
      </c>
    </row>
    <row r="75" spans="1:11" s="440" customFormat="1" x14ac:dyDescent="0.3">
      <c r="A75" s="461">
        <v>2023</v>
      </c>
      <c r="B75" s="444"/>
      <c r="C75" s="444"/>
      <c r="D75" s="444"/>
      <c r="E75" s="444"/>
      <c r="F75" s="444"/>
      <c r="G75" s="444"/>
      <c r="H75" s="444"/>
      <c r="I75" s="444"/>
      <c r="J75" s="444"/>
      <c r="K75" s="463">
        <f t="shared" si="5"/>
        <v>0</v>
      </c>
    </row>
    <row r="76" spans="1:11" s="440" customFormat="1" x14ac:dyDescent="0.3">
      <c r="A76" s="440" t="s">
        <v>299</v>
      </c>
      <c r="B76" s="463">
        <f t="shared" ref="B76:J76" si="6">SUM(B60:B75)</f>
        <v>0</v>
      </c>
      <c r="C76" s="463">
        <f t="shared" si="6"/>
        <v>0</v>
      </c>
      <c r="D76" s="463">
        <f t="shared" si="6"/>
        <v>0</v>
      </c>
      <c r="E76" s="463">
        <f t="shared" si="6"/>
        <v>0</v>
      </c>
      <c r="F76" s="463">
        <f t="shared" si="6"/>
        <v>0</v>
      </c>
      <c r="G76" s="463">
        <f t="shared" si="6"/>
        <v>0</v>
      </c>
      <c r="H76" s="463">
        <f t="shared" si="6"/>
        <v>0</v>
      </c>
      <c r="I76" s="463">
        <f t="shared" si="6"/>
        <v>0</v>
      </c>
      <c r="J76" s="463">
        <f t="shared" si="6"/>
        <v>0</v>
      </c>
      <c r="K76" s="463">
        <f>SUM(K60:K75)</f>
        <v>0</v>
      </c>
    </row>
    <row r="77" spans="1:11" s="440" customFormat="1" x14ac:dyDescent="0.3"/>
    <row r="78" spans="1:11" s="440" customFormat="1" x14ac:dyDescent="0.3">
      <c r="A78" s="480" t="s">
        <v>304</v>
      </c>
    </row>
    <row r="79" spans="1:11" s="440" customFormat="1" x14ac:dyDescent="0.3">
      <c r="A79" s="480" t="s">
        <v>305</v>
      </c>
    </row>
    <row r="80" spans="1:11" s="440" customFormat="1" x14ac:dyDescent="0.3"/>
    <row r="81" spans="1:3" s="440" customFormat="1" x14ac:dyDescent="0.3">
      <c r="A81" s="467"/>
      <c r="B81" s="467"/>
      <c r="C81" s="467"/>
    </row>
    <row r="82" spans="1:3" s="440" customFormat="1" x14ac:dyDescent="0.3">
      <c r="A82" s="467"/>
      <c r="B82" s="467"/>
      <c r="C82" s="467"/>
    </row>
    <row r="83" spans="1:3" s="440" customFormat="1" x14ac:dyDescent="0.3">
      <c r="A83" s="467"/>
      <c r="B83" s="467"/>
      <c r="C83" s="467"/>
    </row>
    <row r="84" spans="1:3" s="440" customFormat="1" x14ac:dyDescent="0.3">
      <c r="A84" s="467"/>
      <c r="B84" s="467"/>
      <c r="C84" s="467"/>
    </row>
    <row r="85" spans="1:3" s="440" customFormat="1" x14ac:dyDescent="0.3">
      <c r="A85" s="467"/>
      <c r="B85" s="467"/>
      <c r="C85" s="467"/>
    </row>
    <row r="86" spans="1:3" s="440" customFormat="1" x14ac:dyDescent="0.3"/>
    <row r="87" spans="1:3" s="440" customFormat="1" x14ac:dyDescent="0.3"/>
    <row r="88" spans="1:3" s="440" customFormat="1" x14ac:dyDescent="0.3"/>
    <row r="89" spans="1:3" s="440" customFormat="1" x14ac:dyDescent="0.3"/>
    <row r="90" spans="1:3" s="440" customFormat="1" x14ac:dyDescent="0.3"/>
    <row r="91" spans="1:3" s="440" customFormat="1" x14ac:dyDescent="0.3"/>
    <row r="92" spans="1:3" s="440" customFormat="1" x14ac:dyDescent="0.3"/>
    <row r="93" spans="1:3" s="440" customFormat="1" x14ac:dyDescent="0.3"/>
    <row r="94" spans="1:3" s="440" customFormat="1" x14ac:dyDescent="0.3"/>
    <row r="95" spans="1:3" s="440" customFormat="1" x14ac:dyDescent="0.3"/>
    <row r="96" spans="1:3" s="440" customFormat="1" x14ac:dyDescent="0.3"/>
  </sheetData>
  <mergeCells count="8">
    <mergeCell ref="A57:J57"/>
    <mergeCell ref="A58:K58"/>
    <mergeCell ref="A6:K6"/>
    <mergeCell ref="A35:K35"/>
    <mergeCell ref="A16:B16"/>
    <mergeCell ref="C25:K25"/>
    <mergeCell ref="A33:K33"/>
    <mergeCell ref="A14:H14"/>
  </mergeCells>
  <conditionalFormatting sqref="B9:J11">
    <cfRule type="containsText" dxfId="1013" priority="14" operator="containsText" text="ntitulé">
      <formula>NOT(ISERROR(SEARCH("ntitulé",B9)))</formula>
    </cfRule>
    <cfRule type="containsBlanks" dxfId="1012" priority="15">
      <formula>LEN(TRIM(B9))=0</formula>
    </cfRule>
  </conditionalFormatting>
  <conditionalFormatting sqref="B9:J11">
    <cfRule type="containsText" dxfId="1011" priority="13" operator="containsText" text="libre">
      <formula>NOT(ISERROR(SEARCH("libre",B9)))</formula>
    </cfRule>
  </conditionalFormatting>
  <conditionalFormatting sqref="B13:J13">
    <cfRule type="containsText" dxfId="1010" priority="11" operator="containsText" text="ntitulé">
      <formula>NOT(ISERROR(SEARCH("ntitulé",B13)))</formula>
    </cfRule>
    <cfRule type="containsBlanks" dxfId="1009" priority="12">
      <formula>LEN(TRIM(B13))=0</formula>
    </cfRule>
  </conditionalFormatting>
  <conditionalFormatting sqref="B13:J13">
    <cfRule type="containsText" dxfId="1008" priority="10" operator="containsText" text="libre">
      <formula>NOT(ISERROR(SEARCH("libre",B13)))</formula>
    </cfRule>
  </conditionalFormatting>
  <conditionalFormatting sqref="B18:B21">
    <cfRule type="containsText" dxfId="1007" priority="8" operator="containsText" text="ntitulé">
      <formula>NOT(ISERROR(SEARCH("ntitulé",B18)))</formula>
    </cfRule>
    <cfRule type="containsBlanks" dxfId="1006" priority="9">
      <formula>LEN(TRIM(B18))=0</formula>
    </cfRule>
  </conditionalFormatting>
  <conditionalFormatting sqref="B18:B21">
    <cfRule type="containsText" dxfId="1005" priority="7" operator="containsText" text="libre">
      <formula>NOT(ISERROR(SEARCH("libre",B18)))</formula>
    </cfRule>
  </conditionalFormatting>
  <conditionalFormatting sqref="G42 F41:F42 E40:E42 D39:D42 C38:C42 C43:H43 C45:J52 B37:B52 C44:I44">
    <cfRule type="containsText" dxfId="1004" priority="5" operator="containsText" text="ntitulé">
      <formula>NOT(ISERROR(SEARCH("ntitulé",B37)))</formula>
    </cfRule>
    <cfRule type="containsBlanks" dxfId="1003" priority="6">
      <formula>LEN(TRIM(B37))=0</formula>
    </cfRule>
  </conditionalFormatting>
  <conditionalFormatting sqref="G42 F41:F42 E40:E42 D39:D42 C38:C42 C43:H43 C45:J52 B37:B52 C44:I44">
    <cfRule type="containsText" dxfId="1002" priority="4" operator="containsText" text="libre">
      <formula>NOT(ISERROR(SEARCH("libre",B37)))</formula>
    </cfRule>
  </conditionalFormatting>
  <conditionalFormatting sqref="G65 F64:F65 E63:E65 D62:D65 C61:C65 C66:H66 C68:J75 B60:B75 C67:I67">
    <cfRule type="containsText" dxfId="1001" priority="2" operator="containsText" text="ntitulé">
      <formula>NOT(ISERROR(SEARCH("ntitulé",B60)))</formula>
    </cfRule>
    <cfRule type="containsBlanks" dxfId="1000" priority="3">
      <formula>LEN(TRIM(B60))=0</formula>
    </cfRule>
  </conditionalFormatting>
  <conditionalFormatting sqref="G65 F64:F65 E63:E65 D62:D65 C61:C65 C66:H66 C68:J75 B60:B75 C67:I67">
    <cfRule type="containsText" dxfId="999" priority="1" operator="containsText" text="libre">
      <formula>NOT(ISERROR(SEARCH("libre",B60)))</formula>
    </cfRule>
  </conditionalFormatting>
  <hyperlinks>
    <hyperlink ref="A1" location="TAB00!A1" display="Retour page de garde"/>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8"/>
  <sheetViews>
    <sheetView topLeftCell="B1" workbookViewId="0">
      <selection activeCell="U7" sqref="U7"/>
    </sheetView>
  </sheetViews>
  <sheetFormatPr baseColWidth="10" defaultColWidth="9.1640625" defaultRowHeight="13.5" x14ac:dyDescent="0.3"/>
  <cols>
    <col min="1" max="1" width="45.5" style="10" customWidth="1"/>
    <col min="2" max="2" width="6.5" style="6" bestFit="1" customWidth="1"/>
    <col min="3" max="4" width="17.6640625" style="10" customWidth="1"/>
    <col min="5" max="5" width="9" style="10" customWidth="1"/>
    <col min="6" max="6" width="17.6640625" style="6" customWidth="1"/>
    <col min="7" max="7" width="9" style="6" customWidth="1"/>
    <col min="8" max="8" width="17.6640625" style="6" customWidth="1"/>
    <col min="9" max="9" width="9" style="6" customWidth="1"/>
    <col min="10" max="10" width="17.6640625" style="6" customWidth="1"/>
    <col min="11" max="11" width="9" style="6" customWidth="1"/>
    <col min="12" max="12" width="17.6640625" style="6" customWidth="1"/>
    <col min="13" max="13" width="9" style="6" customWidth="1"/>
    <col min="14" max="14" width="17.6640625" style="6" customWidth="1"/>
    <col min="15" max="15" width="9" style="6" customWidth="1"/>
    <col min="16" max="16" width="17.6640625" style="6" customWidth="1"/>
    <col min="17" max="17" width="9" style="6" customWidth="1"/>
    <col min="18" max="18" width="17.6640625" style="6" customWidth="1"/>
    <col min="19" max="19" width="9" style="6" customWidth="1"/>
    <col min="20" max="20" width="1.6640625" style="6" customWidth="1"/>
    <col min="21" max="21" width="17.6640625" style="6" customWidth="1"/>
    <col min="22" max="16384" width="9.1640625" style="6"/>
  </cols>
  <sheetData>
    <row r="1" spans="1:32" ht="15" x14ac:dyDescent="0.3">
      <c r="A1" s="17" t="s">
        <v>140</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3" spans="1:32" ht="22.15" customHeight="1" x14ac:dyDescent="0.35">
      <c r="A3" s="264" t="str">
        <f>TAB00!B86&amp;" : "&amp;TAB00!C86</f>
        <v>TAB9 : Evolution bilancielles</v>
      </c>
      <c r="B3" s="264"/>
      <c r="C3" s="264"/>
      <c r="D3" s="264"/>
      <c r="E3" s="264"/>
      <c r="F3" s="264"/>
      <c r="G3" s="264"/>
      <c r="H3" s="264"/>
      <c r="I3" s="264"/>
      <c r="J3" s="264"/>
      <c r="K3" s="264"/>
      <c r="L3" s="264"/>
      <c r="M3" s="264"/>
      <c r="N3" s="264"/>
      <c r="O3" s="264"/>
      <c r="P3" s="264"/>
      <c r="Q3" s="264"/>
      <c r="R3" s="264"/>
      <c r="S3" s="264"/>
      <c r="T3" s="264"/>
      <c r="U3" s="264"/>
    </row>
    <row r="5" spans="1:32" x14ac:dyDescent="0.3">
      <c r="A5" s="531" t="s">
        <v>768</v>
      </c>
      <c r="B5" s="532"/>
      <c r="C5" s="533"/>
      <c r="D5" s="533"/>
      <c r="E5" s="533"/>
      <c r="F5" s="532"/>
      <c r="G5" s="532"/>
      <c r="H5" s="532"/>
      <c r="I5" s="532"/>
      <c r="J5" s="532"/>
      <c r="K5" s="532"/>
      <c r="L5" s="532"/>
      <c r="M5" s="532"/>
      <c r="N5" s="532"/>
      <c r="O5" s="532"/>
      <c r="P5" s="532"/>
      <c r="Q5" s="532"/>
      <c r="R5" s="532"/>
      <c r="S5" s="532"/>
      <c r="T5" s="532"/>
      <c r="U5" s="532"/>
    </row>
    <row r="6" spans="1:32" ht="14.25" thickBot="1" x14ac:dyDescent="0.35"/>
    <row r="7" spans="1:32" ht="27" x14ac:dyDescent="0.3">
      <c r="A7" s="325" t="s">
        <v>142</v>
      </c>
      <c r="B7" s="325" t="s">
        <v>164</v>
      </c>
      <c r="C7" s="326" t="s">
        <v>94</v>
      </c>
      <c r="D7" s="325" t="s">
        <v>121</v>
      </c>
      <c r="E7" s="325" t="s">
        <v>92</v>
      </c>
      <c r="F7" s="325" t="s">
        <v>288</v>
      </c>
      <c r="G7" s="325" t="s">
        <v>92</v>
      </c>
      <c r="H7" s="325" t="s">
        <v>306</v>
      </c>
      <c r="I7" s="325" t="s">
        <v>92</v>
      </c>
      <c r="J7" s="325" t="s">
        <v>287</v>
      </c>
      <c r="K7" s="325" t="s">
        <v>92</v>
      </c>
      <c r="L7" s="325" t="s">
        <v>283</v>
      </c>
      <c r="M7" s="325" t="s">
        <v>92</v>
      </c>
      <c r="N7" s="325" t="s">
        <v>284</v>
      </c>
      <c r="O7" s="325" t="s">
        <v>92</v>
      </c>
      <c r="P7" s="325" t="s">
        <v>285</v>
      </c>
      <c r="Q7" s="325" t="s">
        <v>92</v>
      </c>
      <c r="R7" s="325" t="s">
        <v>286</v>
      </c>
      <c r="S7" s="325" t="s">
        <v>92</v>
      </c>
      <c r="U7" s="38" t="s">
        <v>842</v>
      </c>
    </row>
    <row r="8" spans="1:32" x14ac:dyDescent="0.3">
      <c r="A8" s="407" t="s">
        <v>143</v>
      </c>
      <c r="B8" s="408" t="s">
        <v>144</v>
      </c>
      <c r="C8" s="53">
        <f>SUM(C9:C12)</f>
        <v>0</v>
      </c>
      <c r="D8" s="53">
        <f>SUM(D9:D12)</f>
        <v>0</v>
      </c>
      <c r="E8" s="57">
        <f t="shared" ref="E8:E19" si="0">IFERROR(IF(AND(ROUND(SUM(C8:C8),0)=0,ROUND(SUM(D8:D8),0)&gt;ROUND(SUM(C8:C8),0)),"INF",(ROUND(SUM(D8:D8),0)-ROUND(SUM(C8:C8),0))/ROUND(SUM(C8:C8),0)),0)</f>
        <v>0</v>
      </c>
      <c r="F8" s="53">
        <f>SUM(F9:F12)</f>
        <v>0</v>
      </c>
      <c r="G8" s="57">
        <f>IFERROR(IF(AND(ROUND(SUM(D8),0)=0,ROUND(SUM(F8:F8),0)&gt;ROUND(SUM(D8),0)),"INF",(ROUND(SUM(F8:F8),0)-ROUND(SUM(D8),0))/ROUND(SUM(D8),0)),0)</f>
        <v>0</v>
      </c>
      <c r="H8" s="54">
        <f>SUM(H9:H12)</f>
        <v>0</v>
      </c>
      <c r="I8" s="57">
        <f t="shared" ref="I8:I20" si="1">IFERROR(IF(AND(ROUND(SUM(F8),0)=0,ROUND(SUM(H8:H8),0)&gt;ROUND(SUM(F8),0)),"INF",(ROUND(SUM(H8:H8),0)-ROUND(SUM(F8),0))/ROUND(SUM(F8),0)),0)</f>
        <v>0</v>
      </c>
      <c r="J8" s="54">
        <f>SUM(J9:J12)</f>
        <v>0</v>
      </c>
      <c r="K8" s="57">
        <f t="shared" ref="K8:K20" si="2">IFERROR(IF(AND(ROUND(SUM(H8),0)=0,ROUND(SUM(J8:J8),0)&gt;ROUND(SUM(H8),0)),"INF",(ROUND(SUM(J8:J8),0)-ROUND(SUM(H8),0))/ROUND(SUM(H8),0)),0)</f>
        <v>0</v>
      </c>
      <c r="L8" s="54">
        <f t="shared" ref="L8:R8" si="3">SUM(L9:L12)</f>
        <v>0</v>
      </c>
      <c r="M8" s="57">
        <f t="shared" ref="M8:M20" si="4">IFERROR(IF(AND(ROUND(SUM(J8),0)=0,ROUND(SUM(L8:L8),0)&gt;ROUND(SUM(J8),0)),"INF",(ROUND(SUM(L8:L8),0)-ROUND(SUM(J8),0))/ROUND(SUM(J8),0)),0)</f>
        <v>0</v>
      </c>
      <c r="N8" s="54">
        <f t="shared" si="3"/>
        <v>0</v>
      </c>
      <c r="O8" s="57">
        <f t="shared" ref="O8:O20" si="5">IFERROR(IF(AND(ROUND(SUM(L8),0)=0,ROUND(SUM(N8:N8),0)&gt;ROUND(SUM(L8),0)),"INF",(ROUND(SUM(N8:N8),0)-ROUND(SUM(L8),0))/ROUND(SUM(L8),0)),0)</f>
        <v>0</v>
      </c>
      <c r="P8" s="54">
        <f t="shared" si="3"/>
        <v>0</v>
      </c>
      <c r="Q8" s="57">
        <f t="shared" ref="Q8:Q20" si="6">IFERROR(IF(AND(ROUND(SUM(N8),0)=0,ROUND(SUM(P8:P8),0)&gt;ROUND(SUM(N8),0)),"INF",(ROUND(SUM(P8:P8),0)-ROUND(SUM(N8),0))/ROUND(SUM(N8),0)),0)</f>
        <v>0</v>
      </c>
      <c r="R8" s="54">
        <f t="shared" si="3"/>
        <v>0</v>
      </c>
      <c r="S8" s="405">
        <f t="shared" ref="S8:S20" si="7">IFERROR(IF(AND(ROUND(SUM(P8),0)=0,ROUND(SUM(R8:R8),0)&gt;ROUND(SUM(P8),0)),"INF",(ROUND(SUM(R8:R8),0)-ROUND(SUM(P8),0))/ROUND(SUM(P8),0)),0)</f>
        <v>0</v>
      </c>
      <c r="U8" s="58"/>
    </row>
    <row r="9" spans="1:32" x14ac:dyDescent="0.3">
      <c r="A9" s="106" t="s">
        <v>145</v>
      </c>
      <c r="B9" s="321">
        <v>20</v>
      </c>
      <c r="C9" s="238"/>
      <c r="D9" s="238"/>
      <c r="E9" s="57">
        <f t="shared" si="0"/>
        <v>0</v>
      </c>
      <c r="F9" s="238"/>
      <c r="G9" s="57">
        <f>IFERROR(IF(AND(ROUND(SUM(D9),0)=0,ROUND(SUM(F9:F9),0)&gt;ROUND(SUM(D9),0)),"INF",(ROUND(SUM(F9:F9),0)-ROUND(SUM(D9),0))/ROUND(SUM(D9),0)),0)</f>
        <v>0</v>
      </c>
      <c r="H9" s="238"/>
      <c r="I9" s="57">
        <f t="shared" si="1"/>
        <v>0</v>
      </c>
      <c r="J9" s="238"/>
      <c r="K9" s="57">
        <f t="shared" si="2"/>
        <v>0</v>
      </c>
      <c r="L9" s="238"/>
      <c r="M9" s="57">
        <f t="shared" si="4"/>
        <v>0</v>
      </c>
      <c r="N9" s="238"/>
      <c r="O9" s="57">
        <f t="shared" si="5"/>
        <v>0</v>
      </c>
      <c r="P9" s="238"/>
      <c r="Q9" s="57">
        <f t="shared" si="6"/>
        <v>0</v>
      </c>
      <c r="R9" s="238"/>
      <c r="S9" s="405">
        <f t="shared" si="7"/>
        <v>0</v>
      </c>
      <c r="U9" s="41"/>
    </row>
    <row r="10" spans="1:32" ht="13.15" customHeight="1" x14ac:dyDescent="0.3">
      <c r="A10" s="106" t="s">
        <v>146</v>
      </c>
      <c r="B10" s="321">
        <v>21</v>
      </c>
      <c r="C10" s="238"/>
      <c r="D10" s="238"/>
      <c r="E10" s="57">
        <f t="shared" si="0"/>
        <v>0</v>
      </c>
      <c r="F10" s="238"/>
      <c r="G10" s="57">
        <f t="shared" ref="G10:G20" si="8">IFERROR(IF(AND(ROUND(SUM(D10),0)=0,ROUND(SUM(F10:F10),0)&gt;ROUND(SUM(D10),0)),"INF",(ROUND(SUM(F10:F10),0)-ROUND(SUM(D10),0))/ROUND(SUM(D10),0)),0)</f>
        <v>0</v>
      </c>
      <c r="H10" s="238"/>
      <c r="I10" s="57">
        <f t="shared" si="1"/>
        <v>0</v>
      </c>
      <c r="J10" s="238"/>
      <c r="K10" s="57">
        <f t="shared" si="2"/>
        <v>0</v>
      </c>
      <c r="L10" s="238"/>
      <c r="M10" s="57">
        <f t="shared" si="4"/>
        <v>0</v>
      </c>
      <c r="N10" s="238"/>
      <c r="O10" s="57">
        <f t="shared" si="5"/>
        <v>0</v>
      </c>
      <c r="P10" s="238"/>
      <c r="Q10" s="57">
        <f t="shared" si="6"/>
        <v>0</v>
      </c>
      <c r="R10" s="238"/>
      <c r="S10" s="405">
        <f t="shared" si="7"/>
        <v>0</v>
      </c>
      <c r="U10" s="742" t="s">
        <v>347</v>
      </c>
    </row>
    <row r="11" spans="1:32" ht="13.15" customHeight="1" x14ac:dyDescent="0.3">
      <c r="A11" s="106" t="s">
        <v>147</v>
      </c>
      <c r="B11" s="321" t="s">
        <v>148</v>
      </c>
      <c r="C11" s="238"/>
      <c r="D11" s="238"/>
      <c r="E11" s="57">
        <f t="shared" si="0"/>
        <v>0</v>
      </c>
      <c r="F11" s="238"/>
      <c r="G11" s="57">
        <f t="shared" si="8"/>
        <v>0</v>
      </c>
      <c r="H11" s="238"/>
      <c r="I11" s="57">
        <f t="shared" si="1"/>
        <v>0</v>
      </c>
      <c r="J11" s="238"/>
      <c r="K11" s="57">
        <f t="shared" si="2"/>
        <v>0</v>
      </c>
      <c r="L11" s="238"/>
      <c r="M11" s="57">
        <f t="shared" si="4"/>
        <v>0</v>
      </c>
      <c r="N11" s="238"/>
      <c r="O11" s="57">
        <f t="shared" si="5"/>
        <v>0</v>
      </c>
      <c r="P11" s="238"/>
      <c r="Q11" s="57">
        <f t="shared" si="6"/>
        <v>0</v>
      </c>
      <c r="R11" s="238"/>
      <c r="S11" s="405">
        <f t="shared" si="7"/>
        <v>0</v>
      </c>
      <c r="U11" s="743"/>
    </row>
    <row r="12" spans="1:32" x14ac:dyDescent="0.3">
      <c r="A12" s="106" t="s">
        <v>149</v>
      </c>
      <c r="B12" s="321">
        <v>28</v>
      </c>
      <c r="C12" s="238"/>
      <c r="D12" s="238"/>
      <c r="E12" s="57">
        <f t="shared" si="0"/>
        <v>0</v>
      </c>
      <c r="F12" s="238"/>
      <c r="G12" s="57">
        <f t="shared" si="8"/>
        <v>0</v>
      </c>
      <c r="H12" s="238"/>
      <c r="I12" s="57">
        <f t="shared" si="1"/>
        <v>0</v>
      </c>
      <c r="J12" s="238"/>
      <c r="K12" s="57">
        <f t="shared" si="2"/>
        <v>0</v>
      </c>
      <c r="L12" s="238"/>
      <c r="M12" s="57">
        <f t="shared" si="4"/>
        <v>0</v>
      </c>
      <c r="N12" s="238"/>
      <c r="O12" s="57">
        <f t="shared" si="5"/>
        <v>0</v>
      </c>
      <c r="P12" s="238"/>
      <c r="Q12" s="57">
        <f t="shared" si="6"/>
        <v>0</v>
      </c>
      <c r="R12" s="238"/>
      <c r="S12" s="405">
        <f t="shared" si="7"/>
        <v>0</v>
      </c>
      <c r="U12" s="41"/>
    </row>
    <row r="13" spans="1:32" x14ac:dyDescent="0.3">
      <c r="A13" s="407" t="s">
        <v>150</v>
      </c>
      <c r="B13" s="408" t="s">
        <v>151</v>
      </c>
      <c r="C13" s="53">
        <f t="shared" ref="C13:H13" si="9">SUM(C14:C19)</f>
        <v>0</v>
      </c>
      <c r="D13" s="53">
        <f t="shared" si="9"/>
        <v>0</v>
      </c>
      <c r="E13" s="57">
        <f t="shared" si="0"/>
        <v>0</v>
      </c>
      <c r="F13" s="53">
        <f t="shared" si="9"/>
        <v>0</v>
      </c>
      <c r="G13" s="57">
        <f t="shared" si="8"/>
        <v>0</v>
      </c>
      <c r="H13" s="53">
        <f t="shared" si="9"/>
        <v>0</v>
      </c>
      <c r="I13" s="57">
        <f t="shared" si="1"/>
        <v>0</v>
      </c>
      <c r="J13" s="53">
        <f t="shared" ref="J13:R13" si="10">SUM(J14:J19)</f>
        <v>0</v>
      </c>
      <c r="K13" s="57">
        <f t="shared" si="2"/>
        <v>0</v>
      </c>
      <c r="L13" s="53">
        <f t="shared" si="10"/>
        <v>0</v>
      </c>
      <c r="M13" s="57">
        <f t="shared" si="4"/>
        <v>0</v>
      </c>
      <c r="N13" s="53">
        <f t="shared" si="10"/>
        <v>0</v>
      </c>
      <c r="O13" s="57">
        <f t="shared" si="5"/>
        <v>0</v>
      </c>
      <c r="P13" s="53">
        <f t="shared" si="10"/>
        <v>0</v>
      </c>
      <c r="Q13" s="57">
        <f t="shared" si="6"/>
        <v>0</v>
      </c>
      <c r="R13" s="53">
        <f t="shared" si="10"/>
        <v>0</v>
      </c>
      <c r="S13" s="405">
        <f t="shared" si="7"/>
        <v>0</v>
      </c>
      <c r="U13" s="58"/>
    </row>
    <row r="14" spans="1:32" x14ac:dyDescent="0.3">
      <c r="A14" s="106" t="s">
        <v>152</v>
      </c>
      <c r="B14" s="321">
        <v>29</v>
      </c>
      <c r="C14" s="238"/>
      <c r="D14" s="238"/>
      <c r="E14" s="57">
        <f t="shared" si="0"/>
        <v>0</v>
      </c>
      <c r="F14" s="238"/>
      <c r="G14" s="57">
        <f t="shared" si="8"/>
        <v>0</v>
      </c>
      <c r="H14" s="238"/>
      <c r="I14" s="57">
        <f t="shared" si="1"/>
        <v>0</v>
      </c>
      <c r="J14" s="238"/>
      <c r="K14" s="57">
        <f t="shared" si="2"/>
        <v>0</v>
      </c>
      <c r="L14" s="238"/>
      <c r="M14" s="57">
        <f t="shared" si="4"/>
        <v>0</v>
      </c>
      <c r="N14" s="238"/>
      <c r="O14" s="57">
        <f t="shared" si="5"/>
        <v>0</v>
      </c>
      <c r="P14" s="238"/>
      <c r="Q14" s="57">
        <f t="shared" si="6"/>
        <v>0</v>
      </c>
      <c r="R14" s="238"/>
      <c r="S14" s="405">
        <f t="shared" si="7"/>
        <v>0</v>
      </c>
      <c r="U14" s="41"/>
    </row>
    <row r="15" spans="1:32" x14ac:dyDescent="0.3">
      <c r="A15" s="106" t="s">
        <v>153</v>
      </c>
      <c r="B15" s="321">
        <v>3</v>
      </c>
      <c r="C15" s="238"/>
      <c r="D15" s="238"/>
      <c r="E15" s="57">
        <f t="shared" si="0"/>
        <v>0</v>
      </c>
      <c r="F15" s="238"/>
      <c r="G15" s="57">
        <f t="shared" si="8"/>
        <v>0</v>
      </c>
      <c r="H15" s="238"/>
      <c r="I15" s="57">
        <f t="shared" si="1"/>
        <v>0</v>
      </c>
      <c r="J15" s="238"/>
      <c r="K15" s="57">
        <f t="shared" si="2"/>
        <v>0</v>
      </c>
      <c r="L15" s="238"/>
      <c r="M15" s="57">
        <f t="shared" si="4"/>
        <v>0</v>
      </c>
      <c r="N15" s="238"/>
      <c r="O15" s="57">
        <f t="shared" si="5"/>
        <v>0</v>
      </c>
      <c r="P15" s="238"/>
      <c r="Q15" s="57">
        <f t="shared" si="6"/>
        <v>0</v>
      </c>
      <c r="R15" s="238"/>
      <c r="S15" s="405">
        <f t="shared" si="7"/>
        <v>0</v>
      </c>
      <c r="U15" s="41"/>
    </row>
    <row r="16" spans="1:32" ht="15" x14ac:dyDescent="0.3">
      <c r="A16" s="106" t="s">
        <v>154</v>
      </c>
      <c r="B16" s="321" t="s">
        <v>155</v>
      </c>
      <c r="C16" s="238"/>
      <c r="D16" s="238"/>
      <c r="E16" s="57">
        <f t="shared" si="0"/>
        <v>0</v>
      </c>
      <c r="F16" s="238"/>
      <c r="G16" s="57">
        <f t="shared" si="8"/>
        <v>0</v>
      </c>
      <c r="H16" s="238"/>
      <c r="I16" s="57">
        <f t="shared" si="1"/>
        <v>0</v>
      </c>
      <c r="J16" s="238"/>
      <c r="K16" s="57">
        <f t="shared" si="2"/>
        <v>0</v>
      </c>
      <c r="L16" s="238"/>
      <c r="M16" s="57">
        <f t="shared" si="4"/>
        <v>0</v>
      </c>
      <c r="N16" s="238"/>
      <c r="O16" s="57">
        <f t="shared" si="5"/>
        <v>0</v>
      </c>
      <c r="P16" s="238"/>
      <c r="Q16" s="57">
        <f t="shared" si="6"/>
        <v>0</v>
      </c>
      <c r="R16" s="238"/>
      <c r="S16" s="405">
        <f t="shared" si="7"/>
        <v>0</v>
      </c>
      <c r="U16" s="59" t="s">
        <v>196</v>
      </c>
    </row>
    <row r="17" spans="1:21" x14ac:dyDescent="0.3">
      <c r="A17" s="106" t="s">
        <v>840</v>
      </c>
      <c r="B17" s="321" t="s">
        <v>156</v>
      </c>
      <c r="C17" s="238"/>
      <c r="D17" s="238"/>
      <c r="E17" s="57">
        <f t="shared" si="0"/>
        <v>0</v>
      </c>
      <c r="F17" s="238"/>
      <c r="G17" s="57">
        <f t="shared" si="8"/>
        <v>0</v>
      </c>
      <c r="H17" s="238"/>
      <c r="I17" s="57">
        <f t="shared" si="1"/>
        <v>0</v>
      </c>
      <c r="J17" s="238"/>
      <c r="K17" s="57">
        <f t="shared" si="2"/>
        <v>0</v>
      </c>
      <c r="L17" s="238"/>
      <c r="M17" s="57">
        <f t="shared" si="4"/>
        <v>0</v>
      </c>
      <c r="N17" s="238"/>
      <c r="O17" s="57">
        <f t="shared" si="5"/>
        <v>0</v>
      </c>
      <c r="P17" s="238"/>
      <c r="Q17" s="57">
        <f t="shared" si="6"/>
        <v>0</v>
      </c>
      <c r="R17" s="238"/>
      <c r="S17" s="405">
        <f t="shared" si="7"/>
        <v>0</v>
      </c>
      <c r="U17" s="41"/>
    </row>
    <row r="18" spans="1:21" x14ac:dyDescent="0.3">
      <c r="A18" s="106" t="s">
        <v>157</v>
      </c>
      <c r="B18" s="321" t="s">
        <v>158</v>
      </c>
      <c r="C18" s="238"/>
      <c r="D18" s="238"/>
      <c r="E18" s="57">
        <f t="shared" si="0"/>
        <v>0</v>
      </c>
      <c r="F18" s="238"/>
      <c r="G18" s="57">
        <f t="shared" si="8"/>
        <v>0</v>
      </c>
      <c r="H18" s="238"/>
      <c r="I18" s="57">
        <f t="shared" si="1"/>
        <v>0</v>
      </c>
      <c r="J18" s="238"/>
      <c r="K18" s="57">
        <f t="shared" si="2"/>
        <v>0</v>
      </c>
      <c r="L18" s="238"/>
      <c r="M18" s="57">
        <f t="shared" si="4"/>
        <v>0</v>
      </c>
      <c r="N18" s="238"/>
      <c r="O18" s="57">
        <f t="shared" si="5"/>
        <v>0</v>
      </c>
      <c r="P18" s="238"/>
      <c r="Q18" s="57">
        <f t="shared" si="6"/>
        <v>0</v>
      </c>
      <c r="R18" s="238"/>
      <c r="S18" s="405">
        <f t="shared" si="7"/>
        <v>0</v>
      </c>
      <c r="U18" s="41"/>
    </row>
    <row r="19" spans="1:21" ht="15" x14ac:dyDescent="0.3">
      <c r="A19" s="106" t="s">
        <v>159</v>
      </c>
      <c r="B19" s="321" t="s">
        <v>160</v>
      </c>
      <c r="C19" s="238"/>
      <c r="D19" s="238"/>
      <c r="E19" s="57">
        <f t="shared" si="0"/>
        <v>0</v>
      </c>
      <c r="F19" s="238"/>
      <c r="G19" s="57">
        <f t="shared" si="8"/>
        <v>0</v>
      </c>
      <c r="H19" s="238"/>
      <c r="I19" s="57">
        <f t="shared" si="1"/>
        <v>0</v>
      </c>
      <c r="J19" s="238"/>
      <c r="K19" s="57">
        <f t="shared" si="2"/>
        <v>0</v>
      </c>
      <c r="L19" s="238"/>
      <c r="M19" s="57">
        <f t="shared" si="4"/>
        <v>0</v>
      </c>
      <c r="N19" s="238"/>
      <c r="O19" s="57">
        <f t="shared" si="5"/>
        <v>0</v>
      </c>
      <c r="P19" s="238"/>
      <c r="Q19" s="57">
        <f t="shared" si="6"/>
        <v>0</v>
      </c>
      <c r="R19" s="238"/>
      <c r="S19" s="405">
        <f t="shared" si="7"/>
        <v>0</v>
      </c>
      <c r="U19" s="59" t="s">
        <v>225</v>
      </c>
    </row>
    <row r="20" spans="1:21" ht="14.25" thickBot="1" x14ac:dyDescent="0.35">
      <c r="A20" s="25" t="s">
        <v>161</v>
      </c>
      <c r="B20" s="332" t="s">
        <v>162</v>
      </c>
      <c r="C20" s="61">
        <f t="shared" ref="C20:H20" si="11">SUM(C8,C13)</f>
        <v>0</v>
      </c>
      <c r="D20" s="61">
        <f t="shared" si="11"/>
        <v>0</v>
      </c>
      <c r="E20" s="62">
        <f>IFERROR(IF(AND(ROUND(SUM(C20:C20),0)=0,ROUND(SUM(D20:D20),0)&gt;ROUND(SUM(C20:C20),0)),"INF",(ROUND(SUM(D20:D20),0)-ROUND(SUM(C20:C20),0))/ROUND(SUM(C20:C20),0)),0)</f>
        <v>0</v>
      </c>
      <c r="F20" s="61">
        <f t="shared" si="11"/>
        <v>0</v>
      </c>
      <c r="G20" s="62">
        <f t="shared" si="8"/>
        <v>0</v>
      </c>
      <c r="H20" s="61">
        <f t="shared" si="11"/>
        <v>0</v>
      </c>
      <c r="I20" s="62">
        <f t="shared" si="1"/>
        <v>0</v>
      </c>
      <c r="J20" s="61">
        <f t="shared" ref="J20:R20" si="12">SUM(J8,J13)</f>
        <v>0</v>
      </c>
      <c r="K20" s="62">
        <f t="shared" si="2"/>
        <v>0</v>
      </c>
      <c r="L20" s="61">
        <f t="shared" si="12"/>
        <v>0</v>
      </c>
      <c r="M20" s="62">
        <f t="shared" si="4"/>
        <v>0</v>
      </c>
      <c r="N20" s="61">
        <f t="shared" si="12"/>
        <v>0</v>
      </c>
      <c r="O20" s="62">
        <f t="shared" si="5"/>
        <v>0</v>
      </c>
      <c r="P20" s="61">
        <f t="shared" si="12"/>
        <v>0</v>
      </c>
      <c r="Q20" s="62">
        <f t="shared" si="6"/>
        <v>0</v>
      </c>
      <c r="R20" s="61">
        <f t="shared" si="12"/>
        <v>0</v>
      </c>
      <c r="S20" s="406">
        <f t="shared" si="7"/>
        <v>0</v>
      </c>
      <c r="U20" s="63"/>
    </row>
    <row r="21" spans="1:21" x14ac:dyDescent="0.3">
      <c r="A21" s="106"/>
      <c r="B21" s="106"/>
      <c r="C21" s="18"/>
      <c r="D21" s="18"/>
      <c r="E21" s="18"/>
      <c r="F21" s="18"/>
      <c r="G21" s="18"/>
      <c r="H21" s="18"/>
      <c r="I21" s="18"/>
      <c r="J21" s="18"/>
      <c r="K21" s="18"/>
      <c r="L21" s="18"/>
      <c r="M21" s="18"/>
      <c r="N21" s="18"/>
      <c r="O21" s="18"/>
      <c r="P21" s="18"/>
      <c r="Q21" s="18"/>
      <c r="R21" s="18"/>
      <c r="S21" s="258"/>
      <c r="U21" s="18"/>
    </row>
    <row r="22" spans="1:21" ht="27" x14ac:dyDescent="0.3">
      <c r="A22" s="325" t="s">
        <v>163</v>
      </c>
      <c r="B22" s="325" t="s">
        <v>164</v>
      </c>
      <c r="C22" s="329" t="str">
        <f t="shared" ref="C22:H22" si="13">C7</f>
        <v>Réalité 2015</v>
      </c>
      <c r="D22" s="329" t="str">
        <f t="shared" si="13"/>
        <v>Meilleure estimation 2016</v>
      </c>
      <c r="E22" s="329" t="s">
        <v>92</v>
      </c>
      <c r="F22" s="329" t="str">
        <f t="shared" si="13"/>
        <v>Budget 2017</v>
      </c>
      <c r="G22" s="329" t="s">
        <v>92</v>
      </c>
      <c r="H22" s="329" t="str">
        <f t="shared" si="13"/>
        <v>Budget 2018</v>
      </c>
      <c r="I22" s="329" t="s">
        <v>92</v>
      </c>
      <c r="J22" s="329" t="str">
        <f t="shared" ref="J22:R22" si="14">J7</f>
        <v>Budget 2019</v>
      </c>
      <c r="K22" s="329" t="s">
        <v>92</v>
      </c>
      <c r="L22" s="329" t="str">
        <f t="shared" si="14"/>
        <v>Budget 2020</v>
      </c>
      <c r="M22" s="329" t="s">
        <v>92</v>
      </c>
      <c r="N22" s="329" t="str">
        <f t="shared" si="14"/>
        <v>Budget 2021</v>
      </c>
      <c r="O22" s="329" t="s">
        <v>92</v>
      </c>
      <c r="P22" s="329" t="str">
        <f t="shared" si="14"/>
        <v>Budget 2022</v>
      </c>
      <c r="Q22" s="329" t="s">
        <v>92</v>
      </c>
      <c r="R22" s="329" t="str">
        <f t="shared" si="14"/>
        <v>Budget 2023</v>
      </c>
      <c r="S22" s="329" t="s">
        <v>92</v>
      </c>
      <c r="U22" s="64" t="s">
        <v>739</v>
      </c>
    </row>
    <row r="23" spans="1:21" ht="15" x14ac:dyDescent="0.3">
      <c r="A23" s="407" t="s">
        <v>165</v>
      </c>
      <c r="B23" s="408" t="s">
        <v>166</v>
      </c>
      <c r="C23" s="53">
        <f t="shared" ref="C23:H23" si="15">SUM(C24:C29)</f>
        <v>0</v>
      </c>
      <c r="D23" s="53">
        <f t="shared" si="15"/>
        <v>0</v>
      </c>
      <c r="E23" s="57">
        <f t="shared" ref="E23:E46" si="16">IFERROR(IF(AND(ROUND(SUM(C23:C23),0)=0,ROUND(SUM(D23:D23),0)&gt;ROUND(SUM(C23:C23),0)),"INF",(ROUND(SUM(D23:D23),0)-ROUND(SUM(C23:C23),0))/ROUND(SUM(C23:C23),0)),0)</f>
        <v>0</v>
      </c>
      <c r="F23" s="53">
        <f t="shared" si="15"/>
        <v>0</v>
      </c>
      <c r="G23" s="57">
        <f t="shared" ref="G23:G46" si="17">IFERROR(IF(AND(ROUND(SUM(D23),0)=0,ROUND(SUM(F23:F23),0)&gt;ROUND(SUM(D23),0)),"INF",(ROUND(SUM(F23:F23),0)-ROUND(SUM(D23),0))/ROUND(SUM(D23),0)),0)</f>
        <v>0</v>
      </c>
      <c r="H23" s="53">
        <f t="shared" si="15"/>
        <v>0</v>
      </c>
      <c r="I23" s="57">
        <f t="shared" ref="I23:I46" si="18">IFERROR(IF(AND(ROUND(SUM(F23),0)=0,ROUND(SUM(H23:H23),0)&gt;ROUND(SUM(F23),0)),"INF",(ROUND(SUM(H23:H23),0)-ROUND(SUM(F23),0))/ROUND(SUM(F23),0)),0)</f>
        <v>0</v>
      </c>
      <c r="J23" s="53">
        <f t="shared" ref="J23:R23" si="19">SUM(J24:J29)</f>
        <v>0</v>
      </c>
      <c r="K23" s="57">
        <f t="shared" ref="K23:K46" si="20">IFERROR(IF(AND(ROUND(SUM(H23),0)=0,ROUND(SUM(J23:J23),0)&gt;ROUND(SUM(H23),0)),"INF",(ROUND(SUM(J23:J23),0)-ROUND(SUM(H23),0))/ROUND(SUM(H23),0)),0)</f>
        <v>0</v>
      </c>
      <c r="L23" s="53">
        <f t="shared" si="19"/>
        <v>0</v>
      </c>
      <c r="M23" s="57">
        <f t="shared" ref="M23:M46" si="21">IFERROR(IF(AND(ROUND(SUM(J23),0)=0,ROUND(SUM(L23:L23),0)&gt;ROUND(SUM(J23),0)),"INF",(ROUND(SUM(L23:L23),0)-ROUND(SUM(J23),0))/ROUND(SUM(J23),0)),0)</f>
        <v>0</v>
      </c>
      <c r="N23" s="53">
        <f t="shared" si="19"/>
        <v>0</v>
      </c>
      <c r="O23" s="57">
        <f t="shared" ref="O23:O46" si="22">IFERROR(IF(AND(ROUND(SUM(L23),0)=0,ROUND(SUM(N23:N23),0)&gt;ROUND(SUM(L23),0)),"INF",(ROUND(SUM(N23:N23),0)-ROUND(SUM(L23),0))/ROUND(SUM(L23),0)),0)</f>
        <v>0</v>
      </c>
      <c r="P23" s="53">
        <f t="shared" si="19"/>
        <v>0</v>
      </c>
      <c r="Q23" s="57">
        <f t="shared" ref="Q23:Q46" si="23">IFERROR(IF(AND(ROUND(SUM(N23),0)=0,ROUND(SUM(P23:P23),0)&gt;ROUND(SUM(N23),0)),"INF",(ROUND(SUM(P23:P23),0)-ROUND(SUM(N23),0))/ROUND(SUM(N23),0)),0)</f>
        <v>0</v>
      </c>
      <c r="R23" s="53">
        <f t="shared" si="19"/>
        <v>0</v>
      </c>
      <c r="S23" s="405">
        <f t="shared" ref="S23:S46" si="24">IFERROR(IF(AND(ROUND(SUM(P23),0)=0,ROUND(SUM(R23:R23),0)&gt;ROUND(SUM(P23),0)),"INF",(ROUND(SUM(R23:R23),0)-ROUND(SUM(P23),0))/ROUND(SUM(P23),0)),0)</f>
        <v>0</v>
      </c>
      <c r="U23" s="65"/>
    </row>
    <row r="24" spans="1:21" x14ac:dyDescent="0.3">
      <c r="A24" s="106" t="s">
        <v>167</v>
      </c>
      <c r="B24" s="321">
        <v>10</v>
      </c>
      <c r="C24" s="238"/>
      <c r="D24" s="238"/>
      <c r="E24" s="57">
        <f t="shared" si="16"/>
        <v>0</v>
      </c>
      <c r="F24" s="238"/>
      <c r="G24" s="57">
        <f t="shared" si="17"/>
        <v>0</v>
      </c>
      <c r="H24" s="238"/>
      <c r="I24" s="57">
        <f t="shared" si="18"/>
        <v>0</v>
      </c>
      <c r="J24" s="238"/>
      <c r="K24" s="57">
        <f t="shared" si="20"/>
        <v>0</v>
      </c>
      <c r="L24" s="238"/>
      <c r="M24" s="57">
        <f t="shared" si="21"/>
        <v>0</v>
      </c>
      <c r="N24" s="238"/>
      <c r="O24" s="57">
        <f t="shared" si="22"/>
        <v>0</v>
      </c>
      <c r="P24" s="238"/>
      <c r="Q24" s="57">
        <f t="shared" si="23"/>
        <v>0</v>
      </c>
      <c r="R24" s="238"/>
      <c r="S24" s="405">
        <f t="shared" si="24"/>
        <v>0</v>
      </c>
      <c r="U24" s="41"/>
    </row>
    <row r="25" spans="1:21" x14ac:dyDescent="0.3">
      <c r="A25" s="106" t="s">
        <v>168</v>
      </c>
      <c r="B25" s="321">
        <v>11</v>
      </c>
      <c r="C25" s="238"/>
      <c r="D25" s="238"/>
      <c r="E25" s="57">
        <f t="shared" si="16"/>
        <v>0</v>
      </c>
      <c r="F25" s="238"/>
      <c r="G25" s="57">
        <f t="shared" si="17"/>
        <v>0</v>
      </c>
      <c r="H25" s="238"/>
      <c r="I25" s="57">
        <f t="shared" si="18"/>
        <v>0</v>
      </c>
      <c r="J25" s="238"/>
      <c r="K25" s="57">
        <f t="shared" si="20"/>
        <v>0</v>
      </c>
      <c r="L25" s="238"/>
      <c r="M25" s="57">
        <f t="shared" si="21"/>
        <v>0</v>
      </c>
      <c r="N25" s="238"/>
      <c r="O25" s="57">
        <f t="shared" si="22"/>
        <v>0</v>
      </c>
      <c r="P25" s="238"/>
      <c r="Q25" s="57">
        <f t="shared" si="23"/>
        <v>0</v>
      </c>
      <c r="R25" s="238"/>
      <c r="S25" s="405">
        <f t="shared" si="24"/>
        <v>0</v>
      </c>
      <c r="U25" s="41"/>
    </row>
    <row r="26" spans="1:21" x14ac:dyDescent="0.3">
      <c r="A26" s="106" t="s">
        <v>169</v>
      </c>
      <c r="B26" s="321">
        <v>12</v>
      </c>
      <c r="C26" s="238"/>
      <c r="D26" s="238"/>
      <c r="E26" s="57">
        <f t="shared" si="16"/>
        <v>0</v>
      </c>
      <c r="F26" s="238"/>
      <c r="G26" s="57">
        <f t="shared" si="17"/>
        <v>0</v>
      </c>
      <c r="H26" s="238"/>
      <c r="I26" s="57">
        <f t="shared" si="18"/>
        <v>0</v>
      </c>
      <c r="J26" s="238"/>
      <c r="K26" s="57">
        <f t="shared" si="20"/>
        <v>0</v>
      </c>
      <c r="L26" s="238"/>
      <c r="M26" s="57">
        <f t="shared" si="21"/>
        <v>0</v>
      </c>
      <c r="N26" s="238"/>
      <c r="O26" s="57">
        <f t="shared" si="22"/>
        <v>0</v>
      </c>
      <c r="P26" s="238"/>
      <c r="Q26" s="57">
        <f t="shared" si="23"/>
        <v>0</v>
      </c>
      <c r="R26" s="238"/>
      <c r="S26" s="405">
        <f t="shared" si="24"/>
        <v>0</v>
      </c>
      <c r="U26" s="41"/>
    </row>
    <row r="27" spans="1:21" x14ac:dyDescent="0.3">
      <c r="A27" s="106" t="s">
        <v>170</v>
      </c>
      <c r="B27" s="321">
        <v>13</v>
      </c>
      <c r="C27" s="238"/>
      <c r="D27" s="238"/>
      <c r="E27" s="57">
        <f t="shared" si="16"/>
        <v>0</v>
      </c>
      <c r="F27" s="238"/>
      <c r="G27" s="57">
        <f t="shared" si="17"/>
        <v>0</v>
      </c>
      <c r="H27" s="238"/>
      <c r="I27" s="57">
        <f t="shared" si="18"/>
        <v>0</v>
      </c>
      <c r="J27" s="238"/>
      <c r="K27" s="57">
        <f t="shared" si="20"/>
        <v>0</v>
      </c>
      <c r="L27" s="238"/>
      <c r="M27" s="57">
        <f t="shared" si="21"/>
        <v>0</v>
      </c>
      <c r="N27" s="238"/>
      <c r="O27" s="57">
        <f t="shared" si="22"/>
        <v>0</v>
      </c>
      <c r="P27" s="238"/>
      <c r="Q27" s="57">
        <f t="shared" si="23"/>
        <v>0</v>
      </c>
      <c r="R27" s="238"/>
      <c r="S27" s="405">
        <f t="shared" si="24"/>
        <v>0</v>
      </c>
      <c r="U27" s="41"/>
    </row>
    <row r="28" spans="1:21" x14ac:dyDescent="0.3">
      <c r="A28" s="106" t="s">
        <v>171</v>
      </c>
      <c r="B28" s="321">
        <v>14</v>
      </c>
      <c r="C28" s="238"/>
      <c r="D28" s="238"/>
      <c r="E28" s="57">
        <f t="shared" si="16"/>
        <v>0</v>
      </c>
      <c r="F28" s="238"/>
      <c r="G28" s="57">
        <f t="shared" si="17"/>
        <v>0</v>
      </c>
      <c r="H28" s="238"/>
      <c r="I28" s="57">
        <f t="shared" si="18"/>
        <v>0</v>
      </c>
      <c r="J28" s="238"/>
      <c r="K28" s="57">
        <f t="shared" si="20"/>
        <v>0</v>
      </c>
      <c r="L28" s="238"/>
      <c r="M28" s="57">
        <f t="shared" si="21"/>
        <v>0</v>
      </c>
      <c r="N28" s="238"/>
      <c r="O28" s="57">
        <f t="shared" si="22"/>
        <v>0</v>
      </c>
      <c r="P28" s="238"/>
      <c r="Q28" s="57">
        <f t="shared" si="23"/>
        <v>0</v>
      </c>
      <c r="R28" s="238"/>
      <c r="S28" s="405">
        <f t="shared" si="24"/>
        <v>0</v>
      </c>
      <c r="U28" s="41"/>
    </row>
    <row r="29" spans="1:21" x14ac:dyDescent="0.3">
      <c r="A29" s="106" t="s">
        <v>172</v>
      </c>
      <c r="B29" s="321">
        <v>15</v>
      </c>
      <c r="C29" s="238"/>
      <c r="D29" s="238"/>
      <c r="E29" s="57">
        <f t="shared" si="16"/>
        <v>0</v>
      </c>
      <c r="F29" s="238"/>
      <c r="G29" s="57">
        <f t="shared" si="17"/>
        <v>0</v>
      </c>
      <c r="H29" s="238"/>
      <c r="I29" s="57">
        <f t="shared" si="18"/>
        <v>0</v>
      </c>
      <c r="J29" s="238"/>
      <c r="K29" s="57">
        <f t="shared" si="20"/>
        <v>0</v>
      </c>
      <c r="L29" s="238"/>
      <c r="M29" s="57">
        <f t="shared" si="21"/>
        <v>0</v>
      </c>
      <c r="N29" s="238"/>
      <c r="O29" s="57">
        <f t="shared" si="22"/>
        <v>0</v>
      </c>
      <c r="P29" s="238"/>
      <c r="Q29" s="57">
        <f t="shared" si="23"/>
        <v>0</v>
      </c>
      <c r="R29" s="238"/>
      <c r="S29" s="405">
        <f t="shared" si="24"/>
        <v>0</v>
      </c>
      <c r="U29" s="41"/>
    </row>
    <row r="30" spans="1:21" x14ac:dyDescent="0.3">
      <c r="A30" s="407" t="s">
        <v>173</v>
      </c>
      <c r="B30" s="408">
        <v>16</v>
      </c>
      <c r="C30" s="53">
        <f t="shared" ref="C30:R30" si="25">C31</f>
        <v>0</v>
      </c>
      <c r="D30" s="53">
        <f t="shared" si="25"/>
        <v>0</v>
      </c>
      <c r="E30" s="57">
        <f t="shared" si="16"/>
        <v>0</v>
      </c>
      <c r="F30" s="53">
        <f t="shared" si="25"/>
        <v>0</v>
      </c>
      <c r="G30" s="57">
        <f t="shared" si="17"/>
        <v>0</v>
      </c>
      <c r="H30" s="53">
        <f t="shared" si="25"/>
        <v>0</v>
      </c>
      <c r="I30" s="57">
        <f t="shared" si="18"/>
        <v>0</v>
      </c>
      <c r="J30" s="53">
        <f t="shared" si="25"/>
        <v>0</v>
      </c>
      <c r="K30" s="57">
        <f t="shared" si="20"/>
        <v>0</v>
      </c>
      <c r="L30" s="53">
        <f t="shared" si="25"/>
        <v>0</v>
      </c>
      <c r="M30" s="57">
        <f t="shared" si="21"/>
        <v>0</v>
      </c>
      <c r="N30" s="53">
        <f t="shared" si="25"/>
        <v>0</v>
      </c>
      <c r="O30" s="57">
        <f t="shared" si="22"/>
        <v>0</v>
      </c>
      <c r="P30" s="53">
        <f t="shared" si="25"/>
        <v>0</v>
      </c>
      <c r="Q30" s="57">
        <f t="shared" si="23"/>
        <v>0</v>
      </c>
      <c r="R30" s="53">
        <f t="shared" si="25"/>
        <v>0</v>
      </c>
      <c r="S30" s="405">
        <f t="shared" si="24"/>
        <v>0</v>
      </c>
      <c r="U30" s="58"/>
    </row>
    <row r="31" spans="1:21" ht="15" x14ac:dyDescent="0.3">
      <c r="A31" s="106" t="s">
        <v>174</v>
      </c>
      <c r="B31" s="321">
        <v>16</v>
      </c>
      <c r="C31" s="238"/>
      <c r="D31" s="238"/>
      <c r="E31" s="57">
        <f t="shared" si="16"/>
        <v>0</v>
      </c>
      <c r="F31" s="238"/>
      <c r="G31" s="57">
        <f t="shared" si="17"/>
        <v>0</v>
      </c>
      <c r="H31" s="238"/>
      <c r="I31" s="57">
        <f t="shared" si="18"/>
        <v>0</v>
      </c>
      <c r="J31" s="238"/>
      <c r="K31" s="57">
        <f t="shared" si="20"/>
        <v>0</v>
      </c>
      <c r="L31" s="238"/>
      <c r="M31" s="57">
        <f t="shared" si="21"/>
        <v>0</v>
      </c>
      <c r="N31" s="238"/>
      <c r="O31" s="57">
        <f t="shared" si="22"/>
        <v>0</v>
      </c>
      <c r="P31" s="238"/>
      <c r="Q31" s="57">
        <f t="shared" si="23"/>
        <v>0</v>
      </c>
      <c r="R31" s="238"/>
      <c r="S31" s="405">
        <f t="shared" si="24"/>
        <v>0</v>
      </c>
      <c r="U31" s="60" t="s">
        <v>226</v>
      </c>
    </row>
    <row r="32" spans="1:21" x14ac:dyDescent="0.3">
      <c r="A32" s="407" t="s">
        <v>175</v>
      </c>
      <c r="B32" s="408" t="s">
        <v>176</v>
      </c>
      <c r="C32" s="53">
        <f t="shared" ref="C32:H32" si="26">SUM(C33,C38,C45)</f>
        <v>0</v>
      </c>
      <c r="D32" s="53">
        <f t="shared" si="26"/>
        <v>0</v>
      </c>
      <c r="E32" s="57">
        <f t="shared" si="16"/>
        <v>0</v>
      </c>
      <c r="F32" s="53">
        <f t="shared" si="26"/>
        <v>0</v>
      </c>
      <c r="G32" s="57">
        <f t="shared" si="17"/>
        <v>0</v>
      </c>
      <c r="H32" s="53">
        <f t="shared" si="26"/>
        <v>0</v>
      </c>
      <c r="I32" s="57">
        <f t="shared" si="18"/>
        <v>0</v>
      </c>
      <c r="J32" s="53">
        <f t="shared" ref="J32:R32" si="27">SUM(J33,J38,J45)</f>
        <v>0</v>
      </c>
      <c r="K32" s="57">
        <f t="shared" si="20"/>
        <v>0</v>
      </c>
      <c r="L32" s="53">
        <f t="shared" si="27"/>
        <v>0</v>
      </c>
      <c r="M32" s="57">
        <f t="shared" si="21"/>
        <v>0</v>
      </c>
      <c r="N32" s="53">
        <f t="shared" si="27"/>
        <v>0</v>
      </c>
      <c r="O32" s="57">
        <f t="shared" si="22"/>
        <v>0</v>
      </c>
      <c r="P32" s="53">
        <f t="shared" si="27"/>
        <v>0</v>
      </c>
      <c r="Q32" s="57">
        <f t="shared" si="23"/>
        <v>0</v>
      </c>
      <c r="R32" s="53">
        <f t="shared" si="27"/>
        <v>0</v>
      </c>
      <c r="S32" s="405">
        <f t="shared" si="24"/>
        <v>0</v>
      </c>
      <c r="U32" s="58"/>
    </row>
    <row r="33" spans="1:21" ht="15" x14ac:dyDescent="0.3">
      <c r="A33" s="407" t="s">
        <v>841</v>
      </c>
      <c r="B33" s="408">
        <v>17</v>
      </c>
      <c r="C33" s="53">
        <f t="shared" ref="C33:H33" si="28">SUM(C34,C37)</f>
        <v>0</v>
      </c>
      <c r="D33" s="53">
        <f t="shared" si="28"/>
        <v>0</v>
      </c>
      <c r="E33" s="57">
        <f t="shared" si="16"/>
        <v>0</v>
      </c>
      <c r="F33" s="53">
        <f t="shared" si="28"/>
        <v>0</v>
      </c>
      <c r="G33" s="57">
        <f t="shared" si="17"/>
        <v>0</v>
      </c>
      <c r="H33" s="53">
        <f t="shared" si="28"/>
        <v>0</v>
      </c>
      <c r="I33" s="57">
        <f t="shared" si="18"/>
        <v>0</v>
      </c>
      <c r="J33" s="53">
        <f t="shared" ref="J33:R33" si="29">SUM(J34,J37)</f>
        <v>0</v>
      </c>
      <c r="K33" s="57">
        <f t="shared" si="20"/>
        <v>0</v>
      </c>
      <c r="L33" s="53">
        <f t="shared" si="29"/>
        <v>0</v>
      </c>
      <c r="M33" s="57">
        <f t="shared" si="21"/>
        <v>0</v>
      </c>
      <c r="N33" s="53">
        <f t="shared" si="29"/>
        <v>0</v>
      </c>
      <c r="O33" s="57">
        <f t="shared" si="22"/>
        <v>0</v>
      </c>
      <c r="P33" s="53">
        <f t="shared" si="29"/>
        <v>0</v>
      </c>
      <c r="Q33" s="57">
        <f t="shared" si="23"/>
        <v>0</v>
      </c>
      <c r="R33" s="53">
        <f t="shared" si="29"/>
        <v>0</v>
      </c>
      <c r="S33" s="405">
        <f t="shared" si="24"/>
        <v>0</v>
      </c>
      <c r="U33" s="65"/>
    </row>
    <row r="34" spans="1:21" x14ac:dyDescent="0.3">
      <c r="A34" s="407" t="s">
        <v>177</v>
      </c>
      <c r="B34" s="408" t="s">
        <v>178</v>
      </c>
      <c r="C34" s="53">
        <f>SUM(C35:C36)</f>
        <v>0</v>
      </c>
      <c r="D34" s="53">
        <f t="shared" ref="D34" si="30">SUM(D35:D36)</f>
        <v>0</v>
      </c>
      <c r="E34" s="57">
        <f t="shared" si="16"/>
        <v>0</v>
      </c>
      <c r="F34" s="53">
        <f>SUM(F35:F36)</f>
        <v>0</v>
      </c>
      <c r="G34" s="57">
        <f t="shared" si="17"/>
        <v>0</v>
      </c>
      <c r="H34" s="53">
        <f>SUM(H35:H36)</f>
        <v>0</v>
      </c>
      <c r="I34" s="57">
        <f t="shared" si="18"/>
        <v>0</v>
      </c>
      <c r="J34" s="53">
        <f>SUM(J35:J36)</f>
        <v>0</v>
      </c>
      <c r="K34" s="57">
        <f t="shared" si="20"/>
        <v>0</v>
      </c>
      <c r="L34" s="53">
        <f>SUM(L35:L36)</f>
        <v>0</v>
      </c>
      <c r="M34" s="57">
        <f t="shared" si="21"/>
        <v>0</v>
      </c>
      <c r="N34" s="53">
        <f>SUM(N35:N36)</f>
        <v>0</v>
      </c>
      <c r="O34" s="57">
        <f t="shared" si="22"/>
        <v>0</v>
      </c>
      <c r="P34" s="53">
        <f>SUM(P35:P36)</f>
        <v>0</v>
      </c>
      <c r="Q34" s="57">
        <f t="shared" si="23"/>
        <v>0</v>
      </c>
      <c r="R34" s="53">
        <f>SUM(R35:R36)</f>
        <v>0</v>
      </c>
      <c r="S34" s="405">
        <f t="shared" si="24"/>
        <v>0</v>
      </c>
      <c r="U34" s="58"/>
    </row>
    <row r="35" spans="1:21" x14ac:dyDescent="0.3">
      <c r="A35" s="319" t="s">
        <v>179</v>
      </c>
      <c r="B35" s="321"/>
      <c r="C35" s="238"/>
      <c r="D35" s="238"/>
      <c r="E35" s="57">
        <f t="shared" si="16"/>
        <v>0</v>
      </c>
      <c r="F35" s="238"/>
      <c r="G35" s="57">
        <f t="shared" si="17"/>
        <v>0</v>
      </c>
      <c r="H35" s="238"/>
      <c r="I35" s="57">
        <f t="shared" si="18"/>
        <v>0</v>
      </c>
      <c r="J35" s="238"/>
      <c r="K35" s="57">
        <f t="shared" si="20"/>
        <v>0</v>
      </c>
      <c r="L35" s="238"/>
      <c r="M35" s="57">
        <f t="shared" si="21"/>
        <v>0</v>
      </c>
      <c r="N35" s="238"/>
      <c r="O35" s="57">
        <f t="shared" si="22"/>
        <v>0</v>
      </c>
      <c r="P35" s="238"/>
      <c r="Q35" s="57">
        <f t="shared" si="23"/>
        <v>0</v>
      </c>
      <c r="R35" s="238"/>
      <c r="S35" s="405">
        <f t="shared" si="24"/>
        <v>0</v>
      </c>
      <c r="U35" s="41"/>
    </row>
    <row r="36" spans="1:21" x14ac:dyDescent="0.3">
      <c r="A36" s="319" t="s">
        <v>180</v>
      </c>
      <c r="B36" s="321"/>
      <c r="C36" s="238"/>
      <c r="D36" s="238"/>
      <c r="E36" s="57">
        <f t="shared" si="16"/>
        <v>0</v>
      </c>
      <c r="F36" s="238"/>
      <c r="G36" s="57">
        <f t="shared" si="17"/>
        <v>0</v>
      </c>
      <c r="H36" s="238"/>
      <c r="I36" s="57">
        <f t="shared" si="18"/>
        <v>0</v>
      </c>
      <c r="J36" s="238"/>
      <c r="K36" s="57">
        <f t="shared" si="20"/>
        <v>0</v>
      </c>
      <c r="L36" s="238"/>
      <c r="M36" s="57">
        <f t="shared" si="21"/>
        <v>0</v>
      </c>
      <c r="N36" s="238"/>
      <c r="O36" s="57">
        <f t="shared" si="22"/>
        <v>0</v>
      </c>
      <c r="P36" s="238"/>
      <c r="Q36" s="57">
        <f t="shared" si="23"/>
        <v>0</v>
      </c>
      <c r="R36" s="238"/>
      <c r="S36" s="405">
        <f t="shared" si="24"/>
        <v>0</v>
      </c>
      <c r="U36" s="41"/>
    </row>
    <row r="37" spans="1:21" x14ac:dyDescent="0.3">
      <c r="A37" s="319" t="s">
        <v>181</v>
      </c>
      <c r="B37" s="321" t="s">
        <v>182</v>
      </c>
      <c r="C37" s="238"/>
      <c r="D37" s="238"/>
      <c r="E37" s="57">
        <f t="shared" si="16"/>
        <v>0</v>
      </c>
      <c r="F37" s="238"/>
      <c r="G37" s="57">
        <f t="shared" si="17"/>
        <v>0</v>
      </c>
      <c r="H37" s="238"/>
      <c r="I37" s="57">
        <f t="shared" si="18"/>
        <v>0</v>
      </c>
      <c r="J37" s="238"/>
      <c r="K37" s="57">
        <f t="shared" si="20"/>
        <v>0</v>
      </c>
      <c r="L37" s="238"/>
      <c r="M37" s="57">
        <f t="shared" si="21"/>
        <v>0</v>
      </c>
      <c r="N37" s="238"/>
      <c r="O37" s="57">
        <f t="shared" si="22"/>
        <v>0</v>
      </c>
      <c r="P37" s="238"/>
      <c r="Q37" s="57">
        <f t="shared" si="23"/>
        <v>0</v>
      </c>
      <c r="R37" s="238"/>
      <c r="S37" s="405">
        <f t="shared" si="24"/>
        <v>0</v>
      </c>
      <c r="U37" s="41"/>
    </row>
    <row r="38" spans="1:21" x14ac:dyDescent="0.3">
      <c r="A38" s="407" t="s">
        <v>183</v>
      </c>
      <c r="B38" s="408" t="s">
        <v>184</v>
      </c>
      <c r="C38" s="53">
        <f t="shared" ref="C38:H38" si="31">SUM(C39:C44)</f>
        <v>0</v>
      </c>
      <c r="D38" s="53">
        <f t="shared" si="31"/>
        <v>0</v>
      </c>
      <c r="E38" s="57">
        <f t="shared" si="16"/>
        <v>0</v>
      </c>
      <c r="F38" s="53">
        <f t="shared" si="31"/>
        <v>0</v>
      </c>
      <c r="G38" s="57">
        <f t="shared" si="17"/>
        <v>0</v>
      </c>
      <c r="H38" s="53">
        <f t="shared" si="31"/>
        <v>0</v>
      </c>
      <c r="I38" s="57">
        <f t="shared" si="18"/>
        <v>0</v>
      </c>
      <c r="J38" s="53">
        <f t="shared" ref="J38:R38" si="32">SUM(J39:J44)</f>
        <v>0</v>
      </c>
      <c r="K38" s="57">
        <f t="shared" si="20"/>
        <v>0</v>
      </c>
      <c r="L38" s="53">
        <f t="shared" si="32"/>
        <v>0</v>
      </c>
      <c r="M38" s="57">
        <f t="shared" si="21"/>
        <v>0</v>
      </c>
      <c r="N38" s="53">
        <f t="shared" si="32"/>
        <v>0</v>
      </c>
      <c r="O38" s="57">
        <f t="shared" si="22"/>
        <v>0</v>
      </c>
      <c r="P38" s="53">
        <f t="shared" si="32"/>
        <v>0</v>
      </c>
      <c r="Q38" s="57">
        <f t="shared" si="23"/>
        <v>0</v>
      </c>
      <c r="R38" s="53">
        <f t="shared" si="32"/>
        <v>0</v>
      </c>
      <c r="S38" s="405">
        <f t="shared" si="24"/>
        <v>0</v>
      </c>
      <c r="U38" s="58"/>
    </row>
    <row r="39" spans="1:21" x14ac:dyDescent="0.3">
      <c r="A39" s="319" t="s">
        <v>185</v>
      </c>
      <c r="B39" s="321">
        <v>42</v>
      </c>
      <c r="C39" s="238"/>
      <c r="D39" s="238"/>
      <c r="E39" s="57">
        <f t="shared" si="16"/>
        <v>0</v>
      </c>
      <c r="F39" s="238"/>
      <c r="G39" s="57">
        <f t="shared" si="17"/>
        <v>0</v>
      </c>
      <c r="H39" s="238"/>
      <c r="I39" s="57">
        <f t="shared" si="18"/>
        <v>0</v>
      </c>
      <c r="J39" s="238"/>
      <c r="K39" s="57">
        <f t="shared" si="20"/>
        <v>0</v>
      </c>
      <c r="L39" s="238"/>
      <c r="M39" s="57">
        <f t="shared" si="21"/>
        <v>0</v>
      </c>
      <c r="N39" s="238"/>
      <c r="O39" s="57">
        <f t="shared" si="22"/>
        <v>0</v>
      </c>
      <c r="P39" s="238"/>
      <c r="Q39" s="57">
        <f t="shared" si="23"/>
        <v>0</v>
      </c>
      <c r="R39" s="238"/>
      <c r="S39" s="405">
        <f t="shared" si="24"/>
        <v>0</v>
      </c>
      <c r="U39" s="41"/>
    </row>
    <row r="40" spans="1:21" x14ac:dyDescent="0.3">
      <c r="A40" s="319" t="s">
        <v>186</v>
      </c>
      <c r="B40" s="321">
        <v>43</v>
      </c>
      <c r="C40" s="238"/>
      <c r="D40" s="238"/>
      <c r="E40" s="57">
        <f t="shared" si="16"/>
        <v>0</v>
      </c>
      <c r="F40" s="238"/>
      <c r="G40" s="57">
        <f t="shared" si="17"/>
        <v>0</v>
      </c>
      <c r="H40" s="238"/>
      <c r="I40" s="57">
        <f t="shared" si="18"/>
        <v>0</v>
      </c>
      <c r="J40" s="238"/>
      <c r="K40" s="57">
        <f t="shared" si="20"/>
        <v>0</v>
      </c>
      <c r="L40" s="238"/>
      <c r="M40" s="57">
        <f t="shared" si="21"/>
        <v>0</v>
      </c>
      <c r="N40" s="238"/>
      <c r="O40" s="57">
        <f t="shared" si="22"/>
        <v>0</v>
      </c>
      <c r="P40" s="238"/>
      <c r="Q40" s="57">
        <f t="shared" si="23"/>
        <v>0</v>
      </c>
      <c r="R40" s="238"/>
      <c r="S40" s="405">
        <f t="shared" si="24"/>
        <v>0</v>
      </c>
      <c r="U40" s="41"/>
    </row>
    <row r="41" spans="1:21" x14ac:dyDescent="0.3">
      <c r="A41" s="319" t="s">
        <v>187</v>
      </c>
      <c r="B41" s="321">
        <v>44</v>
      </c>
      <c r="C41" s="238"/>
      <c r="D41" s="238"/>
      <c r="E41" s="57">
        <f t="shared" si="16"/>
        <v>0</v>
      </c>
      <c r="F41" s="238"/>
      <c r="G41" s="57">
        <f t="shared" si="17"/>
        <v>0</v>
      </c>
      <c r="H41" s="238"/>
      <c r="I41" s="57">
        <f t="shared" si="18"/>
        <v>0</v>
      </c>
      <c r="J41" s="238"/>
      <c r="K41" s="57">
        <f t="shared" si="20"/>
        <v>0</v>
      </c>
      <c r="L41" s="238"/>
      <c r="M41" s="57">
        <f t="shared" si="21"/>
        <v>0</v>
      </c>
      <c r="N41" s="238"/>
      <c r="O41" s="57">
        <f t="shared" si="22"/>
        <v>0</v>
      </c>
      <c r="P41" s="238"/>
      <c r="Q41" s="57">
        <f t="shared" si="23"/>
        <v>0</v>
      </c>
      <c r="R41" s="238"/>
      <c r="S41" s="405">
        <f t="shared" si="24"/>
        <v>0</v>
      </c>
      <c r="U41" s="41"/>
    </row>
    <row r="42" spans="1:21" x14ac:dyDescent="0.3">
      <c r="A42" s="319" t="s">
        <v>188</v>
      </c>
      <c r="B42" s="321">
        <v>46</v>
      </c>
      <c r="C42" s="238"/>
      <c r="D42" s="238"/>
      <c r="E42" s="57">
        <f t="shared" si="16"/>
        <v>0</v>
      </c>
      <c r="F42" s="238"/>
      <c r="G42" s="57">
        <f t="shared" si="17"/>
        <v>0</v>
      </c>
      <c r="H42" s="238"/>
      <c r="I42" s="57">
        <f t="shared" si="18"/>
        <v>0</v>
      </c>
      <c r="J42" s="238"/>
      <c r="K42" s="57">
        <f t="shared" si="20"/>
        <v>0</v>
      </c>
      <c r="L42" s="238"/>
      <c r="M42" s="57">
        <f t="shared" si="21"/>
        <v>0</v>
      </c>
      <c r="N42" s="238"/>
      <c r="O42" s="57">
        <f t="shared" si="22"/>
        <v>0</v>
      </c>
      <c r="P42" s="238"/>
      <c r="Q42" s="57">
        <f t="shared" si="23"/>
        <v>0</v>
      </c>
      <c r="R42" s="238"/>
      <c r="S42" s="405">
        <f t="shared" si="24"/>
        <v>0</v>
      </c>
      <c r="U42" s="41"/>
    </row>
    <row r="43" spans="1:21" x14ac:dyDescent="0.3">
      <c r="A43" s="319" t="s">
        <v>189</v>
      </c>
      <c r="B43" s="321">
        <v>45</v>
      </c>
      <c r="C43" s="238"/>
      <c r="D43" s="238"/>
      <c r="E43" s="57">
        <f t="shared" si="16"/>
        <v>0</v>
      </c>
      <c r="F43" s="238"/>
      <c r="G43" s="57">
        <f t="shared" si="17"/>
        <v>0</v>
      </c>
      <c r="H43" s="238"/>
      <c r="I43" s="57">
        <f t="shared" si="18"/>
        <v>0</v>
      </c>
      <c r="J43" s="238"/>
      <c r="K43" s="57">
        <f t="shared" si="20"/>
        <v>0</v>
      </c>
      <c r="L43" s="238"/>
      <c r="M43" s="57">
        <f t="shared" si="21"/>
        <v>0</v>
      </c>
      <c r="N43" s="238"/>
      <c r="O43" s="57">
        <f t="shared" si="22"/>
        <v>0</v>
      </c>
      <c r="P43" s="238"/>
      <c r="Q43" s="57">
        <f t="shared" si="23"/>
        <v>0</v>
      </c>
      <c r="R43" s="238"/>
      <c r="S43" s="405">
        <f t="shared" si="24"/>
        <v>0</v>
      </c>
      <c r="U43" s="41"/>
    </row>
    <row r="44" spans="1:21" x14ac:dyDescent="0.3">
      <c r="A44" s="319" t="s">
        <v>190</v>
      </c>
      <c r="B44" s="321" t="s">
        <v>191</v>
      </c>
      <c r="C44" s="238"/>
      <c r="D44" s="238"/>
      <c r="E44" s="57">
        <f t="shared" si="16"/>
        <v>0</v>
      </c>
      <c r="F44" s="238"/>
      <c r="G44" s="57">
        <f t="shared" si="17"/>
        <v>0</v>
      </c>
      <c r="H44" s="238"/>
      <c r="I44" s="57">
        <f t="shared" si="18"/>
        <v>0</v>
      </c>
      <c r="J44" s="238"/>
      <c r="K44" s="57">
        <f t="shared" si="20"/>
        <v>0</v>
      </c>
      <c r="L44" s="238"/>
      <c r="M44" s="57">
        <f t="shared" si="21"/>
        <v>0</v>
      </c>
      <c r="N44" s="238"/>
      <c r="O44" s="57">
        <f t="shared" si="22"/>
        <v>0</v>
      </c>
      <c r="P44" s="238"/>
      <c r="Q44" s="57">
        <f t="shared" si="23"/>
        <v>0</v>
      </c>
      <c r="R44" s="238"/>
      <c r="S44" s="405">
        <f t="shared" si="24"/>
        <v>0</v>
      </c>
      <c r="U44" s="41"/>
    </row>
    <row r="45" spans="1:21" ht="15" x14ac:dyDescent="0.3">
      <c r="A45" s="591" t="s">
        <v>159</v>
      </c>
      <c r="B45" s="592" t="s">
        <v>192</v>
      </c>
      <c r="C45" s="387"/>
      <c r="D45" s="387"/>
      <c r="E45" s="57">
        <f t="shared" si="16"/>
        <v>0</v>
      </c>
      <c r="F45" s="387"/>
      <c r="G45" s="57">
        <f t="shared" si="17"/>
        <v>0</v>
      </c>
      <c r="H45" s="387"/>
      <c r="I45" s="57">
        <f t="shared" si="18"/>
        <v>0</v>
      </c>
      <c r="J45" s="387"/>
      <c r="K45" s="57">
        <f t="shared" si="20"/>
        <v>0</v>
      </c>
      <c r="L45" s="387"/>
      <c r="M45" s="57">
        <f t="shared" si="21"/>
        <v>0</v>
      </c>
      <c r="N45" s="387"/>
      <c r="O45" s="57">
        <f t="shared" si="22"/>
        <v>0</v>
      </c>
      <c r="P45" s="387"/>
      <c r="Q45" s="57">
        <f t="shared" si="23"/>
        <v>0</v>
      </c>
      <c r="R45" s="387"/>
      <c r="S45" s="405">
        <f t="shared" si="24"/>
        <v>0</v>
      </c>
      <c r="U45" s="60"/>
    </row>
    <row r="46" spans="1:21" x14ac:dyDescent="0.3">
      <c r="A46" s="25" t="s">
        <v>193</v>
      </c>
      <c r="B46" s="332" t="s">
        <v>194</v>
      </c>
      <c r="C46" s="26">
        <f>SUM(C23,C30,C33,C38,C45)</f>
        <v>0</v>
      </c>
      <c r="D46" s="26">
        <f>SUM(D23,D30,D33,D38,D45)</f>
        <v>0</v>
      </c>
      <c r="E46" s="309">
        <f t="shared" si="16"/>
        <v>0</v>
      </c>
      <c r="F46" s="26">
        <f>SUM(F23,F30,F33,F38,F45)</f>
        <v>0</v>
      </c>
      <c r="G46" s="309">
        <f t="shared" si="17"/>
        <v>0</v>
      </c>
      <c r="H46" s="26">
        <f>SUM(H23,H30,H33,H38,H45)</f>
        <v>0</v>
      </c>
      <c r="I46" s="309">
        <f t="shared" si="18"/>
        <v>0</v>
      </c>
      <c r="J46" s="26">
        <f>SUM(J23,J30,J33,J38,J45)</f>
        <v>0</v>
      </c>
      <c r="K46" s="309">
        <f t="shared" si="20"/>
        <v>0</v>
      </c>
      <c r="L46" s="26">
        <f>SUM(L23,L30,L33,L38,L45)</f>
        <v>0</v>
      </c>
      <c r="M46" s="309">
        <f t="shared" si="21"/>
        <v>0</v>
      </c>
      <c r="N46" s="26">
        <f>SUM(N23,N30,N33,N38,N45)</f>
        <v>0</v>
      </c>
      <c r="O46" s="309">
        <f t="shared" si="22"/>
        <v>0</v>
      </c>
      <c r="P46" s="26">
        <f>SUM(P23,P30,P33,P38,P45)</f>
        <v>0</v>
      </c>
      <c r="Q46" s="309">
        <f t="shared" si="23"/>
        <v>0</v>
      </c>
      <c r="R46" s="26">
        <f>SUM(R23,R30,R33,R38,R45)</f>
        <v>0</v>
      </c>
      <c r="S46" s="309">
        <f t="shared" si="24"/>
        <v>0</v>
      </c>
      <c r="U46" s="63"/>
    </row>
    <row r="47" spans="1:21" x14ac:dyDescent="0.3">
      <c r="A47" s="404"/>
    </row>
    <row r="48" spans="1:21" x14ac:dyDescent="0.3">
      <c r="A48" s="531" t="s">
        <v>769</v>
      </c>
      <c r="B48" s="532"/>
      <c r="C48" s="533"/>
      <c r="D48" s="533"/>
      <c r="E48" s="533"/>
      <c r="F48" s="532"/>
      <c r="G48" s="532"/>
      <c r="H48" s="532"/>
      <c r="I48" s="532"/>
      <c r="J48" s="532"/>
      <c r="K48" s="532"/>
      <c r="L48" s="532"/>
      <c r="M48" s="532"/>
      <c r="N48" s="532"/>
      <c r="O48" s="532"/>
      <c r="P48" s="532"/>
      <c r="Q48" s="532"/>
      <c r="R48" s="532"/>
      <c r="S48" s="532"/>
      <c r="T48" s="532"/>
      <c r="U48" s="532"/>
    </row>
    <row r="50" spans="1:19" ht="27" x14ac:dyDescent="0.3">
      <c r="A50" s="325" t="s">
        <v>142</v>
      </c>
      <c r="B50" s="325" t="s">
        <v>164</v>
      </c>
      <c r="C50" s="326" t="s">
        <v>94</v>
      </c>
      <c r="D50" s="325" t="s">
        <v>121</v>
      </c>
      <c r="E50" s="325" t="s">
        <v>92</v>
      </c>
      <c r="F50" s="325" t="s">
        <v>288</v>
      </c>
      <c r="G50" s="325" t="s">
        <v>92</v>
      </c>
      <c r="H50" s="325" t="s">
        <v>306</v>
      </c>
      <c r="I50" s="325" t="s">
        <v>92</v>
      </c>
      <c r="J50" s="325" t="s">
        <v>287</v>
      </c>
      <c r="K50" s="325" t="s">
        <v>92</v>
      </c>
      <c r="L50" s="325" t="s">
        <v>283</v>
      </c>
      <c r="M50" s="325" t="s">
        <v>92</v>
      </c>
      <c r="N50" s="325" t="s">
        <v>284</v>
      </c>
      <c r="O50" s="325" t="s">
        <v>92</v>
      </c>
      <c r="P50" s="325" t="s">
        <v>285</v>
      </c>
      <c r="Q50" s="325" t="s">
        <v>92</v>
      </c>
      <c r="R50" s="325" t="s">
        <v>286</v>
      </c>
      <c r="S50" s="325" t="s">
        <v>92</v>
      </c>
    </row>
    <row r="51" spans="1:19" x14ac:dyDescent="0.3">
      <c r="A51" s="407" t="s">
        <v>143</v>
      </c>
      <c r="B51" s="408" t="s">
        <v>144</v>
      </c>
      <c r="C51" s="53">
        <f>SUM(C52:C55)</f>
        <v>0</v>
      </c>
      <c r="D51" s="53">
        <f>SUM(D52:D55)</f>
        <v>0</v>
      </c>
      <c r="E51" s="57">
        <f t="shared" ref="E51:E62" si="33">IFERROR(IF(AND(ROUND(SUM(C51:C51),0)=0,ROUND(SUM(D51:D51),0)&gt;ROUND(SUM(C51:C51),0)),"INF",(ROUND(SUM(D51:D51),0)-ROUND(SUM(C51:C51),0))/ROUND(SUM(C51:C51),0)),0)</f>
        <v>0</v>
      </c>
      <c r="F51" s="53">
        <f>SUM(F52:F55)</f>
        <v>0</v>
      </c>
      <c r="G51" s="57">
        <f>IFERROR(IF(AND(ROUND(SUM(D51),0)=0,ROUND(SUM(F51:F51),0)&gt;ROUND(SUM(D51),0)),"INF",(ROUND(SUM(F51:F51),0)-ROUND(SUM(D51),0))/ROUND(SUM(D51),0)),0)</f>
        <v>0</v>
      </c>
      <c r="H51" s="54">
        <f>SUM(H52:H55)</f>
        <v>0</v>
      </c>
      <c r="I51" s="57">
        <f t="shared" ref="I51:I63" si="34">IFERROR(IF(AND(ROUND(SUM(F51),0)=0,ROUND(SUM(H51:H51),0)&gt;ROUND(SUM(F51),0)),"INF",(ROUND(SUM(H51:H51),0)-ROUND(SUM(F51),0))/ROUND(SUM(F51),0)),0)</f>
        <v>0</v>
      </c>
      <c r="J51" s="54">
        <f>SUM(J52:J55)</f>
        <v>0</v>
      </c>
      <c r="K51" s="57">
        <f t="shared" ref="K51:K63" si="35">IFERROR(IF(AND(ROUND(SUM(H51),0)=0,ROUND(SUM(J51:J51),0)&gt;ROUND(SUM(H51),0)),"INF",(ROUND(SUM(J51:J51),0)-ROUND(SUM(H51),0))/ROUND(SUM(H51),0)),0)</f>
        <v>0</v>
      </c>
      <c r="L51" s="54">
        <f t="shared" ref="L51" si="36">SUM(L52:L55)</f>
        <v>0</v>
      </c>
      <c r="M51" s="57">
        <f t="shared" ref="M51:M63" si="37">IFERROR(IF(AND(ROUND(SUM(J51),0)=0,ROUND(SUM(L51:L51),0)&gt;ROUND(SUM(J51),0)),"INF",(ROUND(SUM(L51:L51),0)-ROUND(SUM(J51),0))/ROUND(SUM(J51),0)),0)</f>
        <v>0</v>
      </c>
      <c r="N51" s="54">
        <f t="shared" ref="N51" si="38">SUM(N52:N55)</f>
        <v>0</v>
      </c>
      <c r="O51" s="57">
        <f t="shared" ref="O51:O63" si="39">IFERROR(IF(AND(ROUND(SUM(L51),0)=0,ROUND(SUM(N51:N51),0)&gt;ROUND(SUM(L51),0)),"INF",(ROUND(SUM(N51:N51),0)-ROUND(SUM(L51),0))/ROUND(SUM(L51),0)),0)</f>
        <v>0</v>
      </c>
      <c r="P51" s="54">
        <f t="shared" ref="P51" si="40">SUM(P52:P55)</f>
        <v>0</v>
      </c>
      <c r="Q51" s="57">
        <f t="shared" ref="Q51:Q63" si="41">IFERROR(IF(AND(ROUND(SUM(N51),0)=0,ROUND(SUM(P51:P51),0)&gt;ROUND(SUM(N51),0)),"INF",(ROUND(SUM(P51:P51),0)-ROUND(SUM(N51),0))/ROUND(SUM(N51),0)),0)</f>
        <v>0</v>
      </c>
      <c r="R51" s="54">
        <f t="shared" ref="R51" si="42">SUM(R52:R55)</f>
        <v>0</v>
      </c>
      <c r="S51" s="405">
        <f t="shared" ref="S51:S63" si="43">IFERROR(IF(AND(ROUND(SUM(P51),0)=0,ROUND(SUM(R51:R51),0)&gt;ROUND(SUM(P51),0)),"INF",(ROUND(SUM(R51:R51),0)-ROUND(SUM(P51),0))/ROUND(SUM(P51),0)),0)</f>
        <v>0</v>
      </c>
    </row>
    <row r="52" spans="1:19" x14ac:dyDescent="0.3">
      <c r="A52" s="106" t="s">
        <v>145</v>
      </c>
      <c r="B52" s="321">
        <v>20</v>
      </c>
      <c r="C52" s="238"/>
      <c r="D52" s="238"/>
      <c r="E52" s="57">
        <f t="shared" si="33"/>
        <v>0</v>
      </c>
      <c r="F52" s="238"/>
      <c r="G52" s="57">
        <f>IFERROR(IF(AND(ROUND(SUM(D52),0)=0,ROUND(SUM(F52:F52),0)&gt;ROUND(SUM(D52),0)),"INF",(ROUND(SUM(F52:F52),0)-ROUND(SUM(D52),0))/ROUND(SUM(D52),0)),0)</f>
        <v>0</v>
      </c>
      <c r="H52" s="238"/>
      <c r="I52" s="57">
        <f t="shared" si="34"/>
        <v>0</v>
      </c>
      <c r="J52" s="238"/>
      <c r="K52" s="57">
        <f t="shared" si="35"/>
        <v>0</v>
      </c>
      <c r="L52" s="238"/>
      <c r="M52" s="57">
        <f t="shared" si="37"/>
        <v>0</v>
      </c>
      <c r="N52" s="238"/>
      <c r="O52" s="57">
        <f t="shared" si="39"/>
        <v>0</v>
      </c>
      <c r="P52" s="238"/>
      <c r="Q52" s="57">
        <f t="shared" si="41"/>
        <v>0</v>
      </c>
      <c r="R52" s="238"/>
      <c r="S52" s="405">
        <f t="shared" si="43"/>
        <v>0</v>
      </c>
    </row>
    <row r="53" spans="1:19" x14ac:dyDescent="0.3">
      <c r="A53" s="106" t="s">
        <v>146</v>
      </c>
      <c r="B53" s="321">
        <v>21</v>
      </c>
      <c r="C53" s="238"/>
      <c r="D53" s="238"/>
      <c r="E53" s="57">
        <f t="shared" si="33"/>
        <v>0</v>
      </c>
      <c r="F53" s="238"/>
      <c r="G53" s="57">
        <f t="shared" ref="G53:G63" si="44">IFERROR(IF(AND(ROUND(SUM(D53),0)=0,ROUND(SUM(F53:F53),0)&gt;ROUND(SUM(D53),0)),"INF",(ROUND(SUM(F53:F53),0)-ROUND(SUM(D53),0))/ROUND(SUM(D53),0)),0)</f>
        <v>0</v>
      </c>
      <c r="H53" s="238"/>
      <c r="I53" s="57">
        <f t="shared" si="34"/>
        <v>0</v>
      </c>
      <c r="J53" s="238"/>
      <c r="K53" s="57">
        <f t="shared" si="35"/>
        <v>0</v>
      </c>
      <c r="L53" s="238"/>
      <c r="M53" s="57">
        <f t="shared" si="37"/>
        <v>0</v>
      </c>
      <c r="N53" s="238"/>
      <c r="O53" s="57">
        <f t="shared" si="39"/>
        <v>0</v>
      </c>
      <c r="P53" s="238"/>
      <c r="Q53" s="57">
        <f t="shared" si="41"/>
        <v>0</v>
      </c>
      <c r="R53" s="238"/>
      <c r="S53" s="405">
        <f t="shared" si="43"/>
        <v>0</v>
      </c>
    </row>
    <row r="54" spans="1:19" x14ac:dyDescent="0.3">
      <c r="A54" s="106" t="s">
        <v>147</v>
      </c>
      <c r="B54" s="321" t="s">
        <v>148</v>
      </c>
      <c r="C54" s="238"/>
      <c r="D54" s="238"/>
      <c r="E54" s="57">
        <f t="shared" si="33"/>
        <v>0</v>
      </c>
      <c r="F54" s="238"/>
      <c r="G54" s="57">
        <f t="shared" si="44"/>
        <v>0</v>
      </c>
      <c r="H54" s="238"/>
      <c r="I54" s="57">
        <f t="shared" si="34"/>
        <v>0</v>
      </c>
      <c r="J54" s="238"/>
      <c r="K54" s="57">
        <f t="shared" si="35"/>
        <v>0</v>
      </c>
      <c r="L54" s="238"/>
      <c r="M54" s="57">
        <f t="shared" si="37"/>
        <v>0</v>
      </c>
      <c r="N54" s="238"/>
      <c r="O54" s="57">
        <f t="shared" si="39"/>
        <v>0</v>
      </c>
      <c r="P54" s="238"/>
      <c r="Q54" s="57">
        <f t="shared" si="41"/>
        <v>0</v>
      </c>
      <c r="R54" s="238"/>
      <c r="S54" s="405">
        <f t="shared" si="43"/>
        <v>0</v>
      </c>
    </row>
    <row r="55" spans="1:19" x14ac:dyDescent="0.3">
      <c r="A55" s="106" t="s">
        <v>149</v>
      </c>
      <c r="B55" s="321">
        <v>28</v>
      </c>
      <c r="C55" s="238"/>
      <c r="D55" s="238"/>
      <c r="E55" s="57">
        <f t="shared" si="33"/>
        <v>0</v>
      </c>
      <c r="F55" s="238"/>
      <c r="G55" s="57">
        <f t="shared" si="44"/>
        <v>0</v>
      </c>
      <c r="H55" s="238"/>
      <c r="I55" s="57">
        <f t="shared" si="34"/>
        <v>0</v>
      </c>
      <c r="J55" s="238"/>
      <c r="K55" s="57">
        <f t="shared" si="35"/>
        <v>0</v>
      </c>
      <c r="L55" s="238"/>
      <c r="M55" s="57">
        <f t="shared" si="37"/>
        <v>0</v>
      </c>
      <c r="N55" s="238"/>
      <c r="O55" s="57">
        <f t="shared" si="39"/>
        <v>0</v>
      </c>
      <c r="P55" s="238"/>
      <c r="Q55" s="57">
        <f t="shared" si="41"/>
        <v>0</v>
      </c>
      <c r="R55" s="238"/>
      <c r="S55" s="405">
        <f t="shared" si="43"/>
        <v>0</v>
      </c>
    </row>
    <row r="56" spans="1:19" x14ac:dyDescent="0.3">
      <c r="A56" s="407" t="s">
        <v>150</v>
      </c>
      <c r="B56" s="408" t="s">
        <v>151</v>
      </c>
      <c r="C56" s="53">
        <f t="shared" ref="C56:D56" si="45">SUM(C57:C62)</f>
        <v>0</v>
      </c>
      <c r="D56" s="53">
        <f t="shared" si="45"/>
        <v>0</v>
      </c>
      <c r="E56" s="57">
        <f t="shared" si="33"/>
        <v>0</v>
      </c>
      <c r="F56" s="53">
        <f t="shared" ref="F56" si="46">SUM(F57:F62)</f>
        <v>0</v>
      </c>
      <c r="G56" s="57">
        <f t="shared" si="44"/>
        <v>0</v>
      </c>
      <c r="H56" s="53">
        <f t="shared" ref="H56" si="47">SUM(H57:H62)</f>
        <v>0</v>
      </c>
      <c r="I56" s="57">
        <f t="shared" si="34"/>
        <v>0</v>
      </c>
      <c r="J56" s="53">
        <f t="shared" ref="J56" si="48">SUM(J57:J62)</f>
        <v>0</v>
      </c>
      <c r="K56" s="57">
        <f t="shared" si="35"/>
        <v>0</v>
      </c>
      <c r="L56" s="53">
        <f t="shared" ref="L56" si="49">SUM(L57:L62)</f>
        <v>0</v>
      </c>
      <c r="M56" s="57">
        <f t="shared" si="37"/>
        <v>0</v>
      </c>
      <c r="N56" s="53">
        <f t="shared" ref="N56" si="50">SUM(N57:N62)</f>
        <v>0</v>
      </c>
      <c r="O56" s="57">
        <f t="shared" si="39"/>
        <v>0</v>
      </c>
      <c r="P56" s="53">
        <f t="shared" ref="P56" si="51">SUM(P57:P62)</f>
        <v>0</v>
      </c>
      <c r="Q56" s="57">
        <f t="shared" si="41"/>
        <v>0</v>
      </c>
      <c r="R56" s="53">
        <f t="shared" ref="R56" si="52">SUM(R57:R62)</f>
        <v>0</v>
      </c>
      <c r="S56" s="405">
        <f t="shared" si="43"/>
        <v>0</v>
      </c>
    </row>
    <row r="57" spans="1:19" x14ac:dyDescent="0.3">
      <c r="A57" s="106" t="s">
        <v>152</v>
      </c>
      <c r="B57" s="321">
        <v>29</v>
      </c>
      <c r="C57" s="238"/>
      <c r="D57" s="238"/>
      <c r="E57" s="57">
        <f t="shared" si="33"/>
        <v>0</v>
      </c>
      <c r="F57" s="238"/>
      <c r="G57" s="57">
        <f t="shared" si="44"/>
        <v>0</v>
      </c>
      <c r="H57" s="238"/>
      <c r="I57" s="57">
        <f t="shared" si="34"/>
        <v>0</v>
      </c>
      <c r="J57" s="238"/>
      <c r="K57" s="57">
        <f t="shared" si="35"/>
        <v>0</v>
      </c>
      <c r="L57" s="238"/>
      <c r="M57" s="57">
        <f t="shared" si="37"/>
        <v>0</v>
      </c>
      <c r="N57" s="238"/>
      <c r="O57" s="57">
        <f t="shared" si="39"/>
        <v>0</v>
      </c>
      <c r="P57" s="238"/>
      <c r="Q57" s="57">
        <f t="shared" si="41"/>
        <v>0</v>
      </c>
      <c r="R57" s="238"/>
      <c r="S57" s="405">
        <f t="shared" si="43"/>
        <v>0</v>
      </c>
    </row>
    <row r="58" spans="1:19" x14ac:dyDescent="0.3">
      <c r="A58" s="106" t="s">
        <v>153</v>
      </c>
      <c r="B58" s="321">
        <v>3</v>
      </c>
      <c r="C58" s="238"/>
      <c r="D58" s="238"/>
      <c r="E58" s="57">
        <f t="shared" si="33"/>
        <v>0</v>
      </c>
      <c r="F58" s="238"/>
      <c r="G58" s="57">
        <f t="shared" si="44"/>
        <v>0</v>
      </c>
      <c r="H58" s="238"/>
      <c r="I58" s="57">
        <f t="shared" si="34"/>
        <v>0</v>
      </c>
      <c r="J58" s="238"/>
      <c r="K58" s="57">
        <f t="shared" si="35"/>
        <v>0</v>
      </c>
      <c r="L58" s="238"/>
      <c r="M58" s="57">
        <f t="shared" si="37"/>
        <v>0</v>
      </c>
      <c r="N58" s="238"/>
      <c r="O58" s="57">
        <f t="shared" si="39"/>
        <v>0</v>
      </c>
      <c r="P58" s="238"/>
      <c r="Q58" s="57">
        <f t="shared" si="41"/>
        <v>0</v>
      </c>
      <c r="R58" s="238"/>
      <c r="S58" s="405">
        <f t="shared" si="43"/>
        <v>0</v>
      </c>
    </row>
    <row r="59" spans="1:19" x14ac:dyDescent="0.3">
      <c r="A59" s="106" t="s">
        <v>154</v>
      </c>
      <c r="B59" s="321" t="s">
        <v>155</v>
      </c>
      <c r="C59" s="238"/>
      <c r="D59" s="238"/>
      <c r="E59" s="57">
        <f t="shared" si="33"/>
        <v>0</v>
      </c>
      <c r="F59" s="238"/>
      <c r="G59" s="57">
        <f t="shared" si="44"/>
        <v>0</v>
      </c>
      <c r="H59" s="238"/>
      <c r="I59" s="57">
        <f t="shared" si="34"/>
        <v>0</v>
      </c>
      <c r="J59" s="238"/>
      <c r="K59" s="57">
        <f t="shared" si="35"/>
        <v>0</v>
      </c>
      <c r="L59" s="238"/>
      <c r="M59" s="57">
        <f t="shared" si="37"/>
        <v>0</v>
      </c>
      <c r="N59" s="238"/>
      <c r="O59" s="57">
        <f t="shared" si="39"/>
        <v>0</v>
      </c>
      <c r="P59" s="238"/>
      <c r="Q59" s="57">
        <f t="shared" si="41"/>
        <v>0</v>
      </c>
      <c r="R59" s="238"/>
      <c r="S59" s="405">
        <f t="shared" si="43"/>
        <v>0</v>
      </c>
    </row>
    <row r="60" spans="1:19" x14ac:dyDescent="0.3">
      <c r="A60" s="106" t="s">
        <v>840</v>
      </c>
      <c r="B60" s="321" t="s">
        <v>156</v>
      </c>
      <c r="C60" s="238"/>
      <c r="D60" s="238"/>
      <c r="E60" s="57">
        <f t="shared" si="33"/>
        <v>0</v>
      </c>
      <c r="F60" s="238"/>
      <c r="G60" s="57">
        <f t="shared" si="44"/>
        <v>0</v>
      </c>
      <c r="H60" s="238"/>
      <c r="I60" s="57">
        <f t="shared" si="34"/>
        <v>0</v>
      </c>
      <c r="J60" s="238"/>
      <c r="K60" s="57">
        <f t="shared" si="35"/>
        <v>0</v>
      </c>
      <c r="L60" s="238"/>
      <c r="M60" s="57">
        <f t="shared" si="37"/>
        <v>0</v>
      </c>
      <c r="N60" s="238"/>
      <c r="O60" s="57">
        <f t="shared" si="39"/>
        <v>0</v>
      </c>
      <c r="P60" s="238"/>
      <c r="Q60" s="57">
        <f t="shared" si="41"/>
        <v>0</v>
      </c>
      <c r="R60" s="238"/>
      <c r="S60" s="405">
        <f t="shared" si="43"/>
        <v>0</v>
      </c>
    </row>
    <row r="61" spans="1:19" x14ac:dyDescent="0.3">
      <c r="A61" s="106" t="s">
        <v>157</v>
      </c>
      <c r="B61" s="321" t="s">
        <v>158</v>
      </c>
      <c r="C61" s="238"/>
      <c r="D61" s="238"/>
      <c r="E61" s="57">
        <f t="shared" si="33"/>
        <v>0</v>
      </c>
      <c r="F61" s="238"/>
      <c r="G61" s="57">
        <f t="shared" si="44"/>
        <v>0</v>
      </c>
      <c r="H61" s="238"/>
      <c r="I61" s="57">
        <f t="shared" si="34"/>
        <v>0</v>
      </c>
      <c r="J61" s="238"/>
      <c r="K61" s="57">
        <f t="shared" si="35"/>
        <v>0</v>
      </c>
      <c r="L61" s="238"/>
      <c r="M61" s="57">
        <f t="shared" si="37"/>
        <v>0</v>
      </c>
      <c r="N61" s="238"/>
      <c r="O61" s="57">
        <f t="shared" si="39"/>
        <v>0</v>
      </c>
      <c r="P61" s="238"/>
      <c r="Q61" s="57">
        <f t="shared" si="41"/>
        <v>0</v>
      </c>
      <c r="R61" s="238"/>
      <c r="S61" s="405">
        <f t="shared" si="43"/>
        <v>0</v>
      </c>
    </row>
    <row r="62" spans="1:19" x14ac:dyDescent="0.3">
      <c r="A62" s="106" t="s">
        <v>159</v>
      </c>
      <c r="B62" s="321" t="s">
        <v>160</v>
      </c>
      <c r="C62" s="238"/>
      <c r="D62" s="238"/>
      <c r="E62" s="57">
        <f t="shared" si="33"/>
        <v>0</v>
      </c>
      <c r="F62" s="238"/>
      <c r="G62" s="57">
        <f t="shared" si="44"/>
        <v>0</v>
      </c>
      <c r="H62" s="238"/>
      <c r="I62" s="57">
        <f t="shared" si="34"/>
        <v>0</v>
      </c>
      <c r="J62" s="238"/>
      <c r="K62" s="57">
        <f t="shared" si="35"/>
        <v>0</v>
      </c>
      <c r="L62" s="238"/>
      <c r="M62" s="57">
        <f t="shared" si="37"/>
        <v>0</v>
      </c>
      <c r="N62" s="238"/>
      <c r="O62" s="57">
        <f t="shared" si="39"/>
        <v>0</v>
      </c>
      <c r="P62" s="238"/>
      <c r="Q62" s="57">
        <f t="shared" si="41"/>
        <v>0</v>
      </c>
      <c r="R62" s="238"/>
      <c r="S62" s="405">
        <f t="shared" si="43"/>
        <v>0</v>
      </c>
    </row>
    <row r="63" spans="1:19" ht="14.25" thickBot="1" x14ac:dyDescent="0.35">
      <c r="A63" s="25" t="s">
        <v>161</v>
      </c>
      <c r="B63" s="332" t="s">
        <v>162</v>
      </c>
      <c r="C63" s="61">
        <f t="shared" ref="C63:D63" si="53">SUM(C51,C56)</f>
        <v>0</v>
      </c>
      <c r="D63" s="61">
        <f t="shared" si="53"/>
        <v>0</v>
      </c>
      <c r="E63" s="62">
        <f>IFERROR(IF(AND(ROUND(SUM(C63:C63),0)=0,ROUND(SUM(D63:D63),0)&gt;ROUND(SUM(C63:C63),0)),"INF",(ROUND(SUM(D63:D63),0)-ROUND(SUM(C63:C63),0))/ROUND(SUM(C63:C63),0)),0)</f>
        <v>0</v>
      </c>
      <c r="F63" s="61">
        <f t="shared" ref="F63" si="54">SUM(F51,F56)</f>
        <v>0</v>
      </c>
      <c r="G63" s="62">
        <f t="shared" si="44"/>
        <v>0</v>
      </c>
      <c r="H63" s="61">
        <f t="shared" ref="H63" si="55">SUM(H51,H56)</f>
        <v>0</v>
      </c>
      <c r="I63" s="62">
        <f t="shared" si="34"/>
        <v>0</v>
      </c>
      <c r="J63" s="61">
        <f t="shared" ref="J63" si="56">SUM(J51,J56)</f>
        <v>0</v>
      </c>
      <c r="K63" s="62">
        <f t="shared" si="35"/>
        <v>0</v>
      </c>
      <c r="L63" s="61">
        <f t="shared" ref="L63" si="57">SUM(L51,L56)</f>
        <v>0</v>
      </c>
      <c r="M63" s="62">
        <f t="shared" si="37"/>
        <v>0</v>
      </c>
      <c r="N63" s="61">
        <f t="shared" ref="N63" si="58">SUM(N51,N56)</f>
        <v>0</v>
      </c>
      <c r="O63" s="62">
        <f t="shared" si="39"/>
        <v>0</v>
      </c>
      <c r="P63" s="61">
        <f t="shared" ref="P63" si="59">SUM(P51,P56)</f>
        <v>0</v>
      </c>
      <c r="Q63" s="62">
        <f t="shared" si="41"/>
        <v>0</v>
      </c>
      <c r="R63" s="61">
        <f t="shared" ref="R63" si="60">SUM(R51,R56)</f>
        <v>0</v>
      </c>
      <c r="S63" s="406">
        <f t="shared" si="43"/>
        <v>0</v>
      </c>
    </row>
    <row r="64" spans="1:19" x14ac:dyDescent="0.3">
      <c r="A64" s="106"/>
      <c r="B64" s="106"/>
      <c r="C64" s="18"/>
      <c r="D64" s="18"/>
      <c r="E64" s="18"/>
      <c r="F64" s="18"/>
      <c r="G64" s="18"/>
      <c r="H64" s="18"/>
      <c r="I64" s="18"/>
      <c r="J64" s="18"/>
      <c r="K64" s="18"/>
      <c r="L64" s="18"/>
      <c r="M64" s="18"/>
      <c r="N64" s="18"/>
      <c r="O64" s="18"/>
      <c r="P64" s="18"/>
      <c r="Q64" s="18"/>
      <c r="R64" s="18"/>
      <c r="S64" s="258"/>
    </row>
    <row r="65" spans="1:19" ht="27" x14ac:dyDescent="0.3">
      <c r="A65" s="325" t="s">
        <v>163</v>
      </c>
      <c r="B65" s="325" t="s">
        <v>164</v>
      </c>
      <c r="C65" s="329" t="str">
        <f t="shared" ref="C65:D65" si="61">C50</f>
        <v>Réalité 2015</v>
      </c>
      <c r="D65" s="329" t="str">
        <f t="shared" si="61"/>
        <v>Meilleure estimation 2016</v>
      </c>
      <c r="E65" s="329" t="s">
        <v>92</v>
      </c>
      <c r="F65" s="329" t="str">
        <f t="shared" ref="F65" si="62">F50</f>
        <v>Budget 2017</v>
      </c>
      <c r="G65" s="329" t="s">
        <v>92</v>
      </c>
      <c r="H65" s="329" t="str">
        <f t="shared" ref="H65" si="63">H50</f>
        <v>Budget 2018</v>
      </c>
      <c r="I65" s="329" t="s">
        <v>92</v>
      </c>
      <c r="J65" s="329" t="str">
        <f t="shared" ref="J65" si="64">J50</f>
        <v>Budget 2019</v>
      </c>
      <c r="K65" s="329" t="s">
        <v>92</v>
      </c>
      <c r="L65" s="329" t="str">
        <f t="shared" ref="L65" si="65">L50</f>
        <v>Budget 2020</v>
      </c>
      <c r="M65" s="329" t="s">
        <v>92</v>
      </c>
      <c r="N65" s="329" t="str">
        <f t="shared" ref="N65" si="66">N50</f>
        <v>Budget 2021</v>
      </c>
      <c r="O65" s="329" t="s">
        <v>92</v>
      </c>
      <c r="P65" s="329" t="str">
        <f t="shared" ref="P65" si="67">P50</f>
        <v>Budget 2022</v>
      </c>
      <c r="Q65" s="329" t="s">
        <v>92</v>
      </c>
      <c r="R65" s="329" t="str">
        <f t="shared" ref="R65" si="68">R50</f>
        <v>Budget 2023</v>
      </c>
      <c r="S65" s="329" t="s">
        <v>92</v>
      </c>
    </row>
    <row r="66" spans="1:19" x14ac:dyDescent="0.3">
      <c r="A66" s="407" t="s">
        <v>165</v>
      </c>
      <c r="B66" s="408" t="s">
        <v>166</v>
      </c>
      <c r="C66" s="53">
        <f t="shared" ref="C66:D66" si="69">SUM(C67:C72)</f>
        <v>0</v>
      </c>
      <c r="D66" s="53">
        <f t="shared" si="69"/>
        <v>0</v>
      </c>
      <c r="E66" s="57">
        <f t="shared" ref="E66:E89" si="70">IFERROR(IF(AND(ROUND(SUM(C66:C66),0)=0,ROUND(SUM(D66:D66),0)&gt;ROUND(SUM(C66:C66),0)),"INF",(ROUND(SUM(D66:D66),0)-ROUND(SUM(C66:C66),0))/ROUND(SUM(C66:C66),0)),0)</f>
        <v>0</v>
      </c>
      <c r="F66" s="53">
        <f t="shared" ref="F66" si="71">SUM(F67:F72)</f>
        <v>0</v>
      </c>
      <c r="G66" s="57">
        <f t="shared" ref="G66:G89" si="72">IFERROR(IF(AND(ROUND(SUM(D66),0)=0,ROUND(SUM(F66:F66),0)&gt;ROUND(SUM(D66),0)),"INF",(ROUND(SUM(F66:F66),0)-ROUND(SUM(D66),0))/ROUND(SUM(D66),0)),0)</f>
        <v>0</v>
      </c>
      <c r="H66" s="53">
        <f t="shared" ref="H66" si="73">SUM(H67:H72)</f>
        <v>0</v>
      </c>
      <c r="I66" s="57">
        <f t="shared" ref="I66:I89" si="74">IFERROR(IF(AND(ROUND(SUM(F66),0)=0,ROUND(SUM(H66:H66),0)&gt;ROUND(SUM(F66),0)),"INF",(ROUND(SUM(H66:H66),0)-ROUND(SUM(F66),0))/ROUND(SUM(F66),0)),0)</f>
        <v>0</v>
      </c>
      <c r="J66" s="53">
        <f t="shared" ref="J66" si="75">SUM(J67:J72)</f>
        <v>0</v>
      </c>
      <c r="K66" s="57">
        <f t="shared" ref="K66:K89" si="76">IFERROR(IF(AND(ROUND(SUM(H66),0)=0,ROUND(SUM(J66:J66),0)&gt;ROUND(SUM(H66),0)),"INF",(ROUND(SUM(J66:J66),0)-ROUND(SUM(H66),0))/ROUND(SUM(H66),0)),0)</f>
        <v>0</v>
      </c>
      <c r="L66" s="53">
        <f t="shared" ref="L66" si="77">SUM(L67:L72)</f>
        <v>0</v>
      </c>
      <c r="M66" s="57">
        <f t="shared" ref="M66:M89" si="78">IFERROR(IF(AND(ROUND(SUM(J66),0)=0,ROUND(SUM(L66:L66),0)&gt;ROUND(SUM(J66),0)),"INF",(ROUND(SUM(L66:L66),0)-ROUND(SUM(J66),0))/ROUND(SUM(J66),0)),0)</f>
        <v>0</v>
      </c>
      <c r="N66" s="53">
        <f t="shared" ref="N66" si="79">SUM(N67:N72)</f>
        <v>0</v>
      </c>
      <c r="O66" s="57">
        <f t="shared" ref="O66:O89" si="80">IFERROR(IF(AND(ROUND(SUM(L66),0)=0,ROUND(SUM(N66:N66),0)&gt;ROUND(SUM(L66),0)),"INF",(ROUND(SUM(N66:N66),0)-ROUND(SUM(L66),0))/ROUND(SUM(L66),0)),0)</f>
        <v>0</v>
      </c>
      <c r="P66" s="53">
        <f t="shared" ref="P66" si="81">SUM(P67:P72)</f>
        <v>0</v>
      </c>
      <c r="Q66" s="57">
        <f t="shared" ref="Q66:Q89" si="82">IFERROR(IF(AND(ROUND(SUM(N66),0)=0,ROUND(SUM(P66:P66),0)&gt;ROUND(SUM(N66),0)),"INF",(ROUND(SUM(P66:P66),0)-ROUND(SUM(N66),0))/ROUND(SUM(N66),0)),0)</f>
        <v>0</v>
      </c>
      <c r="R66" s="53">
        <f t="shared" ref="R66" si="83">SUM(R67:R72)</f>
        <v>0</v>
      </c>
      <c r="S66" s="405">
        <f t="shared" ref="S66:S89" si="84">IFERROR(IF(AND(ROUND(SUM(P66),0)=0,ROUND(SUM(R66:R66),0)&gt;ROUND(SUM(P66),0)),"INF",(ROUND(SUM(R66:R66),0)-ROUND(SUM(P66),0))/ROUND(SUM(P66),0)),0)</f>
        <v>0</v>
      </c>
    </row>
    <row r="67" spans="1:19" x14ac:dyDescent="0.3">
      <c r="A67" s="106" t="s">
        <v>167</v>
      </c>
      <c r="B67" s="321">
        <v>10</v>
      </c>
      <c r="C67" s="238"/>
      <c r="D67" s="238"/>
      <c r="E67" s="57">
        <f t="shared" si="70"/>
        <v>0</v>
      </c>
      <c r="F67" s="238"/>
      <c r="G67" s="57">
        <f t="shared" si="72"/>
        <v>0</v>
      </c>
      <c r="H67" s="238"/>
      <c r="I67" s="57">
        <f t="shared" si="74"/>
        <v>0</v>
      </c>
      <c r="J67" s="238"/>
      <c r="K67" s="57">
        <f t="shared" si="76"/>
        <v>0</v>
      </c>
      <c r="L67" s="238"/>
      <c r="M67" s="57">
        <f t="shared" si="78"/>
        <v>0</v>
      </c>
      <c r="N67" s="238"/>
      <c r="O67" s="57">
        <f t="shared" si="80"/>
        <v>0</v>
      </c>
      <c r="P67" s="238"/>
      <c r="Q67" s="57">
        <f t="shared" si="82"/>
        <v>0</v>
      </c>
      <c r="R67" s="238"/>
      <c r="S67" s="405">
        <f t="shared" si="84"/>
        <v>0</v>
      </c>
    </row>
    <row r="68" spans="1:19" x14ac:dyDescent="0.3">
      <c r="A68" s="106" t="s">
        <v>168</v>
      </c>
      <c r="B68" s="321">
        <v>11</v>
      </c>
      <c r="C68" s="238"/>
      <c r="D68" s="238"/>
      <c r="E68" s="57">
        <f t="shared" si="70"/>
        <v>0</v>
      </c>
      <c r="F68" s="238"/>
      <c r="G68" s="57">
        <f t="shared" si="72"/>
        <v>0</v>
      </c>
      <c r="H68" s="238"/>
      <c r="I68" s="57">
        <f t="shared" si="74"/>
        <v>0</v>
      </c>
      <c r="J68" s="238"/>
      <c r="K68" s="57">
        <f t="shared" si="76"/>
        <v>0</v>
      </c>
      <c r="L68" s="238"/>
      <c r="M68" s="57">
        <f t="shared" si="78"/>
        <v>0</v>
      </c>
      <c r="N68" s="238"/>
      <c r="O68" s="57">
        <f t="shared" si="80"/>
        <v>0</v>
      </c>
      <c r="P68" s="238"/>
      <c r="Q68" s="57">
        <f t="shared" si="82"/>
        <v>0</v>
      </c>
      <c r="R68" s="238"/>
      <c r="S68" s="405">
        <f t="shared" si="84"/>
        <v>0</v>
      </c>
    </row>
    <row r="69" spans="1:19" x14ac:dyDescent="0.3">
      <c r="A69" s="106" t="s">
        <v>169</v>
      </c>
      <c r="B69" s="321">
        <v>12</v>
      </c>
      <c r="C69" s="238"/>
      <c r="D69" s="238"/>
      <c r="E69" s="57">
        <f t="shared" si="70"/>
        <v>0</v>
      </c>
      <c r="F69" s="238"/>
      <c r="G69" s="57">
        <f t="shared" si="72"/>
        <v>0</v>
      </c>
      <c r="H69" s="238"/>
      <c r="I69" s="57">
        <f t="shared" si="74"/>
        <v>0</v>
      </c>
      <c r="J69" s="238"/>
      <c r="K69" s="57">
        <f t="shared" si="76"/>
        <v>0</v>
      </c>
      <c r="L69" s="238"/>
      <c r="M69" s="57">
        <f t="shared" si="78"/>
        <v>0</v>
      </c>
      <c r="N69" s="238"/>
      <c r="O69" s="57">
        <f t="shared" si="80"/>
        <v>0</v>
      </c>
      <c r="P69" s="238"/>
      <c r="Q69" s="57">
        <f t="shared" si="82"/>
        <v>0</v>
      </c>
      <c r="R69" s="238"/>
      <c r="S69" s="405">
        <f t="shared" si="84"/>
        <v>0</v>
      </c>
    </row>
    <row r="70" spans="1:19" x14ac:dyDescent="0.3">
      <c r="A70" s="106" t="s">
        <v>170</v>
      </c>
      <c r="B70" s="321">
        <v>13</v>
      </c>
      <c r="C70" s="238"/>
      <c r="D70" s="238"/>
      <c r="E70" s="57">
        <f t="shared" si="70"/>
        <v>0</v>
      </c>
      <c r="F70" s="238"/>
      <c r="G70" s="57">
        <f t="shared" si="72"/>
        <v>0</v>
      </c>
      <c r="H70" s="238"/>
      <c r="I70" s="57">
        <f t="shared" si="74"/>
        <v>0</v>
      </c>
      <c r="J70" s="238"/>
      <c r="K70" s="57">
        <f t="shared" si="76"/>
        <v>0</v>
      </c>
      <c r="L70" s="238"/>
      <c r="M70" s="57">
        <f t="shared" si="78"/>
        <v>0</v>
      </c>
      <c r="N70" s="238"/>
      <c r="O70" s="57">
        <f t="shared" si="80"/>
        <v>0</v>
      </c>
      <c r="P70" s="238"/>
      <c r="Q70" s="57">
        <f t="shared" si="82"/>
        <v>0</v>
      </c>
      <c r="R70" s="238"/>
      <c r="S70" s="405">
        <f t="shared" si="84"/>
        <v>0</v>
      </c>
    </row>
    <row r="71" spans="1:19" x14ac:dyDescent="0.3">
      <c r="A71" s="106" t="s">
        <v>171</v>
      </c>
      <c r="B71" s="321">
        <v>14</v>
      </c>
      <c r="C71" s="238"/>
      <c r="D71" s="238"/>
      <c r="E71" s="57">
        <f t="shared" si="70"/>
        <v>0</v>
      </c>
      <c r="F71" s="238"/>
      <c r="G71" s="57">
        <f t="shared" si="72"/>
        <v>0</v>
      </c>
      <c r="H71" s="238"/>
      <c r="I71" s="57">
        <f t="shared" si="74"/>
        <v>0</v>
      </c>
      <c r="J71" s="238"/>
      <c r="K71" s="57">
        <f t="shared" si="76"/>
        <v>0</v>
      </c>
      <c r="L71" s="238"/>
      <c r="M71" s="57">
        <f t="shared" si="78"/>
        <v>0</v>
      </c>
      <c r="N71" s="238"/>
      <c r="O71" s="57">
        <f t="shared" si="80"/>
        <v>0</v>
      </c>
      <c r="P71" s="238"/>
      <c r="Q71" s="57">
        <f t="shared" si="82"/>
        <v>0</v>
      </c>
      <c r="R71" s="238"/>
      <c r="S71" s="405">
        <f t="shared" si="84"/>
        <v>0</v>
      </c>
    </row>
    <row r="72" spans="1:19" x14ac:dyDescent="0.3">
      <c r="A72" s="106" t="s">
        <v>172</v>
      </c>
      <c r="B72" s="321">
        <v>15</v>
      </c>
      <c r="C72" s="238"/>
      <c r="D72" s="238"/>
      <c r="E72" s="57">
        <f t="shared" si="70"/>
        <v>0</v>
      </c>
      <c r="F72" s="238"/>
      <c r="G72" s="57">
        <f t="shared" si="72"/>
        <v>0</v>
      </c>
      <c r="H72" s="238"/>
      <c r="I72" s="57">
        <f t="shared" si="74"/>
        <v>0</v>
      </c>
      <c r="J72" s="238"/>
      <c r="K72" s="57">
        <f t="shared" si="76"/>
        <v>0</v>
      </c>
      <c r="L72" s="238"/>
      <c r="M72" s="57">
        <f t="shared" si="78"/>
        <v>0</v>
      </c>
      <c r="N72" s="238"/>
      <c r="O72" s="57">
        <f t="shared" si="80"/>
        <v>0</v>
      </c>
      <c r="P72" s="238"/>
      <c r="Q72" s="57">
        <f t="shared" si="82"/>
        <v>0</v>
      </c>
      <c r="R72" s="238"/>
      <c r="S72" s="405">
        <f t="shared" si="84"/>
        <v>0</v>
      </c>
    </row>
    <row r="73" spans="1:19" x14ac:dyDescent="0.3">
      <c r="A73" s="407" t="s">
        <v>173</v>
      </c>
      <c r="B73" s="408">
        <v>16</v>
      </c>
      <c r="C73" s="53">
        <f t="shared" ref="C73:R73" si="85">C74</f>
        <v>0</v>
      </c>
      <c r="D73" s="53">
        <f t="shared" si="85"/>
        <v>0</v>
      </c>
      <c r="E73" s="57">
        <f t="shared" si="70"/>
        <v>0</v>
      </c>
      <c r="F73" s="53">
        <f t="shared" si="85"/>
        <v>0</v>
      </c>
      <c r="G73" s="57">
        <f t="shared" si="72"/>
        <v>0</v>
      </c>
      <c r="H73" s="53">
        <f t="shared" si="85"/>
        <v>0</v>
      </c>
      <c r="I73" s="57">
        <f t="shared" si="74"/>
        <v>0</v>
      </c>
      <c r="J73" s="53">
        <f t="shared" si="85"/>
        <v>0</v>
      </c>
      <c r="K73" s="57">
        <f t="shared" si="76"/>
        <v>0</v>
      </c>
      <c r="L73" s="53">
        <f t="shared" si="85"/>
        <v>0</v>
      </c>
      <c r="M73" s="57">
        <f t="shared" si="78"/>
        <v>0</v>
      </c>
      <c r="N73" s="53">
        <f t="shared" si="85"/>
        <v>0</v>
      </c>
      <c r="O73" s="57">
        <f t="shared" si="80"/>
        <v>0</v>
      </c>
      <c r="P73" s="53">
        <f t="shared" si="85"/>
        <v>0</v>
      </c>
      <c r="Q73" s="57">
        <f t="shared" si="82"/>
        <v>0</v>
      </c>
      <c r="R73" s="53">
        <f t="shared" si="85"/>
        <v>0</v>
      </c>
      <c r="S73" s="405">
        <f t="shared" si="84"/>
        <v>0</v>
      </c>
    </row>
    <row r="74" spans="1:19" x14ac:dyDescent="0.3">
      <c r="A74" s="106" t="s">
        <v>174</v>
      </c>
      <c r="B74" s="321">
        <v>16</v>
      </c>
      <c r="C74" s="238"/>
      <c r="D74" s="238"/>
      <c r="E74" s="57">
        <f t="shared" si="70"/>
        <v>0</v>
      </c>
      <c r="F74" s="238"/>
      <c r="G74" s="57">
        <f t="shared" si="72"/>
        <v>0</v>
      </c>
      <c r="H74" s="238"/>
      <c r="I74" s="57">
        <f t="shared" si="74"/>
        <v>0</v>
      </c>
      <c r="J74" s="238"/>
      <c r="K74" s="57">
        <f t="shared" si="76"/>
        <v>0</v>
      </c>
      <c r="L74" s="238"/>
      <c r="M74" s="57">
        <f t="shared" si="78"/>
        <v>0</v>
      </c>
      <c r="N74" s="238"/>
      <c r="O74" s="57">
        <f t="shared" si="80"/>
        <v>0</v>
      </c>
      <c r="P74" s="238"/>
      <c r="Q74" s="57">
        <f t="shared" si="82"/>
        <v>0</v>
      </c>
      <c r="R74" s="238"/>
      <c r="S74" s="405">
        <f t="shared" si="84"/>
        <v>0</v>
      </c>
    </row>
    <row r="75" spans="1:19" x14ac:dyDescent="0.3">
      <c r="A75" s="407" t="s">
        <v>175</v>
      </c>
      <c r="B75" s="408" t="s">
        <v>176</v>
      </c>
      <c r="C75" s="53">
        <f t="shared" ref="C75:D75" si="86">SUM(C76,C81,C88)</f>
        <v>0</v>
      </c>
      <c r="D75" s="53">
        <f t="shared" si="86"/>
        <v>0</v>
      </c>
      <c r="E75" s="57">
        <f t="shared" si="70"/>
        <v>0</v>
      </c>
      <c r="F75" s="53">
        <f t="shared" ref="F75" si="87">SUM(F76,F81,F88)</f>
        <v>0</v>
      </c>
      <c r="G75" s="57">
        <f t="shared" si="72"/>
        <v>0</v>
      </c>
      <c r="H75" s="53">
        <f t="shared" ref="H75" si="88">SUM(H76,H81,H88)</f>
        <v>0</v>
      </c>
      <c r="I75" s="57">
        <f t="shared" si="74"/>
        <v>0</v>
      </c>
      <c r="J75" s="53">
        <f t="shared" ref="J75" si="89">SUM(J76,J81,J88)</f>
        <v>0</v>
      </c>
      <c r="K75" s="57">
        <f t="shared" si="76"/>
        <v>0</v>
      </c>
      <c r="L75" s="53">
        <f t="shared" ref="L75" si="90">SUM(L76,L81,L88)</f>
        <v>0</v>
      </c>
      <c r="M75" s="57">
        <f t="shared" si="78"/>
        <v>0</v>
      </c>
      <c r="N75" s="53">
        <f t="shared" ref="N75" si="91">SUM(N76,N81,N88)</f>
        <v>0</v>
      </c>
      <c r="O75" s="57">
        <f t="shared" si="80"/>
        <v>0</v>
      </c>
      <c r="P75" s="53">
        <f t="shared" ref="P75" si="92">SUM(P76,P81,P88)</f>
        <v>0</v>
      </c>
      <c r="Q75" s="57">
        <f t="shared" si="82"/>
        <v>0</v>
      </c>
      <c r="R75" s="53">
        <f t="shared" ref="R75" si="93">SUM(R76,R81,R88)</f>
        <v>0</v>
      </c>
      <c r="S75" s="405">
        <f t="shared" si="84"/>
        <v>0</v>
      </c>
    </row>
    <row r="76" spans="1:19" x14ac:dyDescent="0.3">
      <c r="A76" s="407" t="s">
        <v>841</v>
      </c>
      <c r="B76" s="408">
        <v>17</v>
      </c>
      <c r="C76" s="53">
        <f t="shared" ref="C76:D76" si="94">SUM(C77,C80)</f>
        <v>0</v>
      </c>
      <c r="D76" s="53">
        <f t="shared" si="94"/>
        <v>0</v>
      </c>
      <c r="E76" s="57">
        <f t="shared" si="70"/>
        <v>0</v>
      </c>
      <c r="F76" s="53">
        <f t="shared" ref="F76" si="95">SUM(F77,F80)</f>
        <v>0</v>
      </c>
      <c r="G76" s="57">
        <f t="shared" si="72"/>
        <v>0</v>
      </c>
      <c r="H76" s="53">
        <f t="shared" ref="H76" si="96">SUM(H77,H80)</f>
        <v>0</v>
      </c>
      <c r="I76" s="57">
        <f t="shared" si="74"/>
        <v>0</v>
      </c>
      <c r="J76" s="53">
        <f t="shared" ref="J76" si="97">SUM(J77,J80)</f>
        <v>0</v>
      </c>
      <c r="K76" s="57">
        <f t="shared" si="76"/>
        <v>0</v>
      </c>
      <c r="L76" s="53">
        <f t="shared" ref="L76" si="98">SUM(L77,L80)</f>
        <v>0</v>
      </c>
      <c r="M76" s="57">
        <f t="shared" si="78"/>
        <v>0</v>
      </c>
      <c r="N76" s="53">
        <f t="shared" ref="N76" si="99">SUM(N77,N80)</f>
        <v>0</v>
      </c>
      <c r="O76" s="57">
        <f t="shared" si="80"/>
        <v>0</v>
      </c>
      <c r="P76" s="53">
        <f t="shared" ref="P76" si="100">SUM(P77,P80)</f>
        <v>0</v>
      </c>
      <c r="Q76" s="57">
        <f t="shared" si="82"/>
        <v>0</v>
      </c>
      <c r="R76" s="53">
        <f t="shared" ref="R76" si="101">SUM(R77,R80)</f>
        <v>0</v>
      </c>
      <c r="S76" s="405">
        <f t="shared" si="84"/>
        <v>0</v>
      </c>
    </row>
    <row r="77" spans="1:19" x14ac:dyDescent="0.3">
      <c r="A77" s="407" t="s">
        <v>177</v>
      </c>
      <c r="B77" s="408" t="s">
        <v>178</v>
      </c>
      <c r="C77" s="53">
        <f t="shared" ref="C77:D77" si="102">SUM(C78:C79)</f>
        <v>0</v>
      </c>
      <c r="D77" s="53">
        <f t="shared" si="102"/>
        <v>0</v>
      </c>
      <c r="E77" s="57">
        <f t="shared" si="70"/>
        <v>0</v>
      </c>
      <c r="F77" s="53">
        <f>SUM(F78:F79)</f>
        <v>0</v>
      </c>
      <c r="G77" s="57">
        <f t="shared" si="72"/>
        <v>0</v>
      </c>
      <c r="H77" s="53">
        <f>SUM(H78:H79)</f>
        <v>0</v>
      </c>
      <c r="I77" s="57">
        <f t="shared" si="74"/>
        <v>0</v>
      </c>
      <c r="J77" s="53">
        <f>SUM(J78:J79)</f>
        <v>0</v>
      </c>
      <c r="K77" s="57">
        <f t="shared" si="76"/>
        <v>0</v>
      </c>
      <c r="L77" s="53">
        <f>SUM(L78:L79)</f>
        <v>0</v>
      </c>
      <c r="M77" s="57">
        <f t="shared" si="78"/>
        <v>0</v>
      </c>
      <c r="N77" s="53">
        <f>SUM(N78:N79)</f>
        <v>0</v>
      </c>
      <c r="O77" s="57">
        <f t="shared" si="80"/>
        <v>0</v>
      </c>
      <c r="P77" s="53">
        <f>SUM(P78:P79)</f>
        <v>0</v>
      </c>
      <c r="Q77" s="57">
        <f t="shared" si="82"/>
        <v>0</v>
      </c>
      <c r="R77" s="53">
        <f>SUM(R78:R79)</f>
        <v>0</v>
      </c>
      <c r="S77" s="405">
        <f t="shared" si="84"/>
        <v>0</v>
      </c>
    </row>
    <row r="78" spans="1:19" x14ac:dyDescent="0.3">
      <c r="A78" s="319" t="s">
        <v>179</v>
      </c>
      <c r="B78" s="321"/>
      <c r="C78" s="238"/>
      <c r="D78" s="238"/>
      <c r="E78" s="57">
        <f t="shared" si="70"/>
        <v>0</v>
      </c>
      <c r="F78" s="238"/>
      <c r="G78" s="57">
        <f t="shared" si="72"/>
        <v>0</v>
      </c>
      <c r="H78" s="238"/>
      <c r="I78" s="57">
        <f t="shared" si="74"/>
        <v>0</v>
      </c>
      <c r="J78" s="238"/>
      <c r="K78" s="57">
        <f t="shared" si="76"/>
        <v>0</v>
      </c>
      <c r="L78" s="238"/>
      <c r="M78" s="57">
        <f t="shared" si="78"/>
        <v>0</v>
      </c>
      <c r="N78" s="238"/>
      <c r="O78" s="57">
        <f t="shared" si="80"/>
        <v>0</v>
      </c>
      <c r="P78" s="238"/>
      <c r="Q78" s="57">
        <f t="shared" si="82"/>
        <v>0</v>
      </c>
      <c r="R78" s="238"/>
      <c r="S78" s="405">
        <f t="shared" si="84"/>
        <v>0</v>
      </c>
    </row>
    <row r="79" spans="1:19" x14ac:dyDescent="0.3">
      <c r="A79" s="319" t="s">
        <v>180</v>
      </c>
      <c r="B79" s="321"/>
      <c r="C79" s="238"/>
      <c r="D79" s="238"/>
      <c r="E79" s="57">
        <f t="shared" si="70"/>
        <v>0</v>
      </c>
      <c r="F79" s="238"/>
      <c r="G79" s="57">
        <f t="shared" si="72"/>
        <v>0</v>
      </c>
      <c r="H79" s="238"/>
      <c r="I79" s="57">
        <f t="shared" si="74"/>
        <v>0</v>
      </c>
      <c r="J79" s="238"/>
      <c r="K79" s="57">
        <f t="shared" si="76"/>
        <v>0</v>
      </c>
      <c r="L79" s="238"/>
      <c r="M79" s="57">
        <f t="shared" si="78"/>
        <v>0</v>
      </c>
      <c r="N79" s="238"/>
      <c r="O79" s="57">
        <f t="shared" si="80"/>
        <v>0</v>
      </c>
      <c r="P79" s="238"/>
      <c r="Q79" s="57">
        <f t="shared" si="82"/>
        <v>0</v>
      </c>
      <c r="R79" s="238"/>
      <c r="S79" s="405">
        <f t="shared" si="84"/>
        <v>0</v>
      </c>
    </row>
    <row r="80" spans="1:19" x14ac:dyDescent="0.3">
      <c r="A80" s="319" t="s">
        <v>181</v>
      </c>
      <c r="B80" s="321" t="s">
        <v>182</v>
      </c>
      <c r="C80" s="238"/>
      <c r="D80" s="238"/>
      <c r="E80" s="57">
        <f t="shared" si="70"/>
        <v>0</v>
      </c>
      <c r="F80" s="238"/>
      <c r="G80" s="57">
        <f t="shared" si="72"/>
        <v>0</v>
      </c>
      <c r="H80" s="238"/>
      <c r="I80" s="57">
        <f t="shared" si="74"/>
        <v>0</v>
      </c>
      <c r="J80" s="238"/>
      <c r="K80" s="57">
        <f t="shared" si="76"/>
        <v>0</v>
      </c>
      <c r="L80" s="238"/>
      <c r="M80" s="57">
        <f t="shared" si="78"/>
        <v>0</v>
      </c>
      <c r="N80" s="238"/>
      <c r="O80" s="57">
        <f t="shared" si="80"/>
        <v>0</v>
      </c>
      <c r="P80" s="238"/>
      <c r="Q80" s="57">
        <f t="shared" si="82"/>
        <v>0</v>
      </c>
      <c r="R80" s="238"/>
      <c r="S80" s="405">
        <f t="shared" si="84"/>
        <v>0</v>
      </c>
    </row>
    <row r="81" spans="1:21" x14ac:dyDescent="0.3">
      <c r="A81" s="407" t="s">
        <v>183</v>
      </c>
      <c r="B81" s="408" t="s">
        <v>184</v>
      </c>
      <c r="C81" s="53">
        <f t="shared" ref="C81:D81" si="103">SUM(C82:C87)</f>
        <v>0</v>
      </c>
      <c r="D81" s="53">
        <f t="shared" si="103"/>
        <v>0</v>
      </c>
      <c r="E81" s="57">
        <f t="shared" si="70"/>
        <v>0</v>
      </c>
      <c r="F81" s="53">
        <f t="shared" ref="F81" si="104">SUM(F82:F87)</f>
        <v>0</v>
      </c>
      <c r="G81" s="57">
        <f t="shared" si="72"/>
        <v>0</v>
      </c>
      <c r="H81" s="53">
        <f t="shared" ref="H81" si="105">SUM(H82:H87)</f>
        <v>0</v>
      </c>
      <c r="I81" s="57">
        <f t="shared" si="74"/>
        <v>0</v>
      </c>
      <c r="J81" s="53">
        <f t="shared" ref="J81" si="106">SUM(J82:J87)</f>
        <v>0</v>
      </c>
      <c r="K81" s="57">
        <f t="shared" si="76"/>
        <v>0</v>
      </c>
      <c r="L81" s="53">
        <f t="shared" ref="L81" si="107">SUM(L82:L87)</f>
        <v>0</v>
      </c>
      <c r="M81" s="57">
        <f t="shared" si="78"/>
        <v>0</v>
      </c>
      <c r="N81" s="53">
        <f t="shared" ref="N81" si="108">SUM(N82:N87)</f>
        <v>0</v>
      </c>
      <c r="O81" s="57">
        <f t="shared" si="80"/>
        <v>0</v>
      </c>
      <c r="P81" s="53">
        <f t="shared" ref="P81" si="109">SUM(P82:P87)</f>
        <v>0</v>
      </c>
      <c r="Q81" s="57">
        <f t="shared" si="82"/>
        <v>0</v>
      </c>
      <c r="R81" s="53">
        <f t="shared" ref="R81" si="110">SUM(R82:R87)</f>
        <v>0</v>
      </c>
      <c r="S81" s="405">
        <f t="shared" si="84"/>
        <v>0</v>
      </c>
    </row>
    <row r="82" spans="1:21" x14ac:dyDescent="0.3">
      <c r="A82" s="319" t="s">
        <v>185</v>
      </c>
      <c r="B82" s="321">
        <v>42</v>
      </c>
      <c r="C82" s="238"/>
      <c r="D82" s="238"/>
      <c r="E82" s="57">
        <f t="shared" si="70"/>
        <v>0</v>
      </c>
      <c r="F82" s="238"/>
      <c r="G82" s="57">
        <f t="shared" si="72"/>
        <v>0</v>
      </c>
      <c r="H82" s="238"/>
      <c r="I82" s="57">
        <f t="shared" si="74"/>
        <v>0</v>
      </c>
      <c r="J82" s="238"/>
      <c r="K82" s="57">
        <f t="shared" si="76"/>
        <v>0</v>
      </c>
      <c r="L82" s="238"/>
      <c r="M82" s="57">
        <f t="shared" si="78"/>
        <v>0</v>
      </c>
      <c r="N82" s="238"/>
      <c r="O82" s="57">
        <f t="shared" si="80"/>
        <v>0</v>
      </c>
      <c r="P82" s="238"/>
      <c r="Q82" s="57">
        <f t="shared" si="82"/>
        <v>0</v>
      </c>
      <c r="R82" s="238"/>
      <c r="S82" s="405">
        <f t="shared" si="84"/>
        <v>0</v>
      </c>
    </row>
    <row r="83" spans="1:21" x14ac:dyDescent="0.3">
      <c r="A83" s="319" t="s">
        <v>186</v>
      </c>
      <c r="B83" s="321">
        <v>43</v>
      </c>
      <c r="C83" s="238"/>
      <c r="D83" s="238"/>
      <c r="E83" s="57">
        <f t="shared" si="70"/>
        <v>0</v>
      </c>
      <c r="F83" s="238"/>
      <c r="G83" s="57">
        <f t="shared" si="72"/>
        <v>0</v>
      </c>
      <c r="H83" s="238"/>
      <c r="I83" s="57">
        <f t="shared" si="74"/>
        <v>0</v>
      </c>
      <c r="J83" s="238"/>
      <c r="K83" s="57">
        <f t="shared" si="76"/>
        <v>0</v>
      </c>
      <c r="L83" s="238"/>
      <c r="M83" s="57">
        <f t="shared" si="78"/>
        <v>0</v>
      </c>
      <c r="N83" s="238"/>
      <c r="O83" s="57">
        <f t="shared" si="80"/>
        <v>0</v>
      </c>
      <c r="P83" s="238"/>
      <c r="Q83" s="57">
        <f t="shared" si="82"/>
        <v>0</v>
      </c>
      <c r="R83" s="238"/>
      <c r="S83" s="405">
        <f t="shared" si="84"/>
        <v>0</v>
      </c>
    </row>
    <row r="84" spans="1:21" x14ac:dyDescent="0.3">
      <c r="A84" s="319" t="s">
        <v>187</v>
      </c>
      <c r="B84" s="321">
        <v>44</v>
      </c>
      <c r="C84" s="238"/>
      <c r="D84" s="238"/>
      <c r="E84" s="57">
        <f t="shared" si="70"/>
        <v>0</v>
      </c>
      <c r="F84" s="238"/>
      <c r="G84" s="57">
        <f t="shared" si="72"/>
        <v>0</v>
      </c>
      <c r="H84" s="238"/>
      <c r="I84" s="57">
        <f t="shared" si="74"/>
        <v>0</v>
      </c>
      <c r="J84" s="238"/>
      <c r="K84" s="57">
        <f t="shared" si="76"/>
        <v>0</v>
      </c>
      <c r="L84" s="238"/>
      <c r="M84" s="57">
        <f t="shared" si="78"/>
        <v>0</v>
      </c>
      <c r="N84" s="238"/>
      <c r="O84" s="57">
        <f t="shared" si="80"/>
        <v>0</v>
      </c>
      <c r="P84" s="238"/>
      <c r="Q84" s="57">
        <f t="shared" si="82"/>
        <v>0</v>
      </c>
      <c r="R84" s="238"/>
      <c r="S84" s="405">
        <f t="shared" si="84"/>
        <v>0</v>
      </c>
    </row>
    <row r="85" spans="1:21" x14ac:dyDescent="0.3">
      <c r="A85" s="319" t="s">
        <v>188</v>
      </c>
      <c r="B85" s="321">
        <v>46</v>
      </c>
      <c r="C85" s="238"/>
      <c r="D85" s="238"/>
      <c r="E85" s="57">
        <f t="shared" si="70"/>
        <v>0</v>
      </c>
      <c r="F85" s="238"/>
      <c r="G85" s="57">
        <f t="shared" si="72"/>
        <v>0</v>
      </c>
      <c r="H85" s="238"/>
      <c r="I85" s="57">
        <f t="shared" si="74"/>
        <v>0</v>
      </c>
      <c r="J85" s="238"/>
      <c r="K85" s="57">
        <f t="shared" si="76"/>
        <v>0</v>
      </c>
      <c r="L85" s="238"/>
      <c r="M85" s="57">
        <f t="shared" si="78"/>
        <v>0</v>
      </c>
      <c r="N85" s="238"/>
      <c r="O85" s="57">
        <f t="shared" si="80"/>
        <v>0</v>
      </c>
      <c r="P85" s="238"/>
      <c r="Q85" s="57">
        <f t="shared" si="82"/>
        <v>0</v>
      </c>
      <c r="R85" s="238"/>
      <c r="S85" s="405">
        <f t="shared" si="84"/>
        <v>0</v>
      </c>
    </row>
    <row r="86" spans="1:21" x14ac:dyDescent="0.3">
      <c r="A86" s="319" t="s">
        <v>189</v>
      </c>
      <c r="B86" s="321">
        <v>45</v>
      </c>
      <c r="C86" s="238"/>
      <c r="D86" s="238"/>
      <c r="E86" s="57">
        <f t="shared" si="70"/>
        <v>0</v>
      </c>
      <c r="F86" s="238"/>
      <c r="G86" s="57">
        <f t="shared" si="72"/>
        <v>0</v>
      </c>
      <c r="H86" s="238"/>
      <c r="I86" s="57">
        <f t="shared" si="74"/>
        <v>0</v>
      </c>
      <c r="J86" s="238"/>
      <c r="K86" s="57">
        <f t="shared" si="76"/>
        <v>0</v>
      </c>
      <c r="L86" s="238"/>
      <c r="M86" s="57">
        <f t="shared" si="78"/>
        <v>0</v>
      </c>
      <c r="N86" s="238"/>
      <c r="O86" s="57">
        <f t="shared" si="80"/>
        <v>0</v>
      </c>
      <c r="P86" s="238"/>
      <c r="Q86" s="57">
        <f t="shared" si="82"/>
        <v>0</v>
      </c>
      <c r="R86" s="238"/>
      <c r="S86" s="405">
        <f t="shared" si="84"/>
        <v>0</v>
      </c>
    </row>
    <row r="87" spans="1:21" x14ac:dyDescent="0.3">
      <c r="A87" s="319" t="s">
        <v>190</v>
      </c>
      <c r="B87" s="321" t="s">
        <v>191</v>
      </c>
      <c r="C87" s="238"/>
      <c r="D87" s="238"/>
      <c r="E87" s="57">
        <f t="shared" si="70"/>
        <v>0</v>
      </c>
      <c r="F87" s="238"/>
      <c r="G87" s="57">
        <f t="shared" si="72"/>
        <v>0</v>
      </c>
      <c r="H87" s="238"/>
      <c r="I87" s="57">
        <f t="shared" si="74"/>
        <v>0</v>
      </c>
      <c r="J87" s="238"/>
      <c r="K87" s="57">
        <f t="shared" si="76"/>
        <v>0</v>
      </c>
      <c r="L87" s="238"/>
      <c r="M87" s="57">
        <f t="shared" si="78"/>
        <v>0</v>
      </c>
      <c r="N87" s="238"/>
      <c r="O87" s="57">
        <f t="shared" si="80"/>
        <v>0</v>
      </c>
      <c r="P87" s="238"/>
      <c r="Q87" s="57">
        <f t="shared" si="82"/>
        <v>0</v>
      </c>
      <c r="R87" s="238"/>
      <c r="S87" s="405">
        <f t="shared" si="84"/>
        <v>0</v>
      </c>
    </row>
    <row r="88" spans="1:21" x14ac:dyDescent="0.3">
      <c r="A88" s="591" t="s">
        <v>159</v>
      </c>
      <c r="B88" s="592" t="s">
        <v>192</v>
      </c>
      <c r="C88" s="387"/>
      <c r="D88" s="387"/>
      <c r="E88" s="57">
        <f t="shared" si="70"/>
        <v>0</v>
      </c>
      <c r="F88" s="387"/>
      <c r="G88" s="57">
        <f t="shared" si="72"/>
        <v>0</v>
      </c>
      <c r="H88" s="387"/>
      <c r="I88" s="57">
        <f t="shared" si="74"/>
        <v>0</v>
      </c>
      <c r="J88" s="387"/>
      <c r="K88" s="57">
        <f t="shared" si="76"/>
        <v>0</v>
      </c>
      <c r="L88" s="387"/>
      <c r="M88" s="57">
        <f t="shared" si="78"/>
        <v>0</v>
      </c>
      <c r="N88" s="387"/>
      <c r="O88" s="57">
        <f t="shared" si="80"/>
        <v>0</v>
      </c>
      <c r="P88" s="387"/>
      <c r="Q88" s="57">
        <f t="shared" si="82"/>
        <v>0</v>
      </c>
      <c r="R88" s="387"/>
      <c r="S88" s="405">
        <f t="shared" si="84"/>
        <v>0</v>
      </c>
    </row>
    <row r="89" spans="1:21" x14ac:dyDescent="0.3">
      <c r="A89" s="25" t="s">
        <v>193</v>
      </c>
      <c r="B89" s="332" t="s">
        <v>194</v>
      </c>
      <c r="C89" s="26">
        <f>SUM(C66,C73,C76,C81,C88)</f>
        <v>0</v>
      </c>
      <c r="D89" s="26">
        <f>SUM(D66,D73,D76,D81,D88)</f>
        <v>0</v>
      </c>
      <c r="E89" s="309">
        <f t="shared" si="70"/>
        <v>0</v>
      </c>
      <c r="F89" s="26">
        <f>SUM(F66,F73,F76,F81,F88)</f>
        <v>0</v>
      </c>
      <c r="G89" s="309">
        <f t="shared" si="72"/>
        <v>0</v>
      </c>
      <c r="H89" s="26">
        <f>SUM(H66,H73,H76,H81,H88)</f>
        <v>0</v>
      </c>
      <c r="I89" s="309">
        <f t="shared" si="74"/>
        <v>0</v>
      </c>
      <c r="J89" s="26">
        <f>SUM(J66,J73,J76,J81,J88)</f>
        <v>0</v>
      </c>
      <c r="K89" s="309">
        <f t="shared" si="76"/>
        <v>0</v>
      </c>
      <c r="L89" s="26">
        <f>SUM(L66,L73,L76,L81,L88)</f>
        <v>0</v>
      </c>
      <c r="M89" s="309">
        <f t="shared" si="78"/>
        <v>0</v>
      </c>
      <c r="N89" s="26">
        <f>SUM(N66,N73,N76,N81,N88)</f>
        <v>0</v>
      </c>
      <c r="O89" s="309">
        <f t="shared" si="80"/>
        <v>0</v>
      </c>
      <c r="P89" s="26">
        <f>SUM(P66,P73,P76,P81,P88)</f>
        <v>0</v>
      </c>
      <c r="Q89" s="309">
        <f t="shared" si="82"/>
        <v>0</v>
      </c>
      <c r="R89" s="26">
        <f>SUM(R66,R73,R76,R81,R88)</f>
        <v>0</v>
      </c>
      <c r="S89" s="309">
        <f t="shared" si="84"/>
        <v>0</v>
      </c>
    </row>
    <row r="91" spans="1:21" x14ac:dyDescent="0.3">
      <c r="A91" s="531" t="s">
        <v>770</v>
      </c>
      <c r="B91" s="532"/>
      <c r="C91" s="533"/>
      <c r="D91" s="533"/>
      <c r="E91" s="533"/>
      <c r="F91" s="532"/>
      <c r="G91" s="532"/>
      <c r="H91" s="532"/>
      <c r="I91" s="532"/>
      <c r="J91" s="532"/>
      <c r="K91" s="532"/>
      <c r="L91" s="532"/>
      <c r="M91" s="532"/>
      <c r="N91" s="532"/>
      <c r="O91" s="532"/>
      <c r="P91" s="532"/>
      <c r="Q91" s="532"/>
      <c r="R91" s="532"/>
      <c r="S91" s="532"/>
      <c r="T91" s="532"/>
      <c r="U91" s="532"/>
    </row>
    <row r="93" spans="1:21" ht="27" x14ac:dyDescent="0.3">
      <c r="A93" s="325" t="s">
        <v>142</v>
      </c>
      <c r="B93" s="325" t="s">
        <v>164</v>
      </c>
      <c r="C93" s="326" t="s">
        <v>94</v>
      </c>
      <c r="D93" s="325" t="s">
        <v>121</v>
      </c>
      <c r="E93" s="325" t="s">
        <v>92</v>
      </c>
      <c r="F93" s="325" t="s">
        <v>288</v>
      </c>
      <c r="G93" s="325" t="s">
        <v>92</v>
      </c>
      <c r="H93" s="325" t="s">
        <v>306</v>
      </c>
      <c r="I93" s="325" t="s">
        <v>92</v>
      </c>
      <c r="J93" s="325" t="s">
        <v>287</v>
      </c>
      <c r="K93" s="325" t="s">
        <v>92</v>
      </c>
      <c r="L93" s="325" t="s">
        <v>283</v>
      </c>
      <c r="M93" s="325" t="s">
        <v>92</v>
      </c>
      <c r="N93" s="325" t="s">
        <v>284</v>
      </c>
      <c r="O93" s="325" t="s">
        <v>92</v>
      </c>
      <c r="P93" s="325" t="s">
        <v>285</v>
      </c>
      <c r="Q93" s="325" t="s">
        <v>92</v>
      </c>
      <c r="R93" s="325" t="s">
        <v>286</v>
      </c>
      <c r="S93" s="325" t="s">
        <v>92</v>
      </c>
    </row>
    <row r="94" spans="1:21" x14ac:dyDescent="0.3">
      <c r="A94" s="407" t="s">
        <v>143</v>
      </c>
      <c r="B94" s="408" t="s">
        <v>144</v>
      </c>
      <c r="C94" s="53">
        <f>SUM(C95:C98)</f>
        <v>0</v>
      </c>
      <c r="D94" s="53">
        <f>SUM(D95:D98)</f>
        <v>0</v>
      </c>
      <c r="E94" s="57">
        <f t="shared" ref="E94:E105" si="111">IFERROR(IF(AND(ROUND(SUM(C94:C94),0)=0,ROUND(SUM(D94:D94),0)&gt;ROUND(SUM(C94:C94),0)),"INF",(ROUND(SUM(D94:D94),0)-ROUND(SUM(C94:C94),0))/ROUND(SUM(C94:C94),0)),0)</f>
        <v>0</v>
      </c>
      <c r="F94" s="53">
        <f>SUM(F95:F98)</f>
        <v>0</v>
      </c>
      <c r="G94" s="57">
        <f>IFERROR(IF(AND(ROUND(SUM(D94),0)=0,ROUND(SUM(F94:F94),0)&gt;ROUND(SUM(D94),0)),"INF",(ROUND(SUM(F94:F94),0)-ROUND(SUM(D94),0))/ROUND(SUM(D94),0)),0)</f>
        <v>0</v>
      </c>
      <c r="H94" s="54">
        <f>SUM(H95:H98)</f>
        <v>0</v>
      </c>
      <c r="I94" s="57">
        <f t="shared" ref="I94:I106" si="112">IFERROR(IF(AND(ROUND(SUM(F94),0)=0,ROUND(SUM(H94:H94),0)&gt;ROUND(SUM(F94),0)),"INF",(ROUND(SUM(H94:H94),0)-ROUND(SUM(F94),0))/ROUND(SUM(F94),0)),0)</f>
        <v>0</v>
      </c>
      <c r="J94" s="54">
        <f>SUM(J95:J98)</f>
        <v>0</v>
      </c>
      <c r="K94" s="57">
        <f t="shared" ref="K94:K106" si="113">IFERROR(IF(AND(ROUND(SUM(H94),0)=0,ROUND(SUM(J94:J94),0)&gt;ROUND(SUM(H94),0)),"INF",(ROUND(SUM(J94:J94),0)-ROUND(SUM(H94),0))/ROUND(SUM(H94),0)),0)</f>
        <v>0</v>
      </c>
      <c r="L94" s="54">
        <f t="shared" ref="L94" si="114">SUM(L95:L98)</f>
        <v>0</v>
      </c>
      <c r="M94" s="57">
        <f t="shared" ref="M94:M106" si="115">IFERROR(IF(AND(ROUND(SUM(J94),0)=0,ROUND(SUM(L94:L94),0)&gt;ROUND(SUM(J94),0)),"INF",(ROUND(SUM(L94:L94),0)-ROUND(SUM(J94),0))/ROUND(SUM(J94),0)),0)</f>
        <v>0</v>
      </c>
      <c r="N94" s="54">
        <f t="shared" ref="N94" si="116">SUM(N95:N98)</f>
        <v>0</v>
      </c>
      <c r="O94" s="57">
        <f t="shared" ref="O94:O106" si="117">IFERROR(IF(AND(ROUND(SUM(L94),0)=0,ROUND(SUM(N94:N94),0)&gt;ROUND(SUM(L94),0)),"INF",(ROUND(SUM(N94:N94),0)-ROUND(SUM(L94),0))/ROUND(SUM(L94),0)),0)</f>
        <v>0</v>
      </c>
      <c r="P94" s="54">
        <f t="shared" ref="P94" si="118">SUM(P95:P98)</f>
        <v>0</v>
      </c>
      <c r="Q94" s="57">
        <f t="shared" ref="Q94:Q106" si="119">IFERROR(IF(AND(ROUND(SUM(N94),0)=0,ROUND(SUM(P94:P94),0)&gt;ROUND(SUM(N94),0)),"INF",(ROUND(SUM(P94:P94),0)-ROUND(SUM(N94),0))/ROUND(SUM(N94),0)),0)</f>
        <v>0</v>
      </c>
      <c r="R94" s="54">
        <f t="shared" ref="R94" si="120">SUM(R95:R98)</f>
        <v>0</v>
      </c>
      <c r="S94" s="405">
        <f t="shared" ref="S94:S106" si="121">IFERROR(IF(AND(ROUND(SUM(P94),0)=0,ROUND(SUM(R94:R94),0)&gt;ROUND(SUM(P94),0)),"INF",(ROUND(SUM(R94:R94),0)-ROUND(SUM(P94),0))/ROUND(SUM(P94),0)),0)</f>
        <v>0</v>
      </c>
    </row>
    <row r="95" spans="1:21" x14ac:dyDescent="0.3">
      <c r="A95" s="106" t="s">
        <v>145</v>
      </c>
      <c r="B95" s="321">
        <v>20</v>
      </c>
      <c r="C95" s="238"/>
      <c r="D95" s="238"/>
      <c r="E95" s="57">
        <f t="shared" si="111"/>
        <v>0</v>
      </c>
      <c r="F95" s="238"/>
      <c r="G95" s="57">
        <f>IFERROR(IF(AND(ROUND(SUM(D95),0)=0,ROUND(SUM(F95:F95),0)&gt;ROUND(SUM(D95),0)),"INF",(ROUND(SUM(F95:F95),0)-ROUND(SUM(D95),0))/ROUND(SUM(D95),0)),0)</f>
        <v>0</v>
      </c>
      <c r="H95" s="238"/>
      <c r="I95" s="57">
        <f t="shared" si="112"/>
        <v>0</v>
      </c>
      <c r="J95" s="238"/>
      <c r="K95" s="57">
        <f t="shared" si="113"/>
        <v>0</v>
      </c>
      <c r="L95" s="238"/>
      <c r="M95" s="57">
        <f t="shared" si="115"/>
        <v>0</v>
      </c>
      <c r="N95" s="238"/>
      <c r="O95" s="57">
        <f t="shared" si="117"/>
        <v>0</v>
      </c>
      <c r="P95" s="238"/>
      <c r="Q95" s="57">
        <f t="shared" si="119"/>
        <v>0</v>
      </c>
      <c r="R95" s="238"/>
      <c r="S95" s="405">
        <f t="shared" si="121"/>
        <v>0</v>
      </c>
    </row>
    <row r="96" spans="1:21" x14ac:dyDescent="0.3">
      <c r="A96" s="106" t="s">
        <v>146</v>
      </c>
      <c r="B96" s="321">
        <v>21</v>
      </c>
      <c r="C96" s="238"/>
      <c r="D96" s="238"/>
      <c r="E96" s="57">
        <f t="shared" si="111"/>
        <v>0</v>
      </c>
      <c r="F96" s="238"/>
      <c r="G96" s="57">
        <f t="shared" ref="G96:G106" si="122">IFERROR(IF(AND(ROUND(SUM(D96),0)=0,ROUND(SUM(F96:F96),0)&gt;ROUND(SUM(D96),0)),"INF",(ROUND(SUM(F96:F96),0)-ROUND(SUM(D96),0))/ROUND(SUM(D96),0)),0)</f>
        <v>0</v>
      </c>
      <c r="H96" s="238"/>
      <c r="I96" s="57">
        <f t="shared" si="112"/>
        <v>0</v>
      </c>
      <c r="J96" s="238"/>
      <c r="K96" s="57">
        <f t="shared" si="113"/>
        <v>0</v>
      </c>
      <c r="L96" s="238"/>
      <c r="M96" s="57">
        <f t="shared" si="115"/>
        <v>0</v>
      </c>
      <c r="N96" s="238"/>
      <c r="O96" s="57">
        <f t="shared" si="117"/>
        <v>0</v>
      </c>
      <c r="P96" s="238"/>
      <c r="Q96" s="57">
        <f t="shared" si="119"/>
        <v>0</v>
      </c>
      <c r="R96" s="238"/>
      <c r="S96" s="405">
        <f t="shared" si="121"/>
        <v>0</v>
      </c>
    </row>
    <row r="97" spans="1:19" x14ac:dyDescent="0.3">
      <c r="A97" s="106" t="s">
        <v>147</v>
      </c>
      <c r="B97" s="321" t="s">
        <v>148</v>
      </c>
      <c r="C97" s="238"/>
      <c r="D97" s="238"/>
      <c r="E97" s="57">
        <f t="shared" si="111"/>
        <v>0</v>
      </c>
      <c r="F97" s="238"/>
      <c r="G97" s="57">
        <f t="shared" si="122"/>
        <v>0</v>
      </c>
      <c r="H97" s="238"/>
      <c r="I97" s="57">
        <f t="shared" si="112"/>
        <v>0</v>
      </c>
      <c r="J97" s="238"/>
      <c r="K97" s="57">
        <f t="shared" si="113"/>
        <v>0</v>
      </c>
      <c r="L97" s="238"/>
      <c r="M97" s="57">
        <f t="shared" si="115"/>
        <v>0</v>
      </c>
      <c r="N97" s="238"/>
      <c r="O97" s="57">
        <f t="shared" si="117"/>
        <v>0</v>
      </c>
      <c r="P97" s="238"/>
      <c r="Q97" s="57">
        <f t="shared" si="119"/>
        <v>0</v>
      </c>
      <c r="R97" s="238"/>
      <c r="S97" s="405">
        <f t="shared" si="121"/>
        <v>0</v>
      </c>
    </row>
    <row r="98" spans="1:19" x14ac:dyDescent="0.3">
      <c r="A98" s="106" t="s">
        <v>149</v>
      </c>
      <c r="B98" s="321">
        <v>28</v>
      </c>
      <c r="C98" s="238"/>
      <c r="D98" s="238"/>
      <c r="E98" s="57">
        <f t="shared" si="111"/>
        <v>0</v>
      </c>
      <c r="F98" s="238"/>
      <c r="G98" s="57">
        <f t="shared" si="122"/>
        <v>0</v>
      </c>
      <c r="H98" s="238"/>
      <c r="I98" s="57">
        <f t="shared" si="112"/>
        <v>0</v>
      </c>
      <c r="J98" s="238"/>
      <c r="K98" s="57">
        <f t="shared" si="113"/>
        <v>0</v>
      </c>
      <c r="L98" s="238"/>
      <c r="M98" s="57">
        <f t="shared" si="115"/>
        <v>0</v>
      </c>
      <c r="N98" s="238"/>
      <c r="O98" s="57">
        <f t="shared" si="117"/>
        <v>0</v>
      </c>
      <c r="P98" s="238"/>
      <c r="Q98" s="57">
        <f t="shared" si="119"/>
        <v>0</v>
      </c>
      <c r="R98" s="238"/>
      <c r="S98" s="405">
        <f t="shared" si="121"/>
        <v>0</v>
      </c>
    </row>
    <row r="99" spans="1:19" x14ac:dyDescent="0.3">
      <c r="A99" s="407" t="s">
        <v>150</v>
      </c>
      <c r="B99" s="408" t="s">
        <v>151</v>
      </c>
      <c r="C99" s="53">
        <f t="shared" ref="C99:D99" si="123">SUM(C100:C105)</f>
        <v>0</v>
      </c>
      <c r="D99" s="53">
        <f t="shared" si="123"/>
        <v>0</v>
      </c>
      <c r="E99" s="57">
        <f t="shared" si="111"/>
        <v>0</v>
      </c>
      <c r="F99" s="53">
        <f t="shared" ref="F99" si="124">SUM(F100:F105)</f>
        <v>0</v>
      </c>
      <c r="G99" s="57">
        <f t="shared" si="122"/>
        <v>0</v>
      </c>
      <c r="H99" s="53">
        <f t="shared" ref="H99" si="125">SUM(H100:H105)</f>
        <v>0</v>
      </c>
      <c r="I99" s="57">
        <f t="shared" si="112"/>
        <v>0</v>
      </c>
      <c r="J99" s="53">
        <f t="shared" ref="J99" si="126">SUM(J100:J105)</f>
        <v>0</v>
      </c>
      <c r="K99" s="57">
        <f t="shared" si="113"/>
        <v>0</v>
      </c>
      <c r="L99" s="53">
        <f t="shared" ref="L99" si="127">SUM(L100:L105)</f>
        <v>0</v>
      </c>
      <c r="M99" s="57">
        <f t="shared" si="115"/>
        <v>0</v>
      </c>
      <c r="N99" s="53">
        <f t="shared" ref="N99" si="128">SUM(N100:N105)</f>
        <v>0</v>
      </c>
      <c r="O99" s="57">
        <f t="shared" si="117"/>
        <v>0</v>
      </c>
      <c r="P99" s="53">
        <f t="shared" ref="P99" si="129">SUM(P100:P105)</f>
        <v>0</v>
      </c>
      <c r="Q99" s="57">
        <f t="shared" si="119"/>
        <v>0</v>
      </c>
      <c r="R99" s="53">
        <f t="shared" ref="R99" si="130">SUM(R100:R105)</f>
        <v>0</v>
      </c>
      <c r="S99" s="405">
        <f t="shared" si="121"/>
        <v>0</v>
      </c>
    </row>
    <row r="100" spans="1:19" x14ac:dyDescent="0.3">
      <c r="A100" s="106" t="s">
        <v>152</v>
      </c>
      <c r="B100" s="321">
        <v>29</v>
      </c>
      <c r="C100" s="238"/>
      <c r="D100" s="238"/>
      <c r="E100" s="57">
        <f t="shared" si="111"/>
        <v>0</v>
      </c>
      <c r="F100" s="238"/>
      <c r="G100" s="57">
        <f t="shared" si="122"/>
        <v>0</v>
      </c>
      <c r="H100" s="238"/>
      <c r="I100" s="57">
        <f t="shared" si="112"/>
        <v>0</v>
      </c>
      <c r="J100" s="238"/>
      <c r="K100" s="57">
        <f t="shared" si="113"/>
        <v>0</v>
      </c>
      <c r="L100" s="238"/>
      <c r="M100" s="57">
        <f t="shared" si="115"/>
        <v>0</v>
      </c>
      <c r="N100" s="238"/>
      <c r="O100" s="57">
        <f t="shared" si="117"/>
        <v>0</v>
      </c>
      <c r="P100" s="238"/>
      <c r="Q100" s="57">
        <f t="shared" si="119"/>
        <v>0</v>
      </c>
      <c r="R100" s="238"/>
      <c r="S100" s="405">
        <f t="shared" si="121"/>
        <v>0</v>
      </c>
    </row>
    <row r="101" spans="1:19" x14ac:dyDescent="0.3">
      <c r="A101" s="106" t="s">
        <v>153</v>
      </c>
      <c r="B101" s="321">
        <v>3</v>
      </c>
      <c r="C101" s="238"/>
      <c r="D101" s="238"/>
      <c r="E101" s="57">
        <f t="shared" si="111"/>
        <v>0</v>
      </c>
      <c r="F101" s="238"/>
      <c r="G101" s="57">
        <f t="shared" si="122"/>
        <v>0</v>
      </c>
      <c r="H101" s="238"/>
      <c r="I101" s="57">
        <f t="shared" si="112"/>
        <v>0</v>
      </c>
      <c r="J101" s="238"/>
      <c r="K101" s="57">
        <f t="shared" si="113"/>
        <v>0</v>
      </c>
      <c r="L101" s="238"/>
      <c r="M101" s="57">
        <f t="shared" si="115"/>
        <v>0</v>
      </c>
      <c r="N101" s="238"/>
      <c r="O101" s="57">
        <f t="shared" si="117"/>
        <v>0</v>
      </c>
      <c r="P101" s="238"/>
      <c r="Q101" s="57">
        <f t="shared" si="119"/>
        <v>0</v>
      </c>
      <c r="R101" s="238"/>
      <c r="S101" s="405">
        <f t="shared" si="121"/>
        <v>0</v>
      </c>
    </row>
    <row r="102" spans="1:19" x14ac:dyDescent="0.3">
      <c r="A102" s="106" t="s">
        <v>154</v>
      </c>
      <c r="B102" s="321" t="s">
        <v>155</v>
      </c>
      <c r="C102" s="238"/>
      <c r="D102" s="238"/>
      <c r="E102" s="57">
        <f t="shared" si="111"/>
        <v>0</v>
      </c>
      <c r="F102" s="238"/>
      <c r="G102" s="57">
        <f t="shared" si="122"/>
        <v>0</v>
      </c>
      <c r="H102" s="238"/>
      <c r="I102" s="57">
        <f t="shared" si="112"/>
        <v>0</v>
      </c>
      <c r="J102" s="238"/>
      <c r="K102" s="57">
        <f t="shared" si="113"/>
        <v>0</v>
      </c>
      <c r="L102" s="238"/>
      <c r="M102" s="57">
        <f t="shared" si="115"/>
        <v>0</v>
      </c>
      <c r="N102" s="238"/>
      <c r="O102" s="57">
        <f t="shared" si="117"/>
        <v>0</v>
      </c>
      <c r="P102" s="238"/>
      <c r="Q102" s="57">
        <f t="shared" si="119"/>
        <v>0</v>
      </c>
      <c r="R102" s="238"/>
      <c r="S102" s="405">
        <f t="shared" si="121"/>
        <v>0</v>
      </c>
    </row>
    <row r="103" spans="1:19" x14ac:dyDescent="0.3">
      <c r="A103" s="106" t="s">
        <v>840</v>
      </c>
      <c r="B103" s="321" t="s">
        <v>156</v>
      </c>
      <c r="C103" s="238"/>
      <c r="D103" s="238"/>
      <c r="E103" s="57">
        <f t="shared" si="111"/>
        <v>0</v>
      </c>
      <c r="F103" s="238"/>
      <c r="G103" s="57">
        <f t="shared" si="122"/>
        <v>0</v>
      </c>
      <c r="H103" s="238"/>
      <c r="I103" s="57">
        <f t="shared" si="112"/>
        <v>0</v>
      </c>
      <c r="J103" s="238"/>
      <c r="K103" s="57">
        <f t="shared" si="113"/>
        <v>0</v>
      </c>
      <c r="L103" s="238"/>
      <c r="M103" s="57">
        <f t="shared" si="115"/>
        <v>0</v>
      </c>
      <c r="N103" s="238"/>
      <c r="O103" s="57">
        <f t="shared" si="117"/>
        <v>0</v>
      </c>
      <c r="P103" s="238"/>
      <c r="Q103" s="57">
        <f t="shared" si="119"/>
        <v>0</v>
      </c>
      <c r="R103" s="238"/>
      <c r="S103" s="405">
        <f t="shared" si="121"/>
        <v>0</v>
      </c>
    </row>
    <row r="104" spans="1:19" x14ac:dyDescent="0.3">
      <c r="A104" s="106" t="s">
        <v>157</v>
      </c>
      <c r="B104" s="321" t="s">
        <v>158</v>
      </c>
      <c r="C104" s="238"/>
      <c r="D104" s="238"/>
      <c r="E104" s="57">
        <f t="shared" si="111"/>
        <v>0</v>
      </c>
      <c r="F104" s="238"/>
      <c r="G104" s="57">
        <f t="shared" si="122"/>
        <v>0</v>
      </c>
      <c r="H104" s="238"/>
      <c r="I104" s="57">
        <f t="shared" si="112"/>
        <v>0</v>
      </c>
      <c r="J104" s="238"/>
      <c r="K104" s="57">
        <f t="shared" si="113"/>
        <v>0</v>
      </c>
      <c r="L104" s="238"/>
      <c r="M104" s="57">
        <f t="shared" si="115"/>
        <v>0</v>
      </c>
      <c r="N104" s="238"/>
      <c r="O104" s="57">
        <f t="shared" si="117"/>
        <v>0</v>
      </c>
      <c r="P104" s="238"/>
      <c r="Q104" s="57">
        <f t="shared" si="119"/>
        <v>0</v>
      </c>
      <c r="R104" s="238"/>
      <c r="S104" s="405">
        <f t="shared" si="121"/>
        <v>0</v>
      </c>
    </row>
    <row r="105" spans="1:19" x14ac:dyDescent="0.3">
      <c r="A105" s="106" t="s">
        <v>159</v>
      </c>
      <c r="B105" s="321" t="s">
        <v>160</v>
      </c>
      <c r="C105" s="238"/>
      <c r="D105" s="238"/>
      <c r="E105" s="57">
        <f t="shared" si="111"/>
        <v>0</v>
      </c>
      <c r="F105" s="238"/>
      <c r="G105" s="57">
        <f t="shared" si="122"/>
        <v>0</v>
      </c>
      <c r="H105" s="238"/>
      <c r="I105" s="57">
        <f t="shared" si="112"/>
        <v>0</v>
      </c>
      <c r="J105" s="238"/>
      <c r="K105" s="57">
        <f t="shared" si="113"/>
        <v>0</v>
      </c>
      <c r="L105" s="238"/>
      <c r="M105" s="57">
        <f t="shared" si="115"/>
        <v>0</v>
      </c>
      <c r="N105" s="238"/>
      <c r="O105" s="57">
        <f t="shared" si="117"/>
        <v>0</v>
      </c>
      <c r="P105" s="238"/>
      <c r="Q105" s="57">
        <f t="shared" si="119"/>
        <v>0</v>
      </c>
      <c r="R105" s="238"/>
      <c r="S105" s="405">
        <f t="shared" si="121"/>
        <v>0</v>
      </c>
    </row>
    <row r="106" spans="1:19" ht="14.25" thickBot="1" x14ac:dyDescent="0.35">
      <c r="A106" s="25" t="s">
        <v>161</v>
      </c>
      <c r="B106" s="332" t="s">
        <v>162</v>
      </c>
      <c r="C106" s="61">
        <f t="shared" ref="C106:D106" si="131">SUM(C94,C99)</f>
        <v>0</v>
      </c>
      <c r="D106" s="61">
        <f t="shared" si="131"/>
        <v>0</v>
      </c>
      <c r="E106" s="62">
        <f>IFERROR(IF(AND(ROUND(SUM(C106:C106),0)=0,ROUND(SUM(D106:D106),0)&gt;ROUND(SUM(C106:C106),0)),"INF",(ROUND(SUM(D106:D106),0)-ROUND(SUM(C106:C106),0))/ROUND(SUM(C106:C106),0)),0)</f>
        <v>0</v>
      </c>
      <c r="F106" s="61">
        <f t="shared" ref="F106" si="132">SUM(F94,F99)</f>
        <v>0</v>
      </c>
      <c r="G106" s="62">
        <f t="shared" si="122"/>
        <v>0</v>
      </c>
      <c r="H106" s="61">
        <f t="shared" ref="H106" si="133">SUM(H94,H99)</f>
        <v>0</v>
      </c>
      <c r="I106" s="62">
        <f t="shared" si="112"/>
        <v>0</v>
      </c>
      <c r="J106" s="61">
        <f t="shared" ref="J106" si="134">SUM(J94,J99)</f>
        <v>0</v>
      </c>
      <c r="K106" s="62">
        <f t="shared" si="113"/>
        <v>0</v>
      </c>
      <c r="L106" s="61">
        <f t="shared" ref="L106" si="135">SUM(L94,L99)</f>
        <v>0</v>
      </c>
      <c r="M106" s="62">
        <f t="shared" si="115"/>
        <v>0</v>
      </c>
      <c r="N106" s="61">
        <f t="shared" ref="N106" si="136">SUM(N94,N99)</f>
        <v>0</v>
      </c>
      <c r="O106" s="62">
        <f t="shared" si="117"/>
        <v>0</v>
      </c>
      <c r="P106" s="61">
        <f t="shared" ref="P106" si="137">SUM(P94,P99)</f>
        <v>0</v>
      </c>
      <c r="Q106" s="62">
        <f t="shared" si="119"/>
        <v>0</v>
      </c>
      <c r="R106" s="61">
        <f t="shared" ref="R106" si="138">SUM(R94,R99)</f>
        <v>0</v>
      </c>
      <c r="S106" s="406">
        <f t="shared" si="121"/>
        <v>0</v>
      </c>
    </row>
    <row r="107" spans="1:19" x14ac:dyDescent="0.3">
      <c r="A107" s="106"/>
      <c r="B107" s="106"/>
      <c r="C107" s="18"/>
      <c r="D107" s="18"/>
      <c r="E107" s="18"/>
      <c r="F107" s="18"/>
      <c r="G107" s="18"/>
      <c r="H107" s="18"/>
      <c r="I107" s="18"/>
      <c r="J107" s="18"/>
      <c r="K107" s="18"/>
      <c r="L107" s="18"/>
      <c r="M107" s="18"/>
      <c r="N107" s="18"/>
      <c r="O107" s="18"/>
      <c r="P107" s="18"/>
      <c r="Q107" s="18"/>
      <c r="R107" s="18"/>
      <c r="S107" s="258"/>
    </row>
    <row r="108" spans="1:19" ht="27" x14ac:dyDescent="0.3">
      <c r="A108" s="325" t="s">
        <v>163</v>
      </c>
      <c r="B108" s="325" t="s">
        <v>164</v>
      </c>
      <c r="C108" s="329" t="str">
        <f t="shared" ref="C108:D108" si="139">C93</f>
        <v>Réalité 2015</v>
      </c>
      <c r="D108" s="329" t="str">
        <f t="shared" si="139"/>
        <v>Meilleure estimation 2016</v>
      </c>
      <c r="E108" s="329" t="s">
        <v>92</v>
      </c>
      <c r="F108" s="329" t="str">
        <f t="shared" ref="F108" si="140">F93</f>
        <v>Budget 2017</v>
      </c>
      <c r="G108" s="329" t="s">
        <v>92</v>
      </c>
      <c r="H108" s="329" t="str">
        <f t="shared" ref="H108" si="141">H93</f>
        <v>Budget 2018</v>
      </c>
      <c r="I108" s="329" t="s">
        <v>92</v>
      </c>
      <c r="J108" s="329" t="str">
        <f t="shared" ref="J108" si="142">J93</f>
        <v>Budget 2019</v>
      </c>
      <c r="K108" s="329" t="s">
        <v>92</v>
      </c>
      <c r="L108" s="329" t="str">
        <f t="shared" ref="L108" si="143">L93</f>
        <v>Budget 2020</v>
      </c>
      <c r="M108" s="329" t="s">
        <v>92</v>
      </c>
      <c r="N108" s="329" t="str">
        <f t="shared" ref="N108" si="144">N93</f>
        <v>Budget 2021</v>
      </c>
      <c r="O108" s="329" t="s">
        <v>92</v>
      </c>
      <c r="P108" s="329" t="str">
        <f t="shared" ref="P108" si="145">P93</f>
        <v>Budget 2022</v>
      </c>
      <c r="Q108" s="329" t="s">
        <v>92</v>
      </c>
      <c r="R108" s="329" t="str">
        <f t="shared" ref="R108" si="146">R93</f>
        <v>Budget 2023</v>
      </c>
      <c r="S108" s="329" t="s">
        <v>92</v>
      </c>
    </row>
    <row r="109" spans="1:19" x14ac:dyDescent="0.3">
      <c r="A109" s="407" t="s">
        <v>165</v>
      </c>
      <c r="B109" s="408" t="s">
        <v>166</v>
      </c>
      <c r="C109" s="53">
        <f t="shared" ref="C109:D109" si="147">SUM(C110:C115)</f>
        <v>0</v>
      </c>
      <c r="D109" s="53">
        <f t="shared" si="147"/>
        <v>0</v>
      </c>
      <c r="E109" s="57">
        <f t="shared" ref="E109:E132" si="148">IFERROR(IF(AND(ROUND(SUM(C109:C109),0)=0,ROUND(SUM(D109:D109),0)&gt;ROUND(SUM(C109:C109),0)),"INF",(ROUND(SUM(D109:D109),0)-ROUND(SUM(C109:C109),0))/ROUND(SUM(C109:C109),0)),0)</f>
        <v>0</v>
      </c>
      <c r="F109" s="53">
        <f t="shared" ref="F109" si="149">SUM(F110:F115)</f>
        <v>0</v>
      </c>
      <c r="G109" s="57">
        <f t="shared" ref="G109:G132" si="150">IFERROR(IF(AND(ROUND(SUM(D109),0)=0,ROUND(SUM(F109:F109),0)&gt;ROUND(SUM(D109),0)),"INF",(ROUND(SUM(F109:F109),0)-ROUND(SUM(D109),0))/ROUND(SUM(D109),0)),0)</f>
        <v>0</v>
      </c>
      <c r="H109" s="53">
        <f t="shared" ref="H109" si="151">SUM(H110:H115)</f>
        <v>0</v>
      </c>
      <c r="I109" s="57">
        <f t="shared" ref="I109:I132" si="152">IFERROR(IF(AND(ROUND(SUM(F109),0)=0,ROUND(SUM(H109:H109),0)&gt;ROUND(SUM(F109),0)),"INF",(ROUND(SUM(H109:H109),0)-ROUND(SUM(F109),0))/ROUND(SUM(F109),0)),0)</f>
        <v>0</v>
      </c>
      <c r="J109" s="53">
        <f t="shared" ref="J109" si="153">SUM(J110:J115)</f>
        <v>0</v>
      </c>
      <c r="K109" s="57">
        <f t="shared" ref="K109:K132" si="154">IFERROR(IF(AND(ROUND(SUM(H109),0)=0,ROUND(SUM(J109:J109),0)&gt;ROUND(SUM(H109),0)),"INF",(ROUND(SUM(J109:J109),0)-ROUND(SUM(H109),0))/ROUND(SUM(H109),0)),0)</f>
        <v>0</v>
      </c>
      <c r="L109" s="53">
        <f t="shared" ref="L109" si="155">SUM(L110:L115)</f>
        <v>0</v>
      </c>
      <c r="M109" s="57">
        <f t="shared" ref="M109:M132" si="156">IFERROR(IF(AND(ROUND(SUM(J109),0)=0,ROUND(SUM(L109:L109),0)&gt;ROUND(SUM(J109),0)),"INF",(ROUND(SUM(L109:L109),0)-ROUND(SUM(J109),0))/ROUND(SUM(J109),0)),0)</f>
        <v>0</v>
      </c>
      <c r="N109" s="53">
        <f t="shared" ref="N109" si="157">SUM(N110:N115)</f>
        <v>0</v>
      </c>
      <c r="O109" s="57">
        <f t="shared" ref="O109:O132" si="158">IFERROR(IF(AND(ROUND(SUM(L109),0)=0,ROUND(SUM(N109:N109),0)&gt;ROUND(SUM(L109),0)),"INF",(ROUND(SUM(N109:N109),0)-ROUND(SUM(L109),0))/ROUND(SUM(L109),0)),0)</f>
        <v>0</v>
      </c>
      <c r="P109" s="53">
        <f t="shared" ref="P109" si="159">SUM(P110:P115)</f>
        <v>0</v>
      </c>
      <c r="Q109" s="57">
        <f t="shared" ref="Q109:Q132" si="160">IFERROR(IF(AND(ROUND(SUM(N109),0)=0,ROUND(SUM(P109:P109),0)&gt;ROUND(SUM(N109),0)),"INF",(ROUND(SUM(P109:P109),0)-ROUND(SUM(N109),0))/ROUND(SUM(N109),0)),0)</f>
        <v>0</v>
      </c>
      <c r="R109" s="53">
        <f t="shared" ref="R109" si="161">SUM(R110:R115)</f>
        <v>0</v>
      </c>
      <c r="S109" s="405">
        <f t="shared" ref="S109:S132" si="162">IFERROR(IF(AND(ROUND(SUM(P109),0)=0,ROUND(SUM(R109:R109),0)&gt;ROUND(SUM(P109),0)),"INF",(ROUND(SUM(R109:R109),0)-ROUND(SUM(P109),0))/ROUND(SUM(P109),0)),0)</f>
        <v>0</v>
      </c>
    </row>
    <row r="110" spans="1:19" x14ac:dyDescent="0.3">
      <c r="A110" s="106" t="s">
        <v>167</v>
      </c>
      <c r="B110" s="321">
        <v>10</v>
      </c>
      <c r="C110" s="238"/>
      <c r="D110" s="238"/>
      <c r="E110" s="57">
        <f t="shared" si="148"/>
        <v>0</v>
      </c>
      <c r="F110" s="238"/>
      <c r="G110" s="57">
        <f t="shared" si="150"/>
        <v>0</v>
      </c>
      <c r="H110" s="238"/>
      <c r="I110" s="57">
        <f t="shared" si="152"/>
        <v>0</v>
      </c>
      <c r="J110" s="238"/>
      <c r="K110" s="57">
        <f t="shared" si="154"/>
        <v>0</v>
      </c>
      <c r="L110" s="238"/>
      <c r="M110" s="57">
        <f t="shared" si="156"/>
        <v>0</v>
      </c>
      <c r="N110" s="238"/>
      <c r="O110" s="57">
        <f t="shared" si="158"/>
        <v>0</v>
      </c>
      <c r="P110" s="238"/>
      <c r="Q110" s="57">
        <f t="shared" si="160"/>
        <v>0</v>
      </c>
      <c r="R110" s="238"/>
      <c r="S110" s="405">
        <f t="shared" si="162"/>
        <v>0</v>
      </c>
    </row>
    <row r="111" spans="1:19" x14ac:dyDescent="0.3">
      <c r="A111" s="106" t="s">
        <v>168</v>
      </c>
      <c r="B111" s="321">
        <v>11</v>
      </c>
      <c r="C111" s="238"/>
      <c r="D111" s="238"/>
      <c r="E111" s="57">
        <f t="shared" si="148"/>
        <v>0</v>
      </c>
      <c r="F111" s="238"/>
      <c r="G111" s="57">
        <f t="shared" si="150"/>
        <v>0</v>
      </c>
      <c r="H111" s="238"/>
      <c r="I111" s="57">
        <f t="shared" si="152"/>
        <v>0</v>
      </c>
      <c r="J111" s="238"/>
      <c r="K111" s="57">
        <f t="shared" si="154"/>
        <v>0</v>
      </c>
      <c r="L111" s="238"/>
      <c r="M111" s="57">
        <f t="shared" si="156"/>
        <v>0</v>
      </c>
      <c r="N111" s="238"/>
      <c r="O111" s="57">
        <f t="shared" si="158"/>
        <v>0</v>
      </c>
      <c r="P111" s="238"/>
      <c r="Q111" s="57">
        <f t="shared" si="160"/>
        <v>0</v>
      </c>
      <c r="R111" s="238"/>
      <c r="S111" s="405">
        <f t="shared" si="162"/>
        <v>0</v>
      </c>
    </row>
    <row r="112" spans="1:19" x14ac:dyDescent="0.3">
      <c r="A112" s="106" t="s">
        <v>169</v>
      </c>
      <c r="B112" s="321">
        <v>12</v>
      </c>
      <c r="C112" s="238"/>
      <c r="D112" s="238"/>
      <c r="E112" s="57">
        <f t="shared" si="148"/>
        <v>0</v>
      </c>
      <c r="F112" s="238"/>
      <c r="G112" s="57">
        <f t="shared" si="150"/>
        <v>0</v>
      </c>
      <c r="H112" s="238"/>
      <c r="I112" s="57">
        <f t="shared" si="152"/>
        <v>0</v>
      </c>
      <c r="J112" s="238"/>
      <c r="K112" s="57">
        <f t="shared" si="154"/>
        <v>0</v>
      </c>
      <c r="L112" s="238"/>
      <c r="M112" s="57">
        <f t="shared" si="156"/>
        <v>0</v>
      </c>
      <c r="N112" s="238"/>
      <c r="O112" s="57">
        <f t="shared" si="158"/>
        <v>0</v>
      </c>
      <c r="P112" s="238"/>
      <c r="Q112" s="57">
        <f t="shared" si="160"/>
        <v>0</v>
      </c>
      <c r="R112" s="238"/>
      <c r="S112" s="405">
        <f t="shared" si="162"/>
        <v>0</v>
      </c>
    </row>
    <row r="113" spans="1:19" x14ac:dyDescent="0.3">
      <c r="A113" s="106" t="s">
        <v>170</v>
      </c>
      <c r="B113" s="321">
        <v>13</v>
      </c>
      <c r="C113" s="238"/>
      <c r="D113" s="238"/>
      <c r="E113" s="57">
        <f t="shared" si="148"/>
        <v>0</v>
      </c>
      <c r="F113" s="238"/>
      <c r="G113" s="57">
        <f t="shared" si="150"/>
        <v>0</v>
      </c>
      <c r="H113" s="238"/>
      <c r="I113" s="57">
        <f t="shared" si="152"/>
        <v>0</v>
      </c>
      <c r="J113" s="238"/>
      <c r="K113" s="57">
        <f t="shared" si="154"/>
        <v>0</v>
      </c>
      <c r="L113" s="238"/>
      <c r="M113" s="57">
        <f t="shared" si="156"/>
        <v>0</v>
      </c>
      <c r="N113" s="238"/>
      <c r="O113" s="57">
        <f t="shared" si="158"/>
        <v>0</v>
      </c>
      <c r="P113" s="238"/>
      <c r="Q113" s="57">
        <f t="shared" si="160"/>
        <v>0</v>
      </c>
      <c r="R113" s="238"/>
      <c r="S113" s="405">
        <f t="shared" si="162"/>
        <v>0</v>
      </c>
    </row>
    <row r="114" spans="1:19" x14ac:dyDescent="0.3">
      <c r="A114" s="106" t="s">
        <v>171</v>
      </c>
      <c r="B114" s="321">
        <v>14</v>
      </c>
      <c r="C114" s="238"/>
      <c r="D114" s="238"/>
      <c r="E114" s="57">
        <f t="shared" si="148"/>
        <v>0</v>
      </c>
      <c r="F114" s="238"/>
      <c r="G114" s="57">
        <f t="shared" si="150"/>
        <v>0</v>
      </c>
      <c r="H114" s="238"/>
      <c r="I114" s="57">
        <f t="shared" si="152"/>
        <v>0</v>
      </c>
      <c r="J114" s="238"/>
      <c r="K114" s="57">
        <f t="shared" si="154"/>
        <v>0</v>
      </c>
      <c r="L114" s="238"/>
      <c r="M114" s="57">
        <f t="shared" si="156"/>
        <v>0</v>
      </c>
      <c r="N114" s="238"/>
      <c r="O114" s="57">
        <f t="shared" si="158"/>
        <v>0</v>
      </c>
      <c r="P114" s="238"/>
      <c r="Q114" s="57">
        <f t="shared" si="160"/>
        <v>0</v>
      </c>
      <c r="R114" s="238"/>
      <c r="S114" s="405">
        <f t="shared" si="162"/>
        <v>0</v>
      </c>
    </row>
    <row r="115" spans="1:19" x14ac:dyDescent="0.3">
      <c r="A115" s="106" t="s">
        <v>172</v>
      </c>
      <c r="B115" s="321">
        <v>15</v>
      </c>
      <c r="C115" s="238"/>
      <c r="D115" s="238"/>
      <c r="E115" s="57">
        <f t="shared" si="148"/>
        <v>0</v>
      </c>
      <c r="F115" s="238"/>
      <c r="G115" s="57">
        <f t="shared" si="150"/>
        <v>0</v>
      </c>
      <c r="H115" s="238"/>
      <c r="I115" s="57">
        <f t="shared" si="152"/>
        <v>0</v>
      </c>
      <c r="J115" s="238"/>
      <c r="K115" s="57">
        <f t="shared" si="154"/>
        <v>0</v>
      </c>
      <c r="L115" s="238"/>
      <c r="M115" s="57">
        <f t="shared" si="156"/>
        <v>0</v>
      </c>
      <c r="N115" s="238"/>
      <c r="O115" s="57">
        <f t="shared" si="158"/>
        <v>0</v>
      </c>
      <c r="P115" s="238"/>
      <c r="Q115" s="57">
        <f t="shared" si="160"/>
        <v>0</v>
      </c>
      <c r="R115" s="238"/>
      <c r="S115" s="405">
        <f t="shared" si="162"/>
        <v>0</v>
      </c>
    </row>
    <row r="116" spans="1:19" x14ac:dyDescent="0.3">
      <c r="A116" s="407" t="s">
        <v>173</v>
      </c>
      <c r="B116" s="408">
        <v>16</v>
      </c>
      <c r="C116" s="53">
        <f t="shared" ref="C116:R116" si="163">C117</f>
        <v>0</v>
      </c>
      <c r="D116" s="53">
        <f t="shared" si="163"/>
        <v>0</v>
      </c>
      <c r="E116" s="57">
        <f t="shared" si="148"/>
        <v>0</v>
      </c>
      <c r="F116" s="53">
        <f t="shared" si="163"/>
        <v>0</v>
      </c>
      <c r="G116" s="57">
        <f t="shared" si="150"/>
        <v>0</v>
      </c>
      <c r="H116" s="53">
        <f t="shared" si="163"/>
        <v>0</v>
      </c>
      <c r="I116" s="57">
        <f t="shared" si="152"/>
        <v>0</v>
      </c>
      <c r="J116" s="53">
        <f t="shared" si="163"/>
        <v>0</v>
      </c>
      <c r="K116" s="57">
        <f t="shared" si="154"/>
        <v>0</v>
      </c>
      <c r="L116" s="53">
        <f t="shared" si="163"/>
        <v>0</v>
      </c>
      <c r="M116" s="57">
        <f t="shared" si="156"/>
        <v>0</v>
      </c>
      <c r="N116" s="53">
        <f t="shared" si="163"/>
        <v>0</v>
      </c>
      <c r="O116" s="57">
        <f t="shared" si="158"/>
        <v>0</v>
      </c>
      <c r="P116" s="53">
        <f t="shared" si="163"/>
        <v>0</v>
      </c>
      <c r="Q116" s="57">
        <f t="shared" si="160"/>
        <v>0</v>
      </c>
      <c r="R116" s="53">
        <f t="shared" si="163"/>
        <v>0</v>
      </c>
      <c r="S116" s="405">
        <f t="shared" si="162"/>
        <v>0</v>
      </c>
    </row>
    <row r="117" spans="1:19" x14ac:dyDescent="0.3">
      <c r="A117" s="106" t="s">
        <v>174</v>
      </c>
      <c r="B117" s="321">
        <v>16</v>
      </c>
      <c r="C117" s="238"/>
      <c r="D117" s="238"/>
      <c r="E117" s="57">
        <f t="shared" si="148"/>
        <v>0</v>
      </c>
      <c r="F117" s="238"/>
      <c r="G117" s="57">
        <f t="shared" si="150"/>
        <v>0</v>
      </c>
      <c r="H117" s="238"/>
      <c r="I117" s="57">
        <f t="shared" si="152"/>
        <v>0</v>
      </c>
      <c r="J117" s="238"/>
      <c r="K117" s="57">
        <f t="shared" si="154"/>
        <v>0</v>
      </c>
      <c r="L117" s="238"/>
      <c r="M117" s="57">
        <f t="shared" si="156"/>
        <v>0</v>
      </c>
      <c r="N117" s="238"/>
      <c r="O117" s="57">
        <f t="shared" si="158"/>
        <v>0</v>
      </c>
      <c r="P117" s="238"/>
      <c r="Q117" s="57">
        <f t="shared" si="160"/>
        <v>0</v>
      </c>
      <c r="R117" s="238"/>
      <c r="S117" s="405">
        <f t="shared" si="162"/>
        <v>0</v>
      </c>
    </row>
    <row r="118" spans="1:19" x14ac:dyDescent="0.3">
      <c r="A118" s="407" t="s">
        <v>175</v>
      </c>
      <c r="B118" s="408" t="s">
        <v>176</v>
      </c>
      <c r="C118" s="53">
        <f t="shared" ref="C118:D118" si="164">SUM(C119,C124,C131)</f>
        <v>0</v>
      </c>
      <c r="D118" s="53">
        <f t="shared" si="164"/>
        <v>0</v>
      </c>
      <c r="E118" s="57">
        <f t="shared" si="148"/>
        <v>0</v>
      </c>
      <c r="F118" s="53">
        <f t="shared" ref="F118" si="165">SUM(F119,F124,F131)</f>
        <v>0</v>
      </c>
      <c r="G118" s="57">
        <f t="shared" si="150"/>
        <v>0</v>
      </c>
      <c r="H118" s="53">
        <f t="shared" ref="H118" si="166">SUM(H119,H124,H131)</f>
        <v>0</v>
      </c>
      <c r="I118" s="57">
        <f t="shared" si="152"/>
        <v>0</v>
      </c>
      <c r="J118" s="53">
        <f t="shared" ref="J118" si="167">SUM(J119,J124,J131)</f>
        <v>0</v>
      </c>
      <c r="K118" s="57">
        <f t="shared" si="154"/>
        <v>0</v>
      </c>
      <c r="L118" s="53">
        <f t="shared" ref="L118" si="168">SUM(L119,L124,L131)</f>
        <v>0</v>
      </c>
      <c r="M118" s="57">
        <f t="shared" si="156"/>
        <v>0</v>
      </c>
      <c r="N118" s="53">
        <f t="shared" ref="N118" si="169">SUM(N119,N124,N131)</f>
        <v>0</v>
      </c>
      <c r="O118" s="57">
        <f t="shared" si="158"/>
        <v>0</v>
      </c>
      <c r="P118" s="53">
        <f t="shared" ref="P118" si="170">SUM(P119,P124,P131)</f>
        <v>0</v>
      </c>
      <c r="Q118" s="57">
        <f t="shared" si="160"/>
        <v>0</v>
      </c>
      <c r="R118" s="53">
        <f t="shared" ref="R118" si="171">SUM(R119,R124,R131)</f>
        <v>0</v>
      </c>
      <c r="S118" s="405">
        <f t="shared" si="162"/>
        <v>0</v>
      </c>
    </row>
    <row r="119" spans="1:19" x14ac:dyDescent="0.3">
      <c r="A119" s="407" t="s">
        <v>841</v>
      </c>
      <c r="B119" s="408">
        <v>17</v>
      </c>
      <c r="C119" s="53">
        <f t="shared" ref="C119:D119" si="172">SUM(C120,C123)</f>
        <v>0</v>
      </c>
      <c r="D119" s="53">
        <f t="shared" si="172"/>
        <v>0</v>
      </c>
      <c r="E119" s="57">
        <f t="shared" si="148"/>
        <v>0</v>
      </c>
      <c r="F119" s="53">
        <f t="shared" ref="F119" si="173">SUM(F120,F123)</f>
        <v>0</v>
      </c>
      <c r="G119" s="57">
        <f t="shared" si="150"/>
        <v>0</v>
      </c>
      <c r="H119" s="53">
        <f t="shared" ref="H119" si="174">SUM(H120,H123)</f>
        <v>0</v>
      </c>
      <c r="I119" s="57">
        <f t="shared" si="152"/>
        <v>0</v>
      </c>
      <c r="J119" s="53">
        <f t="shared" ref="J119" si="175">SUM(J120,J123)</f>
        <v>0</v>
      </c>
      <c r="K119" s="57">
        <f t="shared" si="154"/>
        <v>0</v>
      </c>
      <c r="L119" s="53">
        <f t="shared" ref="L119" si="176">SUM(L120,L123)</f>
        <v>0</v>
      </c>
      <c r="M119" s="57">
        <f t="shared" si="156"/>
        <v>0</v>
      </c>
      <c r="N119" s="53">
        <f t="shared" ref="N119" si="177">SUM(N120,N123)</f>
        <v>0</v>
      </c>
      <c r="O119" s="57">
        <f t="shared" si="158"/>
        <v>0</v>
      </c>
      <c r="P119" s="53">
        <f t="shared" ref="P119" si="178">SUM(P120,P123)</f>
        <v>0</v>
      </c>
      <c r="Q119" s="57">
        <f t="shared" si="160"/>
        <v>0</v>
      </c>
      <c r="R119" s="53">
        <f t="shared" ref="R119" si="179">SUM(R120,R123)</f>
        <v>0</v>
      </c>
      <c r="S119" s="405">
        <f t="shared" si="162"/>
        <v>0</v>
      </c>
    </row>
    <row r="120" spans="1:19" x14ac:dyDescent="0.3">
      <c r="A120" s="407" t="s">
        <v>177</v>
      </c>
      <c r="B120" s="408" t="s">
        <v>178</v>
      </c>
      <c r="C120" s="53">
        <f t="shared" ref="C120:D120" si="180">SUM(C121:C122)</f>
        <v>0</v>
      </c>
      <c r="D120" s="53">
        <f t="shared" si="180"/>
        <v>0</v>
      </c>
      <c r="E120" s="57">
        <f t="shared" si="148"/>
        <v>0</v>
      </c>
      <c r="F120" s="53">
        <f>SUM(F121:F122)</f>
        <v>0</v>
      </c>
      <c r="G120" s="57">
        <f t="shared" si="150"/>
        <v>0</v>
      </c>
      <c r="H120" s="53">
        <f>SUM(H121:H122)</f>
        <v>0</v>
      </c>
      <c r="I120" s="57">
        <f t="shared" si="152"/>
        <v>0</v>
      </c>
      <c r="J120" s="53">
        <f>SUM(J121:J122)</f>
        <v>0</v>
      </c>
      <c r="K120" s="57">
        <f t="shared" si="154"/>
        <v>0</v>
      </c>
      <c r="L120" s="53">
        <f>SUM(L121:L122)</f>
        <v>0</v>
      </c>
      <c r="M120" s="57">
        <f t="shared" si="156"/>
        <v>0</v>
      </c>
      <c r="N120" s="53">
        <f>SUM(N121:N122)</f>
        <v>0</v>
      </c>
      <c r="O120" s="57">
        <f t="shared" si="158"/>
        <v>0</v>
      </c>
      <c r="P120" s="53">
        <f>SUM(P121:P122)</f>
        <v>0</v>
      </c>
      <c r="Q120" s="57">
        <f t="shared" si="160"/>
        <v>0</v>
      </c>
      <c r="R120" s="53">
        <f>SUM(R121:R122)</f>
        <v>0</v>
      </c>
      <c r="S120" s="405">
        <f t="shared" si="162"/>
        <v>0</v>
      </c>
    </row>
    <row r="121" spans="1:19" x14ac:dyDescent="0.3">
      <c r="A121" s="319" t="s">
        <v>179</v>
      </c>
      <c r="B121" s="321"/>
      <c r="C121" s="238"/>
      <c r="D121" s="238"/>
      <c r="E121" s="57">
        <f t="shared" si="148"/>
        <v>0</v>
      </c>
      <c r="F121" s="238"/>
      <c r="G121" s="57">
        <f t="shared" si="150"/>
        <v>0</v>
      </c>
      <c r="H121" s="238"/>
      <c r="I121" s="57">
        <f t="shared" si="152"/>
        <v>0</v>
      </c>
      <c r="J121" s="238"/>
      <c r="K121" s="57">
        <f t="shared" si="154"/>
        <v>0</v>
      </c>
      <c r="L121" s="238"/>
      <c r="M121" s="57">
        <f t="shared" si="156"/>
        <v>0</v>
      </c>
      <c r="N121" s="238"/>
      <c r="O121" s="57">
        <f t="shared" si="158"/>
        <v>0</v>
      </c>
      <c r="P121" s="238"/>
      <c r="Q121" s="57">
        <f t="shared" si="160"/>
        <v>0</v>
      </c>
      <c r="R121" s="238"/>
      <c r="S121" s="405">
        <f t="shared" si="162"/>
        <v>0</v>
      </c>
    </row>
    <row r="122" spans="1:19" x14ac:dyDescent="0.3">
      <c r="A122" s="319" t="s">
        <v>180</v>
      </c>
      <c r="B122" s="321"/>
      <c r="C122" s="238"/>
      <c r="D122" s="238"/>
      <c r="E122" s="57">
        <f t="shared" si="148"/>
        <v>0</v>
      </c>
      <c r="F122" s="238"/>
      <c r="G122" s="57">
        <f t="shared" si="150"/>
        <v>0</v>
      </c>
      <c r="H122" s="238"/>
      <c r="I122" s="57">
        <f t="shared" si="152"/>
        <v>0</v>
      </c>
      <c r="J122" s="238"/>
      <c r="K122" s="57">
        <f t="shared" si="154"/>
        <v>0</v>
      </c>
      <c r="L122" s="238"/>
      <c r="M122" s="57">
        <f t="shared" si="156"/>
        <v>0</v>
      </c>
      <c r="N122" s="238"/>
      <c r="O122" s="57">
        <f t="shared" si="158"/>
        <v>0</v>
      </c>
      <c r="P122" s="238"/>
      <c r="Q122" s="57">
        <f t="shared" si="160"/>
        <v>0</v>
      </c>
      <c r="R122" s="238"/>
      <c r="S122" s="405">
        <f t="shared" si="162"/>
        <v>0</v>
      </c>
    </row>
    <row r="123" spans="1:19" x14ac:dyDescent="0.3">
      <c r="A123" s="319" t="s">
        <v>181</v>
      </c>
      <c r="B123" s="321" t="s">
        <v>182</v>
      </c>
      <c r="C123" s="238"/>
      <c r="D123" s="238"/>
      <c r="E123" s="57">
        <f t="shared" si="148"/>
        <v>0</v>
      </c>
      <c r="F123" s="238"/>
      <c r="G123" s="57">
        <f t="shared" si="150"/>
        <v>0</v>
      </c>
      <c r="H123" s="238"/>
      <c r="I123" s="57">
        <f t="shared" si="152"/>
        <v>0</v>
      </c>
      <c r="J123" s="238"/>
      <c r="K123" s="57">
        <f t="shared" si="154"/>
        <v>0</v>
      </c>
      <c r="L123" s="238"/>
      <c r="M123" s="57">
        <f t="shared" si="156"/>
        <v>0</v>
      </c>
      <c r="N123" s="238"/>
      <c r="O123" s="57">
        <f t="shared" si="158"/>
        <v>0</v>
      </c>
      <c r="P123" s="238"/>
      <c r="Q123" s="57">
        <f t="shared" si="160"/>
        <v>0</v>
      </c>
      <c r="R123" s="238"/>
      <c r="S123" s="405">
        <f t="shared" si="162"/>
        <v>0</v>
      </c>
    </row>
    <row r="124" spans="1:19" x14ac:dyDescent="0.3">
      <c r="A124" s="407" t="s">
        <v>183</v>
      </c>
      <c r="B124" s="408" t="s">
        <v>184</v>
      </c>
      <c r="C124" s="53">
        <f t="shared" ref="C124:D124" si="181">SUM(C125:C130)</f>
        <v>0</v>
      </c>
      <c r="D124" s="53">
        <f t="shared" si="181"/>
        <v>0</v>
      </c>
      <c r="E124" s="57">
        <f t="shared" si="148"/>
        <v>0</v>
      </c>
      <c r="F124" s="53">
        <f t="shared" ref="F124" si="182">SUM(F125:F130)</f>
        <v>0</v>
      </c>
      <c r="G124" s="57">
        <f t="shared" si="150"/>
        <v>0</v>
      </c>
      <c r="H124" s="53">
        <f t="shared" ref="H124" si="183">SUM(H125:H130)</f>
        <v>0</v>
      </c>
      <c r="I124" s="57">
        <f t="shared" si="152"/>
        <v>0</v>
      </c>
      <c r="J124" s="53">
        <f t="shared" ref="J124" si="184">SUM(J125:J130)</f>
        <v>0</v>
      </c>
      <c r="K124" s="57">
        <f t="shared" si="154"/>
        <v>0</v>
      </c>
      <c r="L124" s="53">
        <f t="shared" ref="L124" si="185">SUM(L125:L130)</f>
        <v>0</v>
      </c>
      <c r="M124" s="57">
        <f t="shared" si="156"/>
        <v>0</v>
      </c>
      <c r="N124" s="53">
        <f t="shared" ref="N124" si="186">SUM(N125:N130)</f>
        <v>0</v>
      </c>
      <c r="O124" s="57">
        <f t="shared" si="158"/>
        <v>0</v>
      </c>
      <c r="P124" s="53">
        <f t="shared" ref="P124" si="187">SUM(P125:P130)</f>
        <v>0</v>
      </c>
      <c r="Q124" s="57">
        <f t="shared" si="160"/>
        <v>0</v>
      </c>
      <c r="R124" s="53">
        <f t="shared" ref="R124" si="188">SUM(R125:R130)</f>
        <v>0</v>
      </c>
      <c r="S124" s="405">
        <f t="shared" si="162"/>
        <v>0</v>
      </c>
    </row>
    <row r="125" spans="1:19" x14ac:dyDescent="0.3">
      <c r="A125" s="319" t="s">
        <v>185</v>
      </c>
      <c r="B125" s="321">
        <v>42</v>
      </c>
      <c r="C125" s="238"/>
      <c r="D125" s="238"/>
      <c r="E125" s="57">
        <f t="shared" si="148"/>
        <v>0</v>
      </c>
      <c r="F125" s="238"/>
      <c r="G125" s="57">
        <f t="shared" si="150"/>
        <v>0</v>
      </c>
      <c r="H125" s="238"/>
      <c r="I125" s="57">
        <f t="shared" si="152"/>
        <v>0</v>
      </c>
      <c r="J125" s="238"/>
      <c r="K125" s="57">
        <f t="shared" si="154"/>
        <v>0</v>
      </c>
      <c r="L125" s="238"/>
      <c r="M125" s="57">
        <f t="shared" si="156"/>
        <v>0</v>
      </c>
      <c r="N125" s="238"/>
      <c r="O125" s="57">
        <f t="shared" si="158"/>
        <v>0</v>
      </c>
      <c r="P125" s="238"/>
      <c r="Q125" s="57">
        <f t="shared" si="160"/>
        <v>0</v>
      </c>
      <c r="R125" s="238"/>
      <c r="S125" s="405">
        <f t="shared" si="162"/>
        <v>0</v>
      </c>
    </row>
    <row r="126" spans="1:19" x14ac:dyDescent="0.3">
      <c r="A126" s="319" t="s">
        <v>186</v>
      </c>
      <c r="B126" s="321">
        <v>43</v>
      </c>
      <c r="C126" s="238"/>
      <c r="D126" s="238"/>
      <c r="E126" s="57">
        <f t="shared" si="148"/>
        <v>0</v>
      </c>
      <c r="F126" s="238"/>
      <c r="G126" s="57">
        <f t="shared" si="150"/>
        <v>0</v>
      </c>
      <c r="H126" s="238"/>
      <c r="I126" s="57">
        <f t="shared" si="152"/>
        <v>0</v>
      </c>
      <c r="J126" s="238"/>
      <c r="K126" s="57">
        <f t="shared" si="154"/>
        <v>0</v>
      </c>
      <c r="L126" s="238"/>
      <c r="M126" s="57">
        <f t="shared" si="156"/>
        <v>0</v>
      </c>
      <c r="N126" s="238"/>
      <c r="O126" s="57">
        <f t="shared" si="158"/>
        <v>0</v>
      </c>
      <c r="P126" s="238"/>
      <c r="Q126" s="57">
        <f t="shared" si="160"/>
        <v>0</v>
      </c>
      <c r="R126" s="238"/>
      <c r="S126" s="405">
        <f t="shared" si="162"/>
        <v>0</v>
      </c>
    </row>
    <row r="127" spans="1:19" x14ac:dyDescent="0.3">
      <c r="A127" s="319" t="s">
        <v>187</v>
      </c>
      <c r="B127" s="321">
        <v>44</v>
      </c>
      <c r="C127" s="238"/>
      <c r="D127" s="238"/>
      <c r="E127" s="57">
        <f t="shared" si="148"/>
        <v>0</v>
      </c>
      <c r="F127" s="238"/>
      <c r="G127" s="57">
        <f t="shared" si="150"/>
        <v>0</v>
      </c>
      <c r="H127" s="238"/>
      <c r="I127" s="57">
        <f t="shared" si="152"/>
        <v>0</v>
      </c>
      <c r="J127" s="238"/>
      <c r="K127" s="57">
        <f t="shared" si="154"/>
        <v>0</v>
      </c>
      <c r="L127" s="238"/>
      <c r="M127" s="57">
        <f t="shared" si="156"/>
        <v>0</v>
      </c>
      <c r="N127" s="238"/>
      <c r="O127" s="57">
        <f t="shared" si="158"/>
        <v>0</v>
      </c>
      <c r="P127" s="238"/>
      <c r="Q127" s="57">
        <f t="shared" si="160"/>
        <v>0</v>
      </c>
      <c r="R127" s="238"/>
      <c r="S127" s="405">
        <f t="shared" si="162"/>
        <v>0</v>
      </c>
    </row>
    <row r="128" spans="1:19" x14ac:dyDescent="0.3">
      <c r="A128" s="319" t="s">
        <v>188</v>
      </c>
      <c r="B128" s="321">
        <v>46</v>
      </c>
      <c r="C128" s="238"/>
      <c r="D128" s="238"/>
      <c r="E128" s="57">
        <f t="shared" si="148"/>
        <v>0</v>
      </c>
      <c r="F128" s="238"/>
      <c r="G128" s="57">
        <f t="shared" si="150"/>
        <v>0</v>
      </c>
      <c r="H128" s="238"/>
      <c r="I128" s="57">
        <f t="shared" si="152"/>
        <v>0</v>
      </c>
      <c r="J128" s="238"/>
      <c r="K128" s="57">
        <f t="shared" si="154"/>
        <v>0</v>
      </c>
      <c r="L128" s="238"/>
      <c r="M128" s="57">
        <f t="shared" si="156"/>
        <v>0</v>
      </c>
      <c r="N128" s="238"/>
      <c r="O128" s="57">
        <f t="shared" si="158"/>
        <v>0</v>
      </c>
      <c r="P128" s="238"/>
      <c r="Q128" s="57">
        <f t="shared" si="160"/>
        <v>0</v>
      </c>
      <c r="R128" s="238"/>
      <c r="S128" s="405">
        <f t="shared" si="162"/>
        <v>0</v>
      </c>
    </row>
    <row r="129" spans="1:21" x14ac:dyDescent="0.3">
      <c r="A129" s="319" t="s">
        <v>189</v>
      </c>
      <c r="B129" s="321">
        <v>45</v>
      </c>
      <c r="C129" s="238"/>
      <c r="D129" s="238"/>
      <c r="E129" s="57">
        <f t="shared" si="148"/>
        <v>0</v>
      </c>
      <c r="F129" s="238"/>
      <c r="G129" s="57">
        <f t="shared" si="150"/>
        <v>0</v>
      </c>
      <c r="H129" s="238"/>
      <c r="I129" s="57">
        <f t="shared" si="152"/>
        <v>0</v>
      </c>
      <c r="J129" s="238"/>
      <c r="K129" s="57">
        <f t="shared" si="154"/>
        <v>0</v>
      </c>
      <c r="L129" s="238"/>
      <c r="M129" s="57">
        <f t="shared" si="156"/>
        <v>0</v>
      </c>
      <c r="N129" s="238"/>
      <c r="O129" s="57">
        <f t="shared" si="158"/>
        <v>0</v>
      </c>
      <c r="P129" s="238"/>
      <c r="Q129" s="57">
        <f t="shared" si="160"/>
        <v>0</v>
      </c>
      <c r="R129" s="238"/>
      <c r="S129" s="405">
        <f t="shared" si="162"/>
        <v>0</v>
      </c>
    </row>
    <row r="130" spans="1:21" x14ac:dyDescent="0.3">
      <c r="A130" s="319" t="s">
        <v>190</v>
      </c>
      <c r="B130" s="321" t="s">
        <v>191</v>
      </c>
      <c r="C130" s="238"/>
      <c r="D130" s="238"/>
      <c r="E130" s="57">
        <f t="shared" si="148"/>
        <v>0</v>
      </c>
      <c r="F130" s="238"/>
      <c r="G130" s="57">
        <f t="shared" si="150"/>
        <v>0</v>
      </c>
      <c r="H130" s="238"/>
      <c r="I130" s="57">
        <f t="shared" si="152"/>
        <v>0</v>
      </c>
      <c r="J130" s="238"/>
      <c r="K130" s="57">
        <f t="shared" si="154"/>
        <v>0</v>
      </c>
      <c r="L130" s="238"/>
      <c r="M130" s="57">
        <f t="shared" si="156"/>
        <v>0</v>
      </c>
      <c r="N130" s="238"/>
      <c r="O130" s="57">
        <f t="shared" si="158"/>
        <v>0</v>
      </c>
      <c r="P130" s="238"/>
      <c r="Q130" s="57">
        <f t="shared" si="160"/>
        <v>0</v>
      </c>
      <c r="R130" s="238"/>
      <c r="S130" s="405">
        <f t="shared" si="162"/>
        <v>0</v>
      </c>
    </row>
    <row r="131" spans="1:21" x14ac:dyDescent="0.3">
      <c r="A131" s="591" t="s">
        <v>159</v>
      </c>
      <c r="B131" s="592" t="s">
        <v>192</v>
      </c>
      <c r="C131" s="387"/>
      <c r="D131" s="387"/>
      <c r="E131" s="57">
        <f t="shared" si="148"/>
        <v>0</v>
      </c>
      <c r="F131" s="387"/>
      <c r="G131" s="57">
        <f t="shared" si="150"/>
        <v>0</v>
      </c>
      <c r="H131" s="387"/>
      <c r="I131" s="57">
        <f t="shared" si="152"/>
        <v>0</v>
      </c>
      <c r="J131" s="387"/>
      <c r="K131" s="57">
        <f t="shared" si="154"/>
        <v>0</v>
      </c>
      <c r="L131" s="387"/>
      <c r="M131" s="57">
        <f t="shared" si="156"/>
        <v>0</v>
      </c>
      <c r="N131" s="387"/>
      <c r="O131" s="57">
        <f t="shared" si="158"/>
        <v>0</v>
      </c>
      <c r="P131" s="387"/>
      <c r="Q131" s="57">
        <f t="shared" si="160"/>
        <v>0</v>
      </c>
      <c r="R131" s="387"/>
      <c r="S131" s="405">
        <f t="shared" si="162"/>
        <v>0</v>
      </c>
    </row>
    <row r="132" spans="1:21" x14ac:dyDescent="0.3">
      <c r="A132" s="25" t="s">
        <v>193</v>
      </c>
      <c r="B132" s="332" t="s">
        <v>194</v>
      </c>
      <c r="C132" s="26">
        <f>SUM(C109,C116,C119,C124,C131)</f>
        <v>0</v>
      </c>
      <c r="D132" s="26">
        <f>SUM(D109,D116,D119,D124,D131)</f>
        <v>0</v>
      </c>
      <c r="E132" s="309">
        <f t="shared" si="148"/>
        <v>0</v>
      </c>
      <c r="F132" s="26">
        <f>SUM(F109,F116,F119,F124,F131)</f>
        <v>0</v>
      </c>
      <c r="G132" s="309">
        <f t="shared" si="150"/>
        <v>0</v>
      </c>
      <c r="H132" s="26">
        <f>SUM(H109,H116,H119,H124,H131)</f>
        <v>0</v>
      </c>
      <c r="I132" s="309">
        <f t="shared" si="152"/>
        <v>0</v>
      </c>
      <c r="J132" s="26">
        <f>SUM(J109,J116,J119,J124,J131)</f>
        <v>0</v>
      </c>
      <c r="K132" s="309">
        <f t="shared" si="154"/>
        <v>0</v>
      </c>
      <c r="L132" s="26">
        <f>SUM(L109,L116,L119,L124,L131)</f>
        <v>0</v>
      </c>
      <c r="M132" s="309">
        <f t="shared" si="156"/>
        <v>0</v>
      </c>
      <c r="N132" s="26">
        <f>SUM(N109,N116,N119,N124,N131)</f>
        <v>0</v>
      </c>
      <c r="O132" s="309">
        <f t="shared" si="158"/>
        <v>0</v>
      </c>
      <c r="P132" s="26">
        <f>SUM(P109,P116,P119,P124,P131)</f>
        <v>0</v>
      </c>
      <c r="Q132" s="309">
        <f t="shared" si="160"/>
        <v>0</v>
      </c>
      <c r="R132" s="26">
        <f>SUM(R109,R116,R119,R124,R131)</f>
        <v>0</v>
      </c>
      <c r="S132" s="309">
        <f t="shared" si="162"/>
        <v>0</v>
      </c>
    </row>
    <row r="134" spans="1:21" x14ac:dyDescent="0.3">
      <c r="A134" s="531" t="s">
        <v>771</v>
      </c>
      <c r="B134" s="532"/>
      <c r="C134" s="533"/>
      <c r="D134" s="533"/>
      <c r="E134" s="533"/>
      <c r="F134" s="532"/>
      <c r="G134" s="532"/>
      <c r="H134" s="532"/>
      <c r="I134" s="532"/>
      <c r="J134" s="532"/>
      <c r="K134" s="532"/>
      <c r="L134" s="532"/>
      <c r="M134" s="532"/>
      <c r="N134" s="532"/>
      <c r="O134" s="532"/>
      <c r="P134" s="532"/>
      <c r="Q134" s="532"/>
      <c r="R134" s="532"/>
      <c r="S134" s="532"/>
      <c r="T134" s="532"/>
      <c r="U134" s="532"/>
    </row>
    <row r="136" spans="1:21" ht="27" x14ac:dyDescent="0.3">
      <c r="A136" s="503" t="s">
        <v>142</v>
      </c>
      <c r="B136" s="503" t="s">
        <v>164</v>
      </c>
      <c r="C136" s="504" t="s">
        <v>94</v>
      </c>
      <c r="D136" s="503" t="s">
        <v>121</v>
      </c>
      <c r="E136" s="503" t="s">
        <v>92</v>
      </c>
      <c r="F136" s="503" t="s">
        <v>288</v>
      </c>
      <c r="G136" s="503" t="s">
        <v>92</v>
      </c>
      <c r="H136" s="503" t="s">
        <v>306</v>
      </c>
      <c r="I136" s="503" t="s">
        <v>92</v>
      </c>
      <c r="J136" s="503" t="s">
        <v>287</v>
      </c>
      <c r="K136" s="503" t="s">
        <v>92</v>
      </c>
      <c r="L136" s="503" t="s">
        <v>283</v>
      </c>
      <c r="M136" s="503" t="s">
        <v>92</v>
      </c>
      <c r="N136" s="503" t="s">
        <v>284</v>
      </c>
      <c r="O136" s="503" t="s">
        <v>92</v>
      </c>
      <c r="P136" s="503" t="s">
        <v>285</v>
      </c>
      <c r="Q136" s="503" t="s">
        <v>92</v>
      </c>
      <c r="R136" s="503" t="s">
        <v>286</v>
      </c>
      <c r="S136" s="503" t="s">
        <v>92</v>
      </c>
    </row>
    <row r="137" spans="1:21" x14ac:dyDescent="0.3">
      <c r="A137" s="407" t="s">
        <v>143</v>
      </c>
      <c r="B137" s="408" t="s">
        <v>144</v>
      </c>
      <c r="C137" s="53">
        <f>SUM(C138:C141)</f>
        <v>0</v>
      </c>
      <c r="D137" s="53">
        <f>SUM(D138:D141)</f>
        <v>0</v>
      </c>
      <c r="E137" s="57">
        <f t="shared" ref="E137:E148" si="189">IFERROR(IF(AND(ROUND(SUM(C137:C137),0)=0,ROUND(SUM(D137:D137),0)&gt;ROUND(SUM(C137:C137),0)),"INF",(ROUND(SUM(D137:D137),0)-ROUND(SUM(C137:C137),0))/ROUND(SUM(C137:C137),0)),0)</f>
        <v>0</v>
      </c>
      <c r="F137" s="53">
        <f>SUM(F138:F141)</f>
        <v>0</v>
      </c>
      <c r="G137" s="57">
        <f>IFERROR(IF(AND(ROUND(SUM(D137),0)=0,ROUND(SUM(F137:F137),0)&gt;ROUND(SUM(D137),0)),"INF",(ROUND(SUM(F137:F137),0)-ROUND(SUM(D137),0))/ROUND(SUM(D137),0)),0)</f>
        <v>0</v>
      </c>
      <c r="H137" s="54">
        <f>SUM(H138:H141)</f>
        <v>0</v>
      </c>
      <c r="I137" s="57">
        <f t="shared" ref="I137:I149" si="190">IFERROR(IF(AND(ROUND(SUM(F137),0)=0,ROUND(SUM(H137:H137),0)&gt;ROUND(SUM(F137),0)),"INF",(ROUND(SUM(H137:H137),0)-ROUND(SUM(F137),0))/ROUND(SUM(F137),0)),0)</f>
        <v>0</v>
      </c>
      <c r="J137" s="54">
        <f>SUM(J138:J141)</f>
        <v>0</v>
      </c>
      <c r="K137" s="57">
        <f t="shared" ref="K137:K149" si="191">IFERROR(IF(AND(ROUND(SUM(H137),0)=0,ROUND(SUM(J137:J137),0)&gt;ROUND(SUM(H137),0)),"INF",(ROUND(SUM(J137:J137),0)-ROUND(SUM(H137),0))/ROUND(SUM(H137),0)),0)</f>
        <v>0</v>
      </c>
      <c r="L137" s="54">
        <f t="shared" ref="L137" si="192">SUM(L138:L141)</f>
        <v>0</v>
      </c>
      <c r="M137" s="57">
        <f t="shared" ref="M137:M149" si="193">IFERROR(IF(AND(ROUND(SUM(J137),0)=0,ROUND(SUM(L137:L137),0)&gt;ROUND(SUM(J137),0)),"INF",(ROUND(SUM(L137:L137),0)-ROUND(SUM(J137),0))/ROUND(SUM(J137),0)),0)</f>
        <v>0</v>
      </c>
      <c r="N137" s="54">
        <f t="shared" ref="N137" si="194">SUM(N138:N141)</f>
        <v>0</v>
      </c>
      <c r="O137" s="57">
        <f t="shared" ref="O137:O149" si="195">IFERROR(IF(AND(ROUND(SUM(L137),0)=0,ROUND(SUM(N137:N137),0)&gt;ROUND(SUM(L137),0)),"INF",(ROUND(SUM(N137:N137),0)-ROUND(SUM(L137),0))/ROUND(SUM(L137),0)),0)</f>
        <v>0</v>
      </c>
      <c r="P137" s="54">
        <f t="shared" ref="P137" si="196">SUM(P138:P141)</f>
        <v>0</v>
      </c>
      <c r="Q137" s="57">
        <f t="shared" ref="Q137:Q149" si="197">IFERROR(IF(AND(ROUND(SUM(N137),0)=0,ROUND(SUM(P137:P137),0)&gt;ROUND(SUM(N137),0)),"INF",(ROUND(SUM(P137:P137),0)-ROUND(SUM(N137),0))/ROUND(SUM(N137),0)),0)</f>
        <v>0</v>
      </c>
      <c r="R137" s="54">
        <f t="shared" ref="R137" si="198">SUM(R138:R141)</f>
        <v>0</v>
      </c>
      <c r="S137" s="405">
        <f t="shared" ref="S137:S149" si="199">IFERROR(IF(AND(ROUND(SUM(P137),0)=0,ROUND(SUM(R137:R137),0)&gt;ROUND(SUM(P137),0)),"INF",(ROUND(SUM(R137:R137),0)-ROUND(SUM(P137),0))/ROUND(SUM(P137),0)),0)</f>
        <v>0</v>
      </c>
    </row>
    <row r="138" spans="1:21" x14ac:dyDescent="0.3">
      <c r="A138" s="106" t="s">
        <v>145</v>
      </c>
      <c r="B138" s="321">
        <v>20</v>
      </c>
      <c r="C138" s="238"/>
      <c r="D138" s="238"/>
      <c r="E138" s="57">
        <f t="shared" si="189"/>
        <v>0</v>
      </c>
      <c r="F138" s="238"/>
      <c r="G138" s="57">
        <f>IFERROR(IF(AND(ROUND(SUM(D138),0)=0,ROUND(SUM(F138:F138),0)&gt;ROUND(SUM(D138),0)),"INF",(ROUND(SUM(F138:F138),0)-ROUND(SUM(D138),0))/ROUND(SUM(D138),0)),0)</f>
        <v>0</v>
      </c>
      <c r="H138" s="238"/>
      <c r="I138" s="57">
        <f t="shared" si="190"/>
        <v>0</v>
      </c>
      <c r="J138" s="238"/>
      <c r="K138" s="57">
        <f t="shared" si="191"/>
        <v>0</v>
      </c>
      <c r="L138" s="238"/>
      <c r="M138" s="57">
        <f t="shared" si="193"/>
        <v>0</v>
      </c>
      <c r="N138" s="238"/>
      <c r="O138" s="57">
        <f t="shared" si="195"/>
        <v>0</v>
      </c>
      <c r="P138" s="238"/>
      <c r="Q138" s="57">
        <f t="shared" si="197"/>
        <v>0</v>
      </c>
      <c r="R138" s="238"/>
      <c r="S138" s="405">
        <f t="shared" si="199"/>
        <v>0</v>
      </c>
    </row>
    <row r="139" spans="1:21" x14ac:dyDescent="0.3">
      <c r="A139" s="106" t="s">
        <v>146</v>
      </c>
      <c r="B139" s="321">
        <v>21</v>
      </c>
      <c r="C139" s="238"/>
      <c r="D139" s="238"/>
      <c r="E139" s="57">
        <f t="shared" si="189"/>
        <v>0</v>
      </c>
      <c r="F139" s="238"/>
      <c r="G139" s="57">
        <f t="shared" ref="G139:G149" si="200">IFERROR(IF(AND(ROUND(SUM(D139),0)=0,ROUND(SUM(F139:F139),0)&gt;ROUND(SUM(D139),0)),"INF",(ROUND(SUM(F139:F139),0)-ROUND(SUM(D139),0))/ROUND(SUM(D139),0)),0)</f>
        <v>0</v>
      </c>
      <c r="H139" s="238"/>
      <c r="I139" s="57">
        <f t="shared" si="190"/>
        <v>0</v>
      </c>
      <c r="J139" s="238"/>
      <c r="K139" s="57">
        <f t="shared" si="191"/>
        <v>0</v>
      </c>
      <c r="L139" s="238"/>
      <c r="M139" s="57">
        <f t="shared" si="193"/>
        <v>0</v>
      </c>
      <c r="N139" s="238"/>
      <c r="O139" s="57">
        <f t="shared" si="195"/>
        <v>0</v>
      </c>
      <c r="P139" s="238"/>
      <c r="Q139" s="57">
        <f t="shared" si="197"/>
        <v>0</v>
      </c>
      <c r="R139" s="238"/>
      <c r="S139" s="405">
        <f t="shared" si="199"/>
        <v>0</v>
      </c>
    </row>
    <row r="140" spans="1:21" x14ac:dyDescent="0.3">
      <c r="A140" s="106" t="s">
        <v>147</v>
      </c>
      <c r="B140" s="321" t="s">
        <v>148</v>
      </c>
      <c r="C140" s="238"/>
      <c r="D140" s="238"/>
      <c r="E140" s="57">
        <f t="shared" si="189"/>
        <v>0</v>
      </c>
      <c r="F140" s="238"/>
      <c r="G140" s="57">
        <f t="shared" si="200"/>
        <v>0</v>
      </c>
      <c r="H140" s="238"/>
      <c r="I140" s="57">
        <f t="shared" si="190"/>
        <v>0</v>
      </c>
      <c r="J140" s="238"/>
      <c r="K140" s="57">
        <f t="shared" si="191"/>
        <v>0</v>
      </c>
      <c r="L140" s="238"/>
      <c r="M140" s="57">
        <f t="shared" si="193"/>
        <v>0</v>
      </c>
      <c r="N140" s="238"/>
      <c r="O140" s="57">
        <f t="shared" si="195"/>
        <v>0</v>
      </c>
      <c r="P140" s="238"/>
      <c r="Q140" s="57">
        <f t="shared" si="197"/>
        <v>0</v>
      </c>
      <c r="R140" s="238"/>
      <c r="S140" s="405">
        <f t="shared" si="199"/>
        <v>0</v>
      </c>
    </row>
    <row r="141" spans="1:21" x14ac:dyDescent="0.3">
      <c r="A141" s="106" t="s">
        <v>149</v>
      </c>
      <c r="B141" s="321">
        <v>28</v>
      </c>
      <c r="C141" s="238"/>
      <c r="D141" s="238"/>
      <c r="E141" s="57">
        <f t="shared" si="189"/>
        <v>0</v>
      </c>
      <c r="F141" s="238"/>
      <c r="G141" s="57">
        <f t="shared" si="200"/>
        <v>0</v>
      </c>
      <c r="H141" s="238"/>
      <c r="I141" s="57">
        <f t="shared" si="190"/>
        <v>0</v>
      </c>
      <c r="J141" s="238"/>
      <c r="K141" s="57">
        <f t="shared" si="191"/>
        <v>0</v>
      </c>
      <c r="L141" s="238"/>
      <c r="M141" s="57">
        <f t="shared" si="193"/>
        <v>0</v>
      </c>
      <c r="N141" s="238"/>
      <c r="O141" s="57">
        <f t="shared" si="195"/>
        <v>0</v>
      </c>
      <c r="P141" s="238"/>
      <c r="Q141" s="57">
        <f t="shared" si="197"/>
        <v>0</v>
      </c>
      <c r="R141" s="238"/>
      <c r="S141" s="405">
        <f t="shared" si="199"/>
        <v>0</v>
      </c>
    </row>
    <row r="142" spans="1:21" x14ac:dyDescent="0.3">
      <c r="A142" s="407" t="s">
        <v>150</v>
      </c>
      <c r="B142" s="408" t="s">
        <v>151</v>
      </c>
      <c r="C142" s="53">
        <f t="shared" ref="C142:D142" si="201">SUM(C143:C148)</f>
        <v>0</v>
      </c>
      <c r="D142" s="53">
        <f t="shared" si="201"/>
        <v>0</v>
      </c>
      <c r="E142" s="57">
        <f t="shared" si="189"/>
        <v>0</v>
      </c>
      <c r="F142" s="53">
        <f t="shared" ref="F142" si="202">SUM(F143:F148)</f>
        <v>0</v>
      </c>
      <c r="G142" s="57">
        <f t="shared" si="200"/>
        <v>0</v>
      </c>
      <c r="H142" s="53">
        <f t="shared" ref="H142" si="203">SUM(H143:H148)</f>
        <v>0</v>
      </c>
      <c r="I142" s="57">
        <f t="shared" si="190"/>
        <v>0</v>
      </c>
      <c r="J142" s="53">
        <f t="shared" ref="J142" si="204">SUM(J143:J148)</f>
        <v>0</v>
      </c>
      <c r="K142" s="57">
        <f t="shared" si="191"/>
        <v>0</v>
      </c>
      <c r="L142" s="53">
        <f t="shared" ref="L142" si="205">SUM(L143:L148)</f>
        <v>0</v>
      </c>
      <c r="M142" s="57">
        <f t="shared" si="193"/>
        <v>0</v>
      </c>
      <c r="N142" s="53">
        <f t="shared" ref="N142" si="206">SUM(N143:N148)</f>
        <v>0</v>
      </c>
      <c r="O142" s="57">
        <f t="shared" si="195"/>
        <v>0</v>
      </c>
      <c r="P142" s="53">
        <f t="shared" ref="P142" si="207">SUM(P143:P148)</f>
        <v>0</v>
      </c>
      <c r="Q142" s="57">
        <f t="shared" si="197"/>
        <v>0</v>
      </c>
      <c r="R142" s="53">
        <f t="shared" ref="R142" si="208">SUM(R143:R148)</f>
        <v>0</v>
      </c>
      <c r="S142" s="405">
        <f t="shared" si="199"/>
        <v>0</v>
      </c>
    </row>
    <row r="143" spans="1:21" x14ac:dyDescent="0.3">
      <c r="A143" s="106" t="s">
        <v>152</v>
      </c>
      <c r="B143" s="321">
        <v>29</v>
      </c>
      <c r="C143" s="238"/>
      <c r="D143" s="238"/>
      <c r="E143" s="57">
        <f t="shared" si="189"/>
        <v>0</v>
      </c>
      <c r="F143" s="238"/>
      <c r="G143" s="57">
        <f t="shared" si="200"/>
        <v>0</v>
      </c>
      <c r="H143" s="238"/>
      <c r="I143" s="57">
        <f t="shared" si="190"/>
        <v>0</v>
      </c>
      <c r="J143" s="238"/>
      <c r="K143" s="57">
        <f t="shared" si="191"/>
        <v>0</v>
      </c>
      <c r="L143" s="238"/>
      <c r="M143" s="57">
        <f t="shared" si="193"/>
        <v>0</v>
      </c>
      <c r="N143" s="238"/>
      <c r="O143" s="57">
        <f t="shared" si="195"/>
        <v>0</v>
      </c>
      <c r="P143" s="238"/>
      <c r="Q143" s="57">
        <f t="shared" si="197"/>
        <v>0</v>
      </c>
      <c r="R143" s="238"/>
      <c r="S143" s="405">
        <f t="shared" si="199"/>
        <v>0</v>
      </c>
    </row>
    <row r="144" spans="1:21" x14ac:dyDescent="0.3">
      <c r="A144" s="106" t="s">
        <v>153</v>
      </c>
      <c r="B144" s="321">
        <v>3</v>
      </c>
      <c r="C144" s="238"/>
      <c r="D144" s="238"/>
      <c r="E144" s="57">
        <f t="shared" si="189"/>
        <v>0</v>
      </c>
      <c r="F144" s="238"/>
      <c r="G144" s="57">
        <f t="shared" si="200"/>
        <v>0</v>
      </c>
      <c r="H144" s="238"/>
      <c r="I144" s="57">
        <f t="shared" si="190"/>
        <v>0</v>
      </c>
      <c r="J144" s="238"/>
      <c r="K144" s="57">
        <f t="shared" si="191"/>
        <v>0</v>
      </c>
      <c r="L144" s="238"/>
      <c r="M144" s="57">
        <f t="shared" si="193"/>
        <v>0</v>
      </c>
      <c r="N144" s="238"/>
      <c r="O144" s="57">
        <f t="shared" si="195"/>
        <v>0</v>
      </c>
      <c r="P144" s="238"/>
      <c r="Q144" s="57">
        <f t="shared" si="197"/>
        <v>0</v>
      </c>
      <c r="R144" s="238"/>
      <c r="S144" s="405">
        <f t="shared" si="199"/>
        <v>0</v>
      </c>
    </row>
    <row r="145" spans="1:19" x14ac:dyDescent="0.3">
      <c r="A145" s="106" t="s">
        <v>154</v>
      </c>
      <c r="B145" s="321" t="s">
        <v>155</v>
      </c>
      <c r="C145" s="238"/>
      <c r="D145" s="238"/>
      <c r="E145" s="57">
        <f t="shared" si="189"/>
        <v>0</v>
      </c>
      <c r="F145" s="238"/>
      <c r="G145" s="57">
        <f t="shared" si="200"/>
        <v>0</v>
      </c>
      <c r="H145" s="238"/>
      <c r="I145" s="57">
        <f t="shared" si="190"/>
        <v>0</v>
      </c>
      <c r="J145" s="238"/>
      <c r="K145" s="57">
        <f t="shared" si="191"/>
        <v>0</v>
      </c>
      <c r="L145" s="238"/>
      <c r="M145" s="57">
        <f t="shared" si="193"/>
        <v>0</v>
      </c>
      <c r="N145" s="238"/>
      <c r="O145" s="57">
        <f t="shared" si="195"/>
        <v>0</v>
      </c>
      <c r="P145" s="238"/>
      <c r="Q145" s="57">
        <f t="shared" si="197"/>
        <v>0</v>
      </c>
      <c r="R145" s="238"/>
      <c r="S145" s="405">
        <f t="shared" si="199"/>
        <v>0</v>
      </c>
    </row>
    <row r="146" spans="1:19" x14ac:dyDescent="0.3">
      <c r="A146" s="106" t="s">
        <v>840</v>
      </c>
      <c r="B146" s="321" t="s">
        <v>156</v>
      </c>
      <c r="C146" s="238"/>
      <c r="D146" s="238"/>
      <c r="E146" s="57">
        <f t="shared" si="189"/>
        <v>0</v>
      </c>
      <c r="F146" s="238"/>
      <c r="G146" s="57">
        <f t="shared" si="200"/>
        <v>0</v>
      </c>
      <c r="H146" s="238"/>
      <c r="I146" s="57">
        <f t="shared" si="190"/>
        <v>0</v>
      </c>
      <c r="J146" s="238"/>
      <c r="K146" s="57">
        <f t="shared" si="191"/>
        <v>0</v>
      </c>
      <c r="L146" s="238"/>
      <c r="M146" s="57">
        <f t="shared" si="193"/>
        <v>0</v>
      </c>
      <c r="N146" s="238"/>
      <c r="O146" s="57">
        <f t="shared" si="195"/>
        <v>0</v>
      </c>
      <c r="P146" s="238"/>
      <c r="Q146" s="57">
        <f t="shared" si="197"/>
        <v>0</v>
      </c>
      <c r="R146" s="238"/>
      <c r="S146" s="405">
        <f t="shared" si="199"/>
        <v>0</v>
      </c>
    </row>
    <row r="147" spans="1:19" x14ac:dyDescent="0.3">
      <c r="A147" s="106" t="s">
        <v>157</v>
      </c>
      <c r="B147" s="321" t="s">
        <v>158</v>
      </c>
      <c r="C147" s="238"/>
      <c r="D147" s="238"/>
      <c r="E147" s="57">
        <f t="shared" si="189"/>
        <v>0</v>
      </c>
      <c r="F147" s="238"/>
      <c r="G147" s="57">
        <f t="shared" si="200"/>
        <v>0</v>
      </c>
      <c r="H147" s="238"/>
      <c r="I147" s="57">
        <f t="shared" si="190"/>
        <v>0</v>
      </c>
      <c r="J147" s="238"/>
      <c r="K147" s="57">
        <f t="shared" si="191"/>
        <v>0</v>
      </c>
      <c r="L147" s="238"/>
      <c r="M147" s="57">
        <f t="shared" si="193"/>
        <v>0</v>
      </c>
      <c r="N147" s="238"/>
      <c r="O147" s="57">
        <f t="shared" si="195"/>
        <v>0</v>
      </c>
      <c r="P147" s="238"/>
      <c r="Q147" s="57">
        <f t="shared" si="197"/>
        <v>0</v>
      </c>
      <c r="R147" s="238"/>
      <c r="S147" s="405">
        <f t="shared" si="199"/>
        <v>0</v>
      </c>
    </row>
    <row r="148" spans="1:19" x14ac:dyDescent="0.3">
      <c r="A148" s="106" t="s">
        <v>159</v>
      </c>
      <c r="B148" s="321" t="s">
        <v>160</v>
      </c>
      <c r="C148" s="238"/>
      <c r="D148" s="238"/>
      <c r="E148" s="57">
        <f t="shared" si="189"/>
        <v>0</v>
      </c>
      <c r="F148" s="238"/>
      <c r="G148" s="57">
        <f t="shared" si="200"/>
        <v>0</v>
      </c>
      <c r="H148" s="238"/>
      <c r="I148" s="57">
        <f t="shared" si="190"/>
        <v>0</v>
      </c>
      <c r="J148" s="238"/>
      <c r="K148" s="57">
        <f t="shared" si="191"/>
        <v>0</v>
      </c>
      <c r="L148" s="238"/>
      <c r="M148" s="57">
        <f t="shared" si="193"/>
        <v>0</v>
      </c>
      <c r="N148" s="238"/>
      <c r="O148" s="57">
        <f t="shared" si="195"/>
        <v>0</v>
      </c>
      <c r="P148" s="238"/>
      <c r="Q148" s="57">
        <f t="shared" si="197"/>
        <v>0</v>
      </c>
      <c r="R148" s="238"/>
      <c r="S148" s="405">
        <f t="shared" si="199"/>
        <v>0</v>
      </c>
    </row>
    <row r="149" spans="1:19" ht="14.25" thickBot="1" x14ac:dyDescent="0.35">
      <c r="A149" s="25" t="s">
        <v>161</v>
      </c>
      <c r="B149" s="332" t="s">
        <v>162</v>
      </c>
      <c r="C149" s="61">
        <f t="shared" ref="C149:D149" si="209">SUM(C137,C142)</f>
        <v>0</v>
      </c>
      <c r="D149" s="61">
        <f t="shared" si="209"/>
        <v>0</v>
      </c>
      <c r="E149" s="62">
        <f>IFERROR(IF(AND(ROUND(SUM(C149:C149),0)=0,ROUND(SUM(D149:D149),0)&gt;ROUND(SUM(C149:C149),0)),"INF",(ROUND(SUM(D149:D149),0)-ROUND(SUM(C149:C149),0))/ROUND(SUM(C149:C149),0)),0)</f>
        <v>0</v>
      </c>
      <c r="F149" s="61">
        <f t="shared" ref="F149" si="210">SUM(F137,F142)</f>
        <v>0</v>
      </c>
      <c r="G149" s="62">
        <f t="shared" si="200"/>
        <v>0</v>
      </c>
      <c r="H149" s="61">
        <f t="shared" ref="H149" si="211">SUM(H137,H142)</f>
        <v>0</v>
      </c>
      <c r="I149" s="62">
        <f t="shared" si="190"/>
        <v>0</v>
      </c>
      <c r="J149" s="61">
        <f t="shared" ref="J149" si="212">SUM(J137,J142)</f>
        <v>0</v>
      </c>
      <c r="K149" s="62">
        <f t="shared" si="191"/>
        <v>0</v>
      </c>
      <c r="L149" s="61">
        <f t="shared" ref="L149" si="213">SUM(L137,L142)</f>
        <v>0</v>
      </c>
      <c r="M149" s="62">
        <f t="shared" si="193"/>
        <v>0</v>
      </c>
      <c r="N149" s="61">
        <f t="shared" ref="N149" si="214">SUM(N137,N142)</f>
        <v>0</v>
      </c>
      <c r="O149" s="62">
        <f t="shared" si="195"/>
        <v>0</v>
      </c>
      <c r="P149" s="61">
        <f t="shared" ref="P149" si="215">SUM(P137,P142)</f>
        <v>0</v>
      </c>
      <c r="Q149" s="62">
        <f t="shared" si="197"/>
        <v>0</v>
      </c>
      <c r="R149" s="61">
        <f t="shared" ref="R149" si="216">SUM(R137,R142)</f>
        <v>0</v>
      </c>
      <c r="S149" s="406">
        <f t="shared" si="199"/>
        <v>0</v>
      </c>
    </row>
    <row r="150" spans="1:19" x14ac:dyDescent="0.3">
      <c r="A150" s="106"/>
      <c r="B150" s="106"/>
      <c r="C150" s="18"/>
      <c r="D150" s="18"/>
      <c r="E150" s="18"/>
      <c r="F150" s="18"/>
      <c r="G150" s="18"/>
      <c r="H150" s="18"/>
      <c r="I150" s="18"/>
      <c r="J150" s="18"/>
      <c r="K150" s="18"/>
      <c r="L150" s="18"/>
      <c r="M150" s="18"/>
      <c r="N150" s="18"/>
      <c r="O150" s="18"/>
      <c r="P150" s="18"/>
      <c r="Q150" s="18"/>
      <c r="R150" s="18"/>
      <c r="S150" s="258"/>
    </row>
    <row r="151" spans="1:19" ht="27" x14ac:dyDescent="0.3">
      <c r="A151" s="503" t="s">
        <v>163</v>
      </c>
      <c r="B151" s="503" t="s">
        <v>164</v>
      </c>
      <c r="C151" s="506" t="str">
        <f t="shared" ref="C151:D151" si="217">C136</f>
        <v>Réalité 2015</v>
      </c>
      <c r="D151" s="506" t="str">
        <f t="shared" si="217"/>
        <v>Meilleure estimation 2016</v>
      </c>
      <c r="E151" s="506" t="s">
        <v>92</v>
      </c>
      <c r="F151" s="506" t="str">
        <f t="shared" ref="F151" si="218">F136</f>
        <v>Budget 2017</v>
      </c>
      <c r="G151" s="506" t="s">
        <v>92</v>
      </c>
      <c r="H151" s="506" t="str">
        <f t="shared" ref="H151" si="219">H136</f>
        <v>Budget 2018</v>
      </c>
      <c r="I151" s="506" t="s">
        <v>92</v>
      </c>
      <c r="J151" s="506" t="str">
        <f t="shared" ref="J151" si="220">J136</f>
        <v>Budget 2019</v>
      </c>
      <c r="K151" s="506" t="s">
        <v>92</v>
      </c>
      <c r="L151" s="506" t="str">
        <f t="shared" ref="L151" si="221">L136</f>
        <v>Budget 2020</v>
      </c>
      <c r="M151" s="506" t="s">
        <v>92</v>
      </c>
      <c r="N151" s="506" t="str">
        <f t="shared" ref="N151" si="222">N136</f>
        <v>Budget 2021</v>
      </c>
      <c r="O151" s="506" t="s">
        <v>92</v>
      </c>
      <c r="P151" s="506" t="str">
        <f t="shared" ref="P151" si="223">P136</f>
        <v>Budget 2022</v>
      </c>
      <c r="Q151" s="506" t="s">
        <v>92</v>
      </c>
      <c r="R151" s="506" t="str">
        <f t="shared" ref="R151" si="224">R136</f>
        <v>Budget 2023</v>
      </c>
      <c r="S151" s="506" t="s">
        <v>92</v>
      </c>
    </row>
    <row r="152" spans="1:19" x14ac:dyDescent="0.3">
      <c r="A152" s="407" t="s">
        <v>165</v>
      </c>
      <c r="B152" s="408" t="s">
        <v>166</v>
      </c>
      <c r="C152" s="53">
        <f t="shared" ref="C152:D152" si="225">SUM(C153:C158)</f>
        <v>0</v>
      </c>
      <c r="D152" s="53">
        <f t="shared" si="225"/>
        <v>0</v>
      </c>
      <c r="E152" s="57">
        <f t="shared" ref="E152:E175" si="226">IFERROR(IF(AND(ROUND(SUM(C152:C152),0)=0,ROUND(SUM(D152:D152),0)&gt;ROUND(SUM(C152:C152),0)),"INF",(ROUND(SUM(D152:D152),0)-ROUND(SUM(C152:C152),0))/ROUND(SUM(C152:C152),0)),0)</f>
        <v>0</v>
      </c>
      <c r="F152" s="53">
        <f t="shared" ref="F152" si="227">SUM(F153:F158)</f>
        <v>0</v>
      </c>
      <c r="G152" s="57">
        <f t="shared" ref="G152:G175" si="228">IFERROR(IF(AND(ROUND(SUM(D152),0)=0,ROUND(SUM(F152:F152),0)&gt;ROUND(SUM(D152),0)),"INF",(ROUND(SUM(F152:F152),0)-ROUND(SUM(D152),0))/ROUND(SUM(D152),0)),0)</f>
        <v>0</v>
      </c>
      <c r="H152" s="53">
        <f t="shared" ref="H152" si="229">SUM(H153:H158)</f>
        <v>0</v>
      </c>
      <c r="I152" s="57">
        <f t="shared" ref="I152:I175" si="230">IFERROR(IF(AND(ROUND(SUM(F152),0)=0,ROUND(SUM(H152:H152),0)&gt;ROUND(SUM(F152),0)),"INF",(ROUND(SUM(H152:H152),0)-ROUND(SUM(F152),0))/ROUND(SUM(F152),0)),0)</f>
        <v>0</v>
      </c>
      <c r="J152" s="53">
        <f t="shared" ref="J152" si="231">SUM(J153:J158)</f>
        <v>0</v>
      </c>
      <c r="K152" s="57">
        <f t="shared" ref="K152:K175" si="232">IFERROR(IF(AND(ROUND(SUM(H152),0)=0,ROUND(SUM(J152:J152),0)&gt;ROUND(SUM(H152),0)),"INF",(ROUND(SUM(J152:J152),0)-ROUND(SUM(H152),0))/ROUND(SUM(H152),0)),0)</f>
        <v>0</v>
      </c>
      <c r="L152" s="53">
        <f t="shared" ref="L152" si="233">SUM(L153:L158)</f>
        <v>0</v>
      </c>
      <c r="M152" s="57">
        <f t="shared" ref="M152:M175" si="234">IFERROR(IF(AND(ROUND(SUM(J152),0)=0,ROUND(SUM(L152:L152),0)&gt;ROUND(SUM(J152),0)),"INF",(ROUND(SUM(L152:L152),0)-ROUND(SUM(J152),0))/ROUND(SUM(J152),0)),0)</f>
        <v>0</v>
      </c>
      <c r="N152" s="53">
        <f t="shared" ref="N152" si="235">SUM(N153:N158)</f>
        <v>0</v>
      </c>
      <c r="O152" s="57">
        <f t="shared" ref="O152:O175" si="236">IFERROR(IF(AND(ROUND(SUM(L152),0)=0,ROUND(SUM(N152:N152),0)&gt;ROUND(SUM(L152),0)),"INF",(ROUND(SUM(N152:N152),0)-ROUND(SUM(L152),0))/ROUND(SUM(L152),0)),0)</f>
        <v>0</v>
      </c>
      <c r="P152" s="53">
        <f t="shared" ref="P152" si="237">SUM(P153:P158)</f>
        <v>0</v>
      </c>
      <c r="Q152" s="57">
        <f t="shared" ref="Q152:Q175" si="238">IFERROR(IF(AND(ROUND(SUM(N152),0)=0,ROUND(SUM(P152:P152),0)&gt;ROUND(SUM(N152),0)),"INF",(ROUND(SUM(P152:P152),0)-ROUND(SUM(N152),0))/ROUND(SUM(N152),0)),0)</f>
        <v>0</v>
      </c>
      <c r="R152" s="53">
        <f t="shared" ref="R152" si="239">SUM(R153:R158)</f>
        <v>0</v>
      </c>
      <c r="S152" s="405">
        <f t="shared" ref="S152:S175" si="240">IFERROR(IF(AND(ROUND(SUM(P152),0)=0,ROUND(SUM(R152:R152),0)&gt;ROUND(SUM(P152),0)),"INF",(ROUND(SUM(R152:R152),0)-ROUND(SUM(P152),0))/ROUND(SUM(P152),0)),0)</f>
        <v>0</v>
      </c>
    </row>
    <row r="153" spans="1:19" x14ac:dyDescent="0.3">
      <c r="A153" s="106" t="s">
        <v>167</v>
      </c>
      <c r="B153" s="321">
        <v>10</v>
      </c>
      <c r="C153" s="238"/>
      <c r="D153" s="238"/>
      <c r="E153" s="57">
        <f t="shared" si="226"/>
        <v>0</v>
      </c>
      <c r="F153" s="238"/>
      <c r="G153" s="57">
        <f t="shared" si="228"/>
        <v>0</v>
      </c>
      <c r="H153" s="238"/>
      <c r="I153" s="57">
        <f t="shared" si="230"/>
        <v>0</v>
      </c>
      <c r="J153" s="238"/>
      <c r="K153" s="57">
        <f t="shared" si="232"/>
        <v>0</v>
      </c>
      <c r="L153" s="238"/>
      <c r="M153" s="57">
        <f t="shared" si="234"/>
        <v>0</v>
      </c>
      <c r="N153" s="238"/>
      <c r="O153" s="57">
        <f t="shared" si="236"/>
        <v>0</v>
      </c>
      <c r="P153" s="238"/>
      <c r="Q153" s="57">
        <f t="shared" si="238"/>
        <v>0</v>
      </c>
      <c r="R153" s="238"/>
      <c r="S153" s="405">
        <f t="shared" si="240"/>
        <v>0</v>
      </c>
    </row>
    <row r="154" spans="1:19" x14ac:dyDescent="0.3">
      <c r="A154" s="106" t="s">
        <v>168</v>
      </c>
      <c r="B154" s="321">
        <v>11</v>
      </c>
      <c r="C154" s="238"/>
      <c r="D154" s="238"/>
      <c r="E154" s="57">
        <f t="shared" si="226"/>
        <v>0</v>
      </c>
      <c r="F154" s="238"/>
      <c r="G154" s="57">
        <f t="shared" si="228"/>
        <v>0</v>
      </c>
      <c r="H154" s="238"/>
      <c r="I154" s="57">
        <f t="shared" si="230"/>
        <v>0</v>
      </c>
      <c r="J154" s="238"/>
      <c r="K154" s="57">
        <f t="shared" si="232"/>
        <v>0</v>
      </c>
      <c r="L154" s="238"/>
      <c r="M154" s="57">
        <f t="shared" si="234"/>
        <v>0</v>
      </c>
      <c r="N154" s="238"/>
      <c r="O154" s="57">
        <f t="shared" si="236"/>
        <v>0</v>
      </c>
      <c r="P154" s="238"/>
      <c r="Q154" s="57">
        <f t="shared" si="238"/>
        <v>0</v>
      </c>
      <c r="R154" s="238"/>
      <c r="S154" s="405">
        <f t="shared" si="240"/>
        <v>0</v>
      </c>
    </row>
    <row r="155" spans="1:19" x14ac:dyDescent="0.3">
      <c r="A155" s="106" t="s">
        <v>169</v>
      </c>
      <c r="B155" s="321">
        <v>12</v>
      </c>
      <c r="C155" s="238"/>
      <c r="D155" s="238"/>
      <c r="E155" s="57">
        <f t="shared" si="226"/>
        <v>0</v>
      </c>
      <c r="F155" s="238"/>
      <c r="G155" s="57">
        <f t="shared" si="228"/>
        <v>0</v>
      </c>
      <c r="H155" s="238"/>
      <c r="I155" s="57">
        <f t="shared" si="230"/>
        <v>0</v>
      </c>
      <c r="J155" s="238"/>
      <c r="K155" s="57">
        <f t="shared" si="232"/>
        <v>0</v>
      </c>
      <c r="L155" s="238"/>
      <c r="M155" s="57">
        <f t="shared" si="234"/>
        <v>0</v>
      </c>
      <c r="N155" s="238"/>
      <c r="O155" s="57">
        <f t="shared" si="236"/>
        <v>0</v>
      </c>
      <c r="P155" s="238"/>
      <c r="Q155" s="57">
        <f t="shared" si="238"/>
        <v>0</v>
      </c>
      <c r="R155" s="238"/>
      <c r="S155" s="405">
        <f t="shared" si="240"/>
        <v>0</v>
      </c>
    </row>
    <row r="156" spans="1:19" x14ac:dyDescent="0.3">
      <c r="A156" s="106" t="s">
        <v>170</v>
      </c>
      <c r="B156" s="321">
        <v>13</v>
      </c>
      <c r="C156" s="238"/>
      <c r="D156" s="238"/>
      <c r="E156" s="57">
        <f t="shared" si="226"/>
        <v>0</v>
      </c>
      <c r="F156" s="238"/>
      <c r="G156" s="57">
        <f t="shared" si="228"/>
        <v>0</v>
      </c>
      <c r="H156" s="238"/>
      <c r="I156" s="57">
        <f t="shared" si="230"/>
        <v>0</v>
      </c>
      <c r="J156" s="238"/>
      <c r="K156" s="57">
        <f t="shared" si="232"/>
        <v>0</v>
      </c>
      <c r="L156" s="238"/>
      <c r="M156" s="57">
        <f t="shared" si="234"/>
        <v>0</v>
      </c>
      <c r="N156" s="238"/>
      <c r="O156" s="57">
        <f t="shared" si="236"/>
        <v>0</v>
      </c>
      <c r="P156" s="238"/>
      <c r="Q156" s="57">
        <f t="shared" si="238"/>
        <v>0</v>
      </c>
      <c r="R156" s="238"/>
      <c r="S156" s="405">
        <f t="shared" si="240"/>
        <v>0</v>
      </c>
    </row>
    <row r="157" spans="1:19" x14ac:dyDescent="0.3">
      <c r="A157" s="106" t="s">
        <v>171</v>
      </c>
      <c r="B157" s="321">
        <v>14</v>
      </c>
      <c r="C157" s="238"/>
      <c r="D157" s="238"/>
      <c r="E157" s="57">
        <f t="shared" si="226"/>
        <v>0</v>
      </c>
      <c r="F157" s="238"/>
      <c r="G157" s="57">
        <f t="shared" si="228"/>
        <v>0</v>
      </c>
      <c r="H157" s="238"/>
      <c r="I157" s="57">
        <f t="shared" si="230"/>
        <v>0</v>
      </c>
      <c r="J157" s="238"/>
      <c r="K157" s="57">
        <f t="shared" si="232"/>
        <v>0</v>
      </c>
      <c r="L157" s="238"/>
      <c r="M157" s="57">
        <f t="shared" si="234"/>
        <v>0</v>
      </c>
      <c r="N157" s="238"/>
      <c r="O157" s="57">
        <f t="shared" si="236"/>
        <v>0</v>
      </c>
      <c r="P157" s="238"/>
      <c r="Q157" s="57">
        <f t="shared" si="238"/>
        <v>0</v>
      </c>
      <c r="R157" s="238"/>
      <c r="S157" s="405">
        <f t="shared" si="240"/>
        <v>0</v>
      </c>
    </row>
    <row r="158" spans="1:19" x14ac:dyDescent="0.3">
      <c r="A158" s="106" t="s">
        <v>172</v>
      </c>
      <c r="B158" s="321">
        <v>15</v>
      </c>
      <c r="C158" s="238"/>
      <c r="D158" s="238"/>
      <c r="E158" s="57">
        <f t="shared" si="226"/>
        <v>0</v>
      </c>
      <c r="F158" s="238"/>
      <c r="G158" s="57">
        <f t="shared" si="228"/>
        <v>0</v>
      </c>
      <c r="H158" s="238"/>
      <c r="I158" s="57">
        <f t="shared" si="230"/>
        <v>0</v>
      </c>
      <c r="J158" s="238"/>
      <c r="K158" s="57">
        <f t="shared" si="232"/>
        <v>0</v>
      </c>
      <c r="L158" s="238"/>
      <c r="M158" s="57">
        <f t="shared" si="234"/>
        <v>0</v>
      </c>
      <c r="N158" s="238"/>
      <c r="O158" s="57">
        <f t="shared" si="236"/>
        <v>0</v>
      </c>
      <c r="P158" s="238"/>
      <c r="Q158" s="57">
        <f t="shared" si="238"/>
        <v>0</v>
      </c>
      <c r="R158" s="238"/>
      <c r="S158" s="405">
        <f t="shared" si="240"/>
        <v>0</v>
      </c>
    </row>
    <row r="159" spans="1:19" x14ac:dyDescent="0.3">
      <c r="A159" s="407" t="s">
        <v>173</v>
      </c>
      <c r="B159" s="408">
        <v>16</v>
      </c>
      <c r="C159" s="53">
        <f t="shared" ref="C159:R159" si="241">C160</f>
        <v>0</v>
      </c>
      <c r="D159" s="53">
        <f t="shared" si="241"/>
        <v>0</v>
      </c>
      <c r="E159" s="57">
        <f t="shared" si="226"/>
        <v>0</v>
      </c>
      <c r="F159" s="53">
        <f t="shared" si="241"/>
        <v>0</v>
      </c>
      <c r="G159" s="57">
        <f t="shared" si="228"/>
        <v>0</v>
      </c>
      <c r="H159" s="53">
        <f t="shared" si="241"/>
        <v>0</v>
      </c>
      <c r="I159" s="57">
        <f t="shared" si="230"/>
        <v>0</v>
      </c>
      <c r="J159" s="53">
        <f t="shared" si="241"/>
        <v>0</v>
      </c>
      <c r="K159" s="57">
        <f t="shared" si="232"/>
        <v>0</v>
      </c>
      <c r="L159" s="53">
        <f t="shared" si="241"/>
        <v>0</v>
      </c>
      <c r="M159" s="57">
        <f t="shared" si="234"/>
        <v>0</v>
      </c>
      <c r="N159" s="53">
        <f t="shared" si="241"/>
        <v>0</v>
      </c>
      <c r="O159" s="57">
        <f t="shared" si="236"/>
        <v>0</v>
      </c>
      <c r="P159" s="53">
        <f t="shared" si="241"/>
        <v>0</v>
      </c>
      <c r="Q159" s="57">
        <f t="shared" si="238"/>
        <v>0</v>
      </c>
      <c r="R159" s="53">
        <f t="shared" si="241"/>
        <v>0</v>
      </c>
      <c r="S159" s="405">
        <f t="shared" si="240"/>
        <v>0</v>
      </c>
    </row>
    <row r="160" spans="1:19" x14ac:dyDescent="0.3">
      <c r="A160" s="106" t="s">
        <v>174</v>
      </c>
      <c r="B160" s="321">
        <v>16</v>
      </c>
      <c r="C160" s="238"/>
      <c r="D160" s="238"/>
      <c r="E160" s="57">
        <f t="shared" si="226"/>
        <v>0</v>
      </c>
      <c r="F160" s="238"/>
      <c r="G160" s="57">
        <f t="shared" si="228"/>
        <v>0</v>
      </c>
      <c r="H160" s="238"/>
      <c r="I160" s="57">
        <f t="shared" si="230"/>
        <v>0</v>
      </c>
      <c r="J160" s="238"/>
      <c r="K160" s="57">
        <f t="shared" si="232"/>
        <v>0</v>
      </c>
      <c r="L160" s="238"/>
      <c r="M160" s="57">
        <f t="shared" si="234"/>
        <v>0</v>
      </c>
      <c r="N160" s="238"/>
      <c r="O160" s="57">
        <f t="shared" si="236"/>
        <v>0</v>
      </c>
      <c r="P160" s="238"/>
      <c r="Q160" s="57">
        <f t="shared" si="238"/>
        <v>0</v>
      </c>
      <c r="R160" s="238"/>
      <c r="S160" s="405">
        <f t="shared" si="240"/>
        <v>0</v>
      </c>
    </row>
    <row r="161" spans="1:19" x14ac:dyDescent="0.3">
      <c r="A161" s="407" t="s">
        <v>175</v>
      </c>
      <c r="B161" s="408" t="s">
        <v>176</v>
      </c>
      <c r="C161" s="53">
        <f t="shared" ref="C161:D161" si="242">SUM(C162,C167,C174)</f>
        <v>0</v>
      </c>
      <c r="D161" s="53">
        <f t="shared" si="242"/>
        <v>0</v>
      </c>
      <c r="E161" s="57">
        <f t="shared" si="226"/>
        <v>0</v>
      </c>
      <c r="F161" s="53">
        <f t="shared" ref="F161" si="243">SUM(F162,F167,F174)</f>
        <v>0</v>
      </c>
      <c r="G161" s="57">
        <f t="shared" si="228"/>
        <v>0</v>
      </c>
      <c r="H161" s="53">
        <f t="shared" ref="H161" si="244">SUM(H162,H167,H174)</f>
        <v>0</v>
      </c>
      <c r="I161" s="57">
        <f t="shared" si="230"/>
        <v>0</v>
      </c>
      <c r="J161" s="53">
        <f t="shared" ref="J161" si="245">SUM(J162,J167,J174)</f>
        <v>0</v>
      </c>
      <c r="K161" s="57">
        <f t="shared" si="232"/>
        <v>0</v>
      </c>
      <c r="L161" s="53">
        <f t="shared" ref="L161" si="246">SUM(L162,L167,L174)</f>
        <v>0</v>
      </c>
      <c r="M161" s="57">
        <f t="shared" si="234"/>
        <v>0</v>
      </c>
      <c r="N161" s="53">
        <f t="shared" ref="N161" si="247">SUM(N162,N167,N174)</f>
        <v>0</v>
      </c>
      <c r="O161" s="57">
        <f t="shared" si="236"/>
        <v>0</v>
      </c>
      <c r="P161" s="53">
        <f t="shared" ref="P161" si="248">SUM(P162,P167,P174)</f>
        <v>0</v>
      </c>
      <c r="Q161" s="57">
        <f t="shared" si="238"/>
        <v>0</v>
      </c>
      <c r="R161" s="53">
        <f t="shared" ref="R161" si="249">SUM(R162,R167,R174)</f>
        <v>0</v>
      </c>
      <c r="S161" s="405">
        <f t="shared" si="240"/>
        <v>0</v>
      </c>
    </row>
    <row r="162" spans="1:19" x14ac:dyDescent="0.3">
      <c r="A162" s="407" t="s">
        <v>841</v>
      </c>
      <c r="B162" s="408">
        <v>17</v>
      </c>
      <c r="C162" s="53">
        <f t="shared" ref="C162:D162" si="250">SUM(C163,C166)</f>
        <v>0</v>
      </c>
      <c r="D162" s="53">
        <f t="shared" si="250"/>
        <v>0</v>
      </c>
      <c r="E162" s="57">
        <f t="shared" si="226"/>
        <v>0</v>
      </c>
      <c r="F162" s="53">
        <f t="shared" ref="F162" si="251">SUM(F163,F166)</f>
        <v>0</v>
      </c>
      <c r="G162" s="57">
        <f t="shared" si="228"/>
        <v>0</v>
      </c>
      <c r="H162" s="53">
        <f t="shared" ref="H162" si="252">SUM(H163,H166)</f>
        <v>0</v>
      </c>
      <c r="I162" s="57">
        <f t="shared" si="230"/>
        <v>0</v>
      </c>
      <c r="J162" s="53">
        <f t="shared" ref="J162" si="253">SUM(J163,J166)</f>
        <v>0</v>
      </c>
      <c r="K162" s="57">
        <f t="shared" si="232"/>
        <v>0</v>
      </c>
      <c r="L162" s="53">
        <f t="shared" ref="L162" si="254">SUM(L163,L166)</f>
        <v>0</v>
      </c>
      <c r="M162" s="57">
        <f t="shared" si="234"/>
        <v>0</v>
      </c>
      <c r="N162" s="53">
        <f t="shared" ref="N162" si="255">SUM(N163,N166)</f>
        <v>0</v>
      </c>
      <c r="O162" s="57">
        <f t="shared" si="236"/>
        <v>0</v>
      </c>
      <c r="P162" s="53">
        <f t="shared" ref="P162" si="256">SUM(P163,P166)</f>
        <v>0</v>
      </c>
      <c r="Q162" s="57">
        <f t="shared" si="238"/>
        <v>0</v>
      </c>
      <c r="R162" s="53">
        <f t="shared" ref="R162" si="257">SUM(R163,R166)</f>
        <v>0</v>
      </c>
      <c r="S162" s="405">
        <f t="shared" si="240"/>
        <v>0</v>
      </c>
    </row>
    <row r="163" spans="1:19" x14ac:dyDescent="0.3">
      <c r="A163" s="407" t="s">
        <v>177</v>
      </c>
      <c r="B163" s="408" t="s">
        <v>178</v>
      </c>
      <c r="C163" s="53">
        <f t="shared" ref="C163:D163" si="258">SUM(C164:C165)</f>
        <v>0</v>
      </c>
      <c r="D163" s="53">
        <f t="shared" si="258"/>
        <v>0</v>
      </c>
      <c r="E163" s="57">
        <f t="shared" si="226"/>
        <v>0</v>
      </c>
      <c r="F163" s="53">
        <f>SUM(F164:F165)</f>
        <v>0</v>
      </c>
      <c r="G163" s="57">
        <f t="shared" si="228"/>
        <v>0</v>
      </c>
      <c r="H163" s="53">
        <f>SUM(H164:H165)</f>
        <v>0</v>
      </c>
      <c r="I163" s="57">
        <f t="shared" si="230"/>
        <v>0</v>
      </c>
      <c r="J163" s="53">
        <f>SUM(J164:J165)</f>
        <v>0</v>
      </c>
      <c r="K163" s="57">
        <f t="shared" si="232"/>
        <v>0</v>
      </c>
      <c r="L163" s="53">
        <f>SUM(L164:L165)</f>
        <v>0</v>
      </c>
      <c r="M163" s="57">
        <f t="shared" si="234"/>
        <v>0</v>
      </c>
      <c r="N163" s="53">
        <f>SUM(N164:N165)</f>
        <v>0</v>
      </c>
      <c r="O163" s="57">
        <f t="shared" si="236"/>
        <v>0</v>
      </c>
      <c r="P163" s="53">
        <f>SUM(P164:P165)</f>
        <v>0</v>
      </c>
      <c r="Q163" s="57">
        <f t="shared" si="238"/>
        <v>0</v>
      </c>
      <c r="R163" s="53">
        <f>SUM(R164:R165)</f>
        <v>0</v>
      </c>
      <c r="S163" s="405">
        <f t="shared" si="240"/>
        <v>0</v>
      </c>
    </row>
    <row r="164" spans="1:19" x14ac:dyDescent="0.3">
      <c r="A164" s="319" t="s">
        <v>179</v>
      </c>
      <c r="B164" s="321"/>
      <c r="C164" s="238"/>
      <c r="D164" s="238"/>
      <c r="E164" s="57">
        <f t="shared" si="226"/>
        <v>0</v>
      </c>
      <c r="F164" s="238"/>
      <c r="G164" s="57">
        <f t="shared" si="228"/>
        <v>0</v>
      </c>
      <c r="H164" s="238"/>
      <c r="I164" s="57">
        <f t="shared" si="230"/>
        <v>0</v>
      </c>
      <c r="J164" s="238"/>
      <c r="K164" s="57">
        <f t="shared" si="232"/>
        <v>0</v>
      </c>
      <c r="L164" s="238"/>
      <c r="M164" s="57">
        <f t="shared" si="234"/>
        <v>0</v>
      </c>
      <c r="N164" s="238"/>
      <c r="O164" s="57">
        <f t="shared" si="236"/>
        <v>0</v>
      </c>
      <c r="P164" s="238"/>
      <c r="Q164" s="57">
        <f t="shared" si="238"/>
        <v>0</v>
      </c>
      <c r="R164" s="238"/>
      <c r="S164" s="405">
        <f t="shared" si="240"/>
        <v>0</v>
      </c>
    </row>
    <row r="165" spans="1:19" x14ac:dyDescent="0.3">
      <c r="A165" s="319" t="s">
        <v>180</v>
      </c>
      <c r="B165" s="321"/>
      <c r="C165" s="238"/>
      <c r="D165" s="238"/>
      <c r="E165" s="57">
        <f t="shared" si="226"/>
        <v>0</v>
      </c>
      <c r="F165" s="238"/>
      <c r="G165" s="57">
        <f t="shared" si="228"/>
        <v>0</v>
      </c>
      <c r="H165" s="238"/>
      <c r="I165" s="57">
        <f t="shared" si="230"/>
        <v>0</v>
      </c>
      <c r="J165" s="238"/>
      <c r="K165" s="57">
        <f t="shared" si="232"/>
        <v>0</v>
      </c>
      <c r="L165" s="238"/>
      <c r="M165" s="57">
        <f t="shared" si="234"/>
        <v>0</v>
      </c>
      <c r="N165" s="238"/>
      <c r="O165" s="57">
        <f t="shared" si="236"/>
        <v>0</v>
      </c>
      <c r="P165" s="238"/>
      <c r="Q165" s="57">
        <f t="shared" si="238"/>
        <v>0</v>
      </c>
      <c r="R165" s="238"/>
      <c r="S165" s="405">
        <f t="shared" si="240"/>
        <v>0</v>
      </c>
    </row>
    <row r="166" spans="1:19" x14ac:dyDescent="0.3">
      <c r="A166" s="319" t="s">
        <v>181</v>
      </c>
      <c r="B166" s="321" t="s">
        <v>182</v>
      </c>
      <c r="C166" s="238"/>
      <c r="D166" s="238"/>
      <c r="E166" s="57">
        <f t="shared" si="226"/>
        <v>0</v>
      </c>
      <c r="F166" s="238"/>
      <c r="G166" s="57">
        <f t="shared" si="228"/>
        <v>0</v>
      </c>
      <c r="H166" s="238"/>
      <c r="I166" s="57">
        <f t="shared" si="230"/>
        <v>0</v>
      </c>
      <c r="J166" s="238"/>
      <c r="K166" s="57">
        <f t="shared" si="232"/>
        <v>0</v>
      </c>
      <c r="L166" s="238"/>
      <c r="M166" s="57">
        <f t="shared" si="234"/>
        <v>0</v>
      </c>
      <c r="N166" s="238"/>
      <c r="O166" s="57">
        <f t="shared" si="236"/>
        <v>0</v>
      </c>
      <c r="P166" s="238"/>
      <c r="Q166" s="57">
        <f t="shared" si="238"/>
        <v>0</v>
      </c>
      <c r="R166" s="238"/>
      <c r="S166" s="405">
        <f t="shared" si="240"/>
        <v>0</v>
      </c>
    </row>
    <row r="167" spans="1:19" x14ac:dyDescent="0.3">
      <c r="A167" s="407" t="s">
        <v>183</v>
      </c>
      <c r="B167" s="408" t="s">
        <v>184</v>
      </c>
      <c r="C167" s="53">
        <f t="shared" ref="C167:D167" si="259">SUM(C168:C173)</f>
        <v>0</v>
      </c>
      <c r="D167" s="53">
        <f t="shared" si="259"/>
        <v>0</v>
      </c>
      <c r="E167" s="57">
        <f t="shared" si="226"/>
        <v>0</v>
      </c>
      <c r="F167" s="53">
        <f t="shared" ref="F167" si="260">SUM(F168:F173)</f>
        <v>0</v>
      </c>
      <c r="G167" s="57">
        <f t="shared" si="228"/>
        <v>0</v>
      </c>
      <c r="H167" s="53">
        <f t="shared" ref="H167" si="261">SUM(H168:H173)</f>
        <v>0</v>
      </c>
      <c r="I167" s="57">
        <f t="shared" si="230"/>
        <v>0</v>
      </c>
      <c r="J167" s="53">
        <f t="shared" ref="J167" si="262">SUM(J168:J173)</f>
        <v>0</v>
      </c>
      <c r="K167" s="57">
        <f t="shared" si="232"/>
        <v>0</v>
      </c>
      <c r="L167" s="53">
        <f t="shared" ref="L167" si="263">SUM(L168:L173)</f>
        <v>0</v>
      </c>
      <c r="M167" s="57">
        <f t="shared" si="234"/>
        <v>0</v>
      </c>
      <c r="N167" s="53">
        <f t="shared" ref="N167" si="264">SUM(N168:N173)</f>
        <v>0</v>
      </c>
      <c r="O167" s="57">
        <f t="shared" si="236"/>
        <v>0</v>
      </c>
      <c r="P167" s="53">
        <f t="shared" ref="P167" si="265">SUM(P168:P173)</f>
        <v>0</v>
      </c>
      <c r="Q167" s="57">
        <f t="shared" si="238"/>
        <v>0</v>
      </c>
      <c r="R167" s="53">
        <f t="shared" ref="R167" si="266">SUM(R168:R173)</f>
        <v>0</v>
      </c>
      <c r="S167" s="405">
        <f t="shared" si="240"/>
        <v>0</v>
      </c>
    </row>
    <row r="168" spans="1:19" x14ac:dyDescent="0.3">
      <c r="A168" s="319" t="s">
        <v>185</v>
      </c>
      <c r="B168" s="321">
        <v>42</v>
      </c>
      <c r="C168" s="238"/>
      <c r="D168" s="238"/>
      <c r="E168" s="57">
        <f t="shared" si="226"/>
        <v>0</v>
      </c>
      <c r="F168" s="238"/>
      <c r="G168" s="57">
        <f t="shared" si="228"/>
        <v>0</v>
      </c>
      <c r="H168" s="238"/>
      <c r="I168" s="57">
        <f t="shared" si="230"/>
        <v>0</v>
      </c>
      <c r="J168" s="238"/>
      <c r="K168" s="57">
        <f t="shared" si="232"/>
        <v>0</v>
      </c>
      <c r="L168" s="238"/>
      <c r="M168" s="57">
        <f t="shared" si="234"/>
        <v>0</v>
      </c>
      <c r="N168" s="238"/>
      <c r="O168" s="57">
        <f t="shared" si="236"/>
        <v>0</v>
      </c>
      <c r="P168" s="238"/>
      <c r="Q168" s="57">
        <f t="shared" si="238"/>
        <v>0</v>
      </c>
      <c r="R168" s="238"/>
      <c r="S168" s="405">
        <f t="shared" si="240"/>
        <v>0</v>
      </c>
    </row>
    <row r="169" spans="1:19" x14ac:dyDescent="0.3">
      <c r="A169" s="319" t="s">
        <v>186</v>
      </c>
      <c r="B169" s="321">
        <v>43</v>
      </c>
      <c r="C169" s="238"/>
      <c r="D169" s="238"/>
      <c r="E169" s="57">
        <f t="shared" si="226"/>
        <v>0</v>
      </c>
      <c r="F169" s="238"/>
      <c r="G169" s="57">
        <f t="shared" si="228"/>
        <v>0</v>
      </c>
      <c r="H169" s="238"/>
      <c r="I169" s="57">
        <f t="shared" si="230"/>
        <v>0</v>
      </c>
      <c r="J169" s="238"/>
      <c r="K169" s="57">
        <f t="shared" si="232"/>
        <v>0</v>
      </c>
      <c r="L169" s="238"/>
      <c r="M169" s="57">
        <f t="shared" si="234"/>
        <v>0</v>
      </c>
      <c r="N169" s="238"/>
      <c r="O169" s="57">
        <f t="shared" si="236"/>
        <v>0</v>
      </c>
      <c r="P169" s="238"/>
      <c r="Q169" s="57">
        <f t="shared" si="238"/>
        <v>0</v>
      </c>
      <c r="R169" s="238"/>
      <c r="S169" s="405">
        <f t="shared" si="240"/>
        <v>0</v>
      </c>
    </row>
    <row r="170" spans="1:19" x14ac:dyDescent="0.3">
      <c r="A170" s="319" t="s">
        <v>187</v>
      </c>
      <c r="B170" s="321">
        <v>44</v>
      </c>
      <c r="C170" s="238"/>
      <c r="D170" s="238"/>
      <c r="E170" s="57">
        <f t="shared" si="226"/>
        <v>0</v>
      </c>
      <c r="F170" s="238"/>
      <c r="G170" s="57">
        <f t="shared" si="228"/>
        <v>0</v>
      </c>
      <c r="H170" s="238"/>
      <c r="I170" s="57">
        <f t="shared" si="230"/>
        <v>0</v>
      </c>
      <c r="J170" s="238"/>
      <c r="K170" s="57">
        <f t="shared" si="232"/>
        <v>0</v>
      </c>
      <c r="L170" s="238"/>
      <c r="M170" s="57">
        <f t="shared" si="234"/>
        <v>0</v>
      </c>
      <c r="N170" s="238"/>
      <c r="O170" s="57">
        <f t="shared" si="236"/>
        <v>0</v>
      </c>
      <c r="P170" s="238"/>
      <c r="Q170" s="57">
        <f t="shared" si="238"/>
        <v>0</v>
      </c>
      <c r="R170" s="238"/>
      <c r="S170" s="405">
        <f t="shared" si="240"/>
        <v>0</v>
      </c>
    </row>
    <row r="171" spans="1:19" x14ac:dyDescent="0.3">
      <c r="A171" s="319" t="s">
        <v>188</v>
      </c>
      <c r="B171" s="321">
        <v>46</v>
      </c>
      <c r="C171" s="238"/>
      <c r="D171" s="238"/>
      <c r="E171" s="57">
        <f t="shared" si="226"/>
        <v>0</v>
      </c>
      <c r="F171" s="238"/>
      <c r="G171" s="57">
        <f t="shared" si="228"/>
        <v>0</v>
      </c>
      <c r="H171" s="238"/>
      <c r="I171" s="57">
        <f t="shared" si="230"/>
        <v>0</v>
      </c>
      <c r="J171" s="238"/>
      <c r="K171" s="57">
        <f t="shared" si="232"/>
        <v>0</v>
      </c>
      <c r="L171" s="238"/>
      <c r="M171" s="57">
        <f t="shared" si="234"/>
        <v>0</v>
      </c>
      <c r="N171" s="238"/>
      <c r="O171" s="57">
        <f t="shared" si="236"/>
        <v>0</v>
      </c>
      <c r="P171" s="238"/>
      <c r="Q171" s="57">
        <f t="shared" si="238"/>
        <v>0</v>
      </c>
      <c r="R171" s="238"/>
      <c r="S171" s="405">
        <f t="shared" si="240"/>
        <v>0</v>
      </c>
    </row>
    <row r="172" spans="1:19" x14ac:dyDescent="0.3">
      <c r="A172" s="319" t="s">
        <v>189</v>
      </c>
      <c r="B172" s="321">
        <v>45</v>
      </c>
      <c r="C172" s="238"/>
      <c r="D172" s="238"/>
      <c r="E172" s="57">
        <f t="shared" si="226"/>
        <v>0</v>
      </c>
      <c r="F172" s="238"/>
      <c r="G172" s="57">
        <f t="shared" si="228"/>
        <v>0</v>
      </c>
      <c r="H172" s="238"/>
      <c r="I172" s="57">
        <f t="shared" si="230"/>
        <v>0</v>
      </c>
      <c r="J172" s="238"/>
      <c r="K172" s="57">
        <f t="shared" si="232"/>
        <v>0</v>
      </c>
      <c r="L172" s="238"/>
      <c r="M172" s="57">
        <f t="shared" si="234"/>
        <v>0</v>
      </c>
      <c r="N172" s="238"/>
      <c r="O172" s="57">
        <f t="shared" si="236"/>
        <v>0</v>
      </c>
      <c r="P172" s="238"/>
      <c r="Q172" s="57">
        <f t="shared" si="238"/>
        <v>0</v>
      </c>
      <c r="R172" s="238"/>
      <c r="S172" s="405">
        <f t="shared" si="240"/>
        <v>0</v>
      </c>
    </row>
    <row r="173" spans="1:19" x14ac:dyDescent="0.3">
      <c r="A173" s="319" t="s">
        <v>190</v>
      </c>
      <c r="B173" s="321" t="s">
        <v>191</v>
      </c>
      <c r="C173" s="238"/>
      <c r="D173" s="238"/>
      <c r="E173" s="57">
        <f t="shared" si="226"/>
        <v>0</v>
      </c>
      <c r="F173" s="238"/>
      <c r="G173" s="57">
        <f t="shared" si="228"/>
        <v>0</v>
      </c>
      <c r="H173" s="238"/>
      <c r="I173" s="57">
        <f t="shared" si="230"/>
        <v>0</v>
      </c>
      <c r="J173" s="238"/>
      <c r="K173" s="57">
        <f t="shared" si="232"/>
        <v>0</v>
      </c>
      <c r="L173" s="238"/>
      <c r="M173" s="57">
        <f t="shared" si="234"/>
        <v>0</v>
      </c>
      <c r="N173" s="238"/>
      <c r="O173" s="57">
        <f t="shared" si="236"/>
        <v>0</v>
      </c>
      <c r="P173" s="238"/>
      <c r="Q173" s="57">
        <f t="shared" si="238"/>
        <v>0</v>
      </c>
      <c r="R173" s="238"/>
      <c r="S173" s="405">
        <f t="shared" si="240"/>
        <v>0</v>
      </c>
    </row>
    <row r="174" spans="1:19" x14ac:dyDescent="0.3">
      <c r="A174" s="591" t="s">
        <v>159</v>
      </c>
      <c r="B174" s="592" t="s">
        <v>192</v>
      </c>
      <c r="C174" s="387"/>
      <c r="D174" s="387"/>
      <c r="E174" s="57">
        <f t="shared" si="226"/>
        <v>0</v>
      </c>
      <c r="F174" s="387"/>
      <c r="G174" s="57">
        <f t="shared" si="228"/>
        <v>0</v>
      </c>
      <c r="H174" s="387"/>
      <c r="I174" s="57">
        <f t="shared" si="230"/>
        <v>0</v>
      </c>
      <c r="J174" s="387"/>
      <c r="K174" s="57">
        <f t="shared" si="232"/>
        <v>0</v>
      </c>
      <c r="L174" s="387"/>
      <c r="M174" s="57">
        <f t="shared" si="234"/>
        <v>0</v>
      </c>
      <c r="N174" s="387"/>
      <c r="O174" s="57">
        <f t="shared" si="236"/>
        <v>0</v>
      </c>
      <c r="P174" s="387"/>
      <c r="Q174" s="57">
        <f t="shared" si="238"/>
        <v>0</v>
      </c>
      <c r="R174" s="387"/>
      <c r="S174" s="405">
        <f t="shared" si="240"/>
        <v>0</v>
      </c>
    </row>
    <row r="175" spans="1:19" x14ac:dyDescent="0.3">
      <c r="A175" s="25" t="s">
        <v>193</v>
      </c>
      <c r="B175" s="332" t="s">
        <v>194</v>
      </c>
      <c r="C175" s="26">
        <f>SUM(C152,C159,C162,C167,C174)</f>
        <v>0</v>
      </c>
      <c r="D175" s="26">
        <f>SUM(D152,D159,D162,D167,D174)</f>
        <v>0</v>
      </c>
      <c r="E175" s="309">
        <f t="shared" si="226"/>
        <v>0</v>
      </c>
      <c r="F175" s="26">
        <f>SUM(F152,F159,F162,F167,F174)</f>
        <v>0</v>
      </c>
      <c r="G175" s="309">
        <f t="shared" si="228"/>
        <v>0</v>
      </c>
      <c r="H175" s="26">
        <f>SUM(H152,H159,H162,H167,H174)</f>
        <v>0</v>
      </c>
      <c r="I175" s="309">
        <f t="shared" si="230"/>
        <v>0</v>
      </c>
      <c r="J175" s="26">
        <f>SUM(J152,J159,J162,J167,J174)</f>
        <v>0</v>
      </c>
      <c r="K175" s="309">
        <f t="shared" si="232"/>
        <v>0</v>
      </c>
      <c r="L175" s="26">
        <f>SUM(L152,L159,L162,L167,L174)</f>
        <v>0</v>
      </c>
      <c r="M175" s="309">
        <f t="shared" si="234"/>
        <v>0</v>
      </c>
      <c r="N175" s="26">
        <f>SUM(N152,N159,N162,N167,N174)</f>
        <v>0</v>
      </c>
      <c r="O175" s="309">
        <f t="shared" si="236"/>
        <v>0</v>
      </c>
      <c r="P175" s="26">
        <f>SUM(P152,P159,P162,P167,P174)</f>
        <v>0</v>
      </c>
      <c r="Q175" s="309">
        <f t="shared" si="238"/>
        <v>0</v>
      </c>
      <c r="R175" s="26">
        <f>SUM(R152,R159,R162,R167,R174)</f>
        <v>0</v>
      </c>
      <c r="S175" s="309">
        <f t="shared" si="240"/>
        <v>0</v>
      </c>
    </row>
    <row r="176" spans="1:19" x14ac:dyDescent="0.3">
      <c r="A176" s="534"/>
      <c r="B176" s="535"/>
      <c r="C176" s="536"/>
      <c r="D176" s="536"/>
      <c r="E176" s="537"/>
      <c r="F176" s="536"/>
      <c r="G176" s="537"/>
      <c r="H176" s="536"/>
      <c r="I176" s="537"/>
      <c r="J176" s="536"/>
      <c r="K176" s="537"/>
      <c r="L176" s="536"/>
      <c r="M176" s="537"/>
      <c r="N176" s="536"/>
      <c r="O176" s="537"/>
      <c r="P176" s="536"/>
      <c r="Q176" s="537"/>
      <c r="R176" s="536"/>
      <c r="S176" s="537"/>
    </row>
    <row r="177" spans="1:21" x14ac:dyDescent="0.3">
      <c r="A177" s="531" t="s">
        <v>772</v>
      </c>
      <c r="B177" s="532"/>
      <c r="C177" s="533"/>
      <c r="D177" s="533"/>
      <c r="E177" s="533"/>
      <c r="F177" s="532"/>
      <c r="G177" s="532"/>
      <c r="H177" s="532"/>
      <c r="I177" s="532"/>
      <c r="J177" s="532"/>
      <c r="K177" s="532"/>
      <c r="L177" s="532"/>
      <c r="M177" s="532"/>
      <c r="N177" s="532"/>
      <c r="O177" s="532"/>
      <c r="P177" s="532"/>
      <c r="Q177" s="532"/>
      <c r="R177" s="532"/>
      <c r="S177" s="532"/>
      <c r="T177" s="532"/>
      <c r="U177" s="532"/>
    </row>
    <row r="179" spans="1:21" ht="27" x14ac:dyDescent="0.3">
      <c r="A179" s="325" t="s">
        <v>142</v>
      </c>
      <c r="B179" s="325" t="s">
        <v>164</v>
      </c>
      <c r="C179" s="326" t="s">
        <v>94</v>
      </c>
      <c r="D179" s="325" t="s">
        <v>121</v>
      </c>
      <c r="E179" s="325" t="s">
        <v>92</v>
      </c>
      <c r="F179" s="325" t="s">
        <v>288</v>
      </c>
      <c r="G179" s="325" t="s">
        <v>92</v>
      </c>
      <c r="H179" s="325" t="s">
        <v>306</v>
      </c>
      <c r="I179" s="325" t="s">
        <v>92</v>
      </c>
      <c r="J179" s="325" t="s">
        <v>287</v>
      </c>
      <c r="K179" s="325" t="s">
        <v>92</v>
      </c>
      <c r="L179" s="325" t="s">
        <v>283</v>
      </c>
      <c r="M179" s="325" t="s">
        <v>92</v>
      </c>
      <c r="N179" s="325" t="s">
        <v>284</v>
      </c>
      <c r="O179" s="325" t="s">
        <v>92</v>
      </c>
      <c r="P179" s="325" t="s">
        <v>285</v>
      </c>
      <c r="Q179" s="325" t="s">
        <v>92</v>
      </c>
      <c r="R179" s="325" t="s">
        <v>286</v>
      </c>
      <c r="S179" s="325" t="s">
        <v>92</v>
      </c>
    </row>
    <row r="180" spans="1:21" x14ac:dyDescent="0.3">
      <c r="A180" s="407" t="s">
        <v>143</v>
      </c>
      <c r="B180" s="408" t="s">
        <v>144</v>
      </c>
      <c r="C180" s="53">
        <f>SUM(C8,C51,C94,C137)</f>
        <v>0</v>
      </c>
      <c r="D180" s="53">
        <f>SUM(D8,D51,D94,D137)</f>
        <v>0</v>
      </c>
      <c r="E180" s="57">
        <f t="shared" ref="E180:E191" si="267">IFERROR(IF(AND(ROUND(SUM(C180:C180),0)=0,ROUND(SUM(D180:D180),0)&gt;ROUND(SUM(C180:C180),0)),"INF",(ROUND(SUM(D180:D180),0)-ROUND(SUM(C180:C180),0))/ROUND(SUM(C180:C180),0)),0)</f>
        <v>0</v>
      </c>
      <c r="F180" s="53">
        <f>SUM(F8,F51,F94,F137)</f>
        <v>0</v>
      </c>
      <c r="G180" s="57">
        <f>IFERROR(IF(AND(ROUND(SUM(D180),0)=0,ROUND(SUM(F180:F180),0)&gt;ROUND(SUM(D180),0)),"INF",(ROUND(SUM(F180:F180),0)-ROUND(SUM(D180),0))/ROUND(SUM(D180),0)),0)</f>
        <v>0</v>
      </c>
      <c r="H180" s="53">
        <f>SUM(H8,H51,H94,H137)</f>
        <v>0</v>
      </c>
      <c r="I180" s="57">
        <f t="shared" ref="I180:I192" si="268">IFERROR(IF(AND(ROUND(SUM(F180),0)=0,ROUND(SUM(H180:H180),0)&gt;ROUND(SUM(F180),0)),"INF",(ROUND(SUM(H180:H180),0)-ROUND(SUM(F180),0))/ROUND(SUM(F180),0)),0)</f>
        <v>0</v>
      </c>
      <c r="J180" s="53">
        <f>SUM(J8,J51,J94,J137)</f>
        <v>0</v>
      </c>
      <c r="K180" s="57">
        <f t="shared" ref="K180:K192" si="269">IFERROR(IF(AND(ROUND(SUM(H180),0)=0,ROUND(SUM(J180:J180),0)&gt;ROUND(SUM(H180),0)),"INF",(ROUND(SUM(J180:J180),0)-ROUND(SUM(H180),0))/ROUND(SUM(H180),0)),0)</f>
        <v>0</v>
      </c>
      <c r="L180" s="53">
        <f>SUM(L8,L51,L94,L137)</f>
        <v>0</v>
      </c>
      <c r="M180" s="57">
        <f t="shared" ref="M180:M192" si="270">IFERROR(IF(AND(ROUND(SUM(J180),0)=0,ROUND(SUM(L180:L180),0)&gt;ROUND(SUM(J180),0)),"INF",(ROUND(SUM(L180:L180),0)-ROUND(SUM(J180),0))/ROUND(SUM(J180),0)),0)</f>
        <v>0</v>
      </c>
      <c r="N180" s="53">
        <f>SUM(N8,N51,N94,N137)</f>
        <v>0</v>
      </c>
      <c r="O180" s="57">
        <f t="shared" ref="O180:O192" si="271">IFERROR(IF(AND(ROUND(SUM(L180),0)=0,ROUND(SUM(N180:N180),0)&gt;ROUND(SUM(L180),0)),"INF",(ROUND(SUM(N180:N180),0)-ROUND(SUM(L180),0))/ROUND(SUM(L180),0)),0)</f>
        <v>0</v>
      </c>
      <c r="P180" s="53">
        <f>SUM(P8,P51,P94,P137)</f>
        <v>0</v>
      </c>
      <c r="Q180" s="57">
        <f t="shared" ref="Q180:Q192" si="272">IFERROR(IF(AND(ROUND(SUM(N180),0)=0,ROUND(SUM(P180:P180),0)&gt;ROUND(SUM(N180),0)),"INF",(ROUND(SUM(P180:P180),0)-ROUND(SUM(N180),0))/ROUND(SUM(N180),0)),0)</f>
        <v>0</v>
      </c>
      <c r="R180" s="53">
        <f>SUM(R8,R51,R94,R137)</f>
        <v>0</v>
      </c>
      <c r="S180" s="405">
        <f t="shared" ref="S180:S192" si="273">IFERROR(IF(AND(ROUND(SUM(P180),0)=0,ROUND(SUM(R180:R180),0)&gt;ROUND(SUM(P180),0)),"INF",(ROUND(SUM(R180:R180),0)-ROUND(SUM(P180),0))/ROUND(SUM(P180),0)),0)</f>
        <v>0</v>
      </c>
    </row>
    <row r="181" spans="1:21" x14ac:dyDescent="0.3">
      <c r="A181" s="106" t="s">
        <v>145</v>
      </c>
      <c r="B181" s="321">
        <v>20</v>
      </c>
      <c r="C181" s="53">
        <f t="shared" ref="C181:D191" si="274">SUM(C9,C52,C95,C138)</f>
        <v>0</v>
      </c>
      <c r="D181" s="53">
        <f t="shared" si="274"/>
        <v>0</v>
      </c>
      <c r="E181" s="57">
        <f t="shared" si="267"/>
        <v>0</v>
      </c>
      <c r="F181" s="53">
        <f t="shared" ref="F181" si="275">SUM(F9,F52,F95,F138)</f>
        <v>0</v>
      </c>
      <c r="G181" s="57">
        <f>IFERROR(IF(AND(ROUND(SUM(D181),0)=0,ROUND(SUM(F181:F181),0)&gt;ROUND(SUM(D181),0)),"INF",(ROUND(SUM(F181:F181),0)-ROUND(SUM(D181),0))/ROUND(SUM(D181),0)),0)</f>
        <v>0</v>
      </c>
      <c r="H181" s="53">
        <f t="shared" ref="H181" si="276">SUM(H9,H52,H95,H138)</f>
        <v>0</v>
      </c>
      <c r="I181" s="57">
        <f t="shared" si="268"/>
        <v>0</v>
      </c>
      <c r="J181" s="53">
        <f t="shared" ref="J181" si="277">SUM(J9,J52,J95,J138)</f>
        <v>0</v>
      </c>
      <c r="K181" s="57">
        <f t="shared" si="269"/>
        <v>0</v>
      </c>
      <c r="L181" s="53">
        <f t="shared" ref="L181" si="278">SUM(L9,L52,L95,L138)</f>
        <v>0</v>
      </c>
      <c r="M181" s="57">
        <f t="shared" si="270"/>
        <v>0</v>
      </c>
      <c r="N181" s="53">
        <f t="shared" ref="N181" si="279">SUM(N9,N52,N95,N138)</f>
        <v>0</v>
      </c>
      <c r="O181" s="57">
        <f t="shared" si="271"/>
        <v>0</v>
      </c>
      <c r="P181" s="53">
        <f t="shared" ref="P181" si="280">SUM(P9,P52,P95,P138)</f>
        <v>0</v>
      </c>
      <c r="Q181" s="57">
        <f t="shared" si="272"/>
        <v>0</v>
      </c>
      <c r="R181" s="53">
        <f t="shared" ref="R181" si="281">SUM(R9,R52,R95,R138)</f>
        <v>0</v>
      </c>
      <c r="S181" s="405">
        <f t="shared" si="273"/>
        <v>0</v>
      </c>
    </row>
    <row r="182" spans="1:21" x14ac:dyDescent="0.3">
      <c r="A182" s="106" t="s">
        <v>146</v>
      </c>
      <c r="B182" s="321">
        <v>21</v>
      </c>
      <c r="C182" s="53">
        <f t="shared" si="274"/>
        <v>0</v>
      </c>
      <c r="D182" s="53">
        <f t="shared" si="274"/>
        <v>0</v>
      </c>
      <c r="E182" s="57">
        <f t="shared" si="267"/>
        <v>0</v>
      </c>
      <c r="F182" s="53">
        <f t="shared" ref="F182" si="282">SUM(F10,F53,F96,F139)</f>
        <v>0</v>
      </c>
      <c r="G182" s="57">
        <f t="shared" ref="G182:G192" si="283">IFERROR(IF(AND(ROUND(SUM(D182),0)=0,ROUND(SUM(F182:F182),0)&gt;ROUND(SUM(D182),0)),"INF",(ROUND(SUM(F182:F182),0)-ROUND(SUM(D182),0))/ROUND(SUM(D182),0)),0)</f>
        <v>0</v>
      </c>
      <c r="H182" s="53">
        <f t="shared" ref="H182" si="284">SUM(H10,H53,H96,H139)</f>
        <v>0</v>
      </c>
      <c r="I182" s="57">
        <f t="shared" si="268"/>
        <v>0</v>
      </c>
      <c r="J182" s="53">
        <f t="shared" ref="J182" si="285">SUM(J10,J53,J96,J139)</f>
        <v>0</v>
      </c>
      <c r="K182" s="57">
        <f t="shared" si="269"/>
        <v>0</v>
      </c>
      <c r="L182" s="53">
        <f t="shared" ref="L182" si="286">SUM(L10,L53,L96,L139)</f>
        <v>0</v>
      </c>
      <c r="M182" s="57">
        <f t="shared" si="270"/>
        <v>0</v>
      </c>
      <c r="N182" s="53">
        <f t="shared" ref="N182" si="287">SUM(N10,N53,N96,N139)</f>
        <v>0</v>
      </c>
      <c r="O182" s="57">
        <f t="shared" si="271"/>
        <v>0</v>
      </c>
      <c r="P182" s="53">
        <f t="shared" ref="P182" si="288">SUM(P10,P53,P96,P139)</f>
        <v>0</v>
      </c>
      <c r="Q182" s="57">
        <f t="shared" si="272"/>
        <v>0</v>
      </c>
      <c r="R182" s="53">
        <f t="shared" ref="R182" si="289">SUM(R10,R53,R96,R139)</f>
        <v>0</v>
      </c>
      <c r="S182" s="405">
        <f t="shared" si="273"/>
        <v>0</v>
      </c>
    </row>
    <row r="183" spans="1:21" x14ac:dyDescent="0.3">
      <c r="A183" s="106" t="s">
        <v>147</v>
      </c>
      <c r="B183" s="321" t="s">
        <v>148</v>
      </c>
      <c r="C183" s="53">
        <f t="shared" si="274"/>
        <v>0</v>
      </c>
      <c r="D183" s="53">
        <f t="shared" si="274"/>
        <v>0</v>
      </c>
      <c r="E183" s="57">
        <f t="shared" si="267"/>
        <v>0</v>
      </c>
      <c r="F183" s="53">
        <f t="shared" ref="F183" si="290">SUM(F11,F54,F97,F140)</f>
        <v>0</v>
      </c>
      <c r="G183" s="57">
        <f t="shared" si="283"/>
        <v>0</v>
      </c>
      <c r="H183" s="53">
        <f t="shared" ref="H183" si="291">SUM(H11,H54,H97,H140)</f>
        <v>0</v>
      </c>
      <c r="I183" s="57">
        <f t="shared" si="268"/>
        <v>0</v>
      </c>
      <c r="J183" s="53">
        <f t="shared" ref="J183" si="292">SUM(J11,J54,J97,J140)</f>
        <v>0</v>
      </c>
      <c r="K183" s="57">
        <f t="shared" si="269"/>
        <v>0</v>
      </c>
      <c r="L183" s="53">
        <f t="shared" ref="L183" si="293">SUM(L11,L54,L97,L140)</f>
        <v>0</v>
      </c>
      <c r="M183" s="57">
        <f t="shared" si="270"/>
        <v>0</v>
      </c>
      <c r="N183" s="53">
        <f t="shared" ref="N183" si="294">SUM(N11,N54,N97,N140)</f>
        <v>0</v>
      </c>
      <c r="O183" s="57">
        <f t="shared" si="271"/>
        <v>0</v>
      </c>
      <c r="P183" s="53">
        <f t="shared" ref="P183" si="295">SUM(P11,P54,P97,P140)</f>
        <v>0</v>
      </c>
      <c r="Q183" s="57">
        <f t="shared" si="272"/>
        <v>0</v>
      </c>
      <c r="R183" s="53">
        <f t="shared" ref="R183" si="296">SUM(R11,R54,R97,R140)</f>
        <v>0</v>
      </c>
      <c r="S183" s="405">
        <f t="shared" si="273"/>
        <v>0</v>
      </c>
    </row>
    <row r="184" spans="1:21" x14ac:dyDescent="0.3">
      <c r="A184" s="106" t="s">
        <v>149</v>
      </c>
      <c r="B184" s="321">
        <v>28</v>
      </c>
      <c r="C184" s="53">
        <f t="shared" si="274"/>
        <v>0</v>
      </c>
      <c r="D184" s="53">
        <f t="shared" si="274"/>
        <v>0</v>
      </c>
      <c r="E184" s="57">
        <f t="shared" si="267"/>
        <v>0</v>
      </c>
      <c r="F184" s="53">
        <f t="shared" ref="F184" si="297">SUM(F12,F55,F98,F141)</f>
        <v>0</v>
      </c>
      <c r="G184" s="57">
        <f t="shared" si="283"/>
        <v>0</v>
      </c>
      <c r="H184" s="53">
        <f t="shared" ref="H184" si="298">SUM(H12,H55,H98,H141)</f>
        <v>0</v>
      </c>
      <c r="I184" s="57">
        <f t="shared" si="268"/>
        <v>0</v>
      </c>
      <c r="J184" s="53">
        <f t="shared" ref="J184" si="299">SUM(J12,J55,J98,J141)</f>
        <v>0</v>
      </c>
      <c r="K184" s="57">
        <f t="shared" si="269"/>
        <v>0</v>
      </c>
      <c r="L184" s="53">
        <f t="shared" ref="L184" si="300">SUM(L12,L55,L98,L141)</f>
        <v>0</v>
      </c>
      <c r="M184" s="57">
        <f t="shared" si="270"/>
        <v>0</v>
      </c>
      <c r="N184" s="53">
        <f t="shared" ref="N184" si="301">SUM(N12,N55,N98,N141)</f>
        <v>0</v>
      </c>
      <c r="O184" s="57">
        <f t="shared" si="271"/>
        <v>0</v>
      </c>
      <c r="P184" s="53">
        <f t="shared" ref="P184" si="302">SUM(P12,P55,P98,P141)</f>
        <v>0</v>
      </c>
      <c r="Q184" s="57">
        <f t="shared" si="272"/>
        <v>0</v>
      </c>
      <c r="R184" s="53">
        <f t="shared" ref="R184" si="303">SUM(R12,R55,R98,R141)</f>
        <v>0</v>
      </c>
      <c r="S184" s="405">
        <f t="shared" si="273"/>
        <v>0</v>
      </c>
    </row>
    <row r="185" spans="1:21" x14ac:dyDescent="0.3">
      <c r="A185" s="407" t="s">
        <v>150</v>
      </c>
      <c r="B185" s="408" t="s">
        <v>151</v>
      </c>
      <c r="C185" s="53">
        <f t="shared" si="274"/>
        <v>0</v>
      </c>
      <c r="D185" s="53">
        <f t="shared" si="274"/>
        <v>0</v>
      </c>
      <c r="E185" s="57">
        <f t="shared" si="267"/>
        <v>0</v>
      </c>
      <c r="F185" s="53">
        <f t="shared" ref="F185" si="304">SUM(F13,F56,F99,F142)</f>
        <v>0</v>
      </c>
      <c r="G185" s="57">
        <f t="shared" si="283"/>
        <v>0</v>
      </c>
      <c r="H185" s="53">
        <f t="shared" ref="H185" si="305">SUM(H13,H56,H99,H142)</f>
        <v>0</v>
      </c>
      <c r="I185" s="57">
        <f t="shared" si="268"/>
        <v>0</v>
      </c>
      <c r="J185" s="53">
        <f t="shared" ref="J185" si="306">SUM(J13,J56,J99,J142)</f>
        <v>0</v>
      </c>
      <c r="K185" s="57">
        <f t="shared" si="269"/>
        <v>0</v>
      </c>
      <c r="L185" s="53">
        <f t="shared" ref="L185" si="307">SUM(L13,L56,L99,L142)</f>
        <v>0</v>
      </c>
      <c r="M185" s="57">
        <f t="shared" si="270"/>
        <v>0</v>
      </c>
      <c r="N185" s="53">
        <f t="shared" ref="N185" si="308">SUM(N13,N56,N99,N142)</f>
        <v>0</v>
      </c>
      <c r="O185" s="57">
        <f t="shared" si="271"/>
        <v>0</v>
      </c>
      <c r="P185" s="53">
        <f t="shared" ref="P185" si="309">SUM(P13,P56,P99,P142)</f>
        <v>0</v>
      </c>
      <c r="Q185" s="57">
        <f t="shared" si="272"/>
        <v>0</v>
      </c>
      <c r="R185" s="53">
        <f t="shared" ref="R185" si="310">SUM(R13,R56,R99,R142)</f>
        <v>0</v>
      </c>
      <c r="S185" s="405">
        <f t="shared" si="273"/>
        <v>0</v>
      </c>
    </row>
    <row r="186" spans="1:21" x14ac:dyDescent="0.3">
      <c r="A186" s="106" t="s">
        <v>152</v>
      </c>
      <c r="B186" s="321">
        <v>29</v>
      </c>
      <c r="C186" s="53">
        <f t="shared" si="274"/>
        <v>0</v>
      </c>
      <c r="D186" s="53">
        <f t="shared" si="274"/>
        <v>0</v>
      </c>
      <c r="E186" s="57">
        <f t="shared" si="267"/>
        <v>0</v>
      </c>
      <c r="F186" s="53">
        <f t="shared" ref="F186" si="311">SUM(F14,F57,F100,F143)</f>
        <v>0</v>
      </c>
      <c r="G186" s="57">
        <f t="shared" si="283"/>
        <v>0</v>
      </c>
      <c r="H186" s="53">
        <f t="shared" ref="H186" si="312">SUM(H14,H57,H100,H143)</f>
        <v>0</v>
      </c>
      <c r="I186" s="57">
        <f t="shared" si="268"/>
        <v>0</v>
      </c>
      <c r="J186" s="53">
        <f t="shared" ref="J186" si="313">SUM(J14,J57,J100,J143)</f>
        <v>0</v>
      </c>
      <c r="K186" s="57">
        <f t="shared" si="269"/>
        <v>0</v>
      </c>
      <c r="L186" s="53">
        <f t="shared" ref="L186" si="314">SUM(L14,L57,L100,L143)</f>
        <v>0</v>
      </c>
      <c r="M186" s="57">
        <f t="shared" si="270"/>
        <v>0</v>
      </c>
      <c r="N186" s="53">
        <f t="shared" ref="N186" si="315">SUM(N14,N57,N100,N143)</f>
        <v>0</v>
      </c>
      <c r="O186" s="57">
        <f t="shared" si="271"/>
        <v>0</v>
      </c>
      <c r="P186" s="53">
        <f t="shared" ref="P186" si="316">SUM(P14,P57,P100,P143)</f>
        <v>0</v>
      </c>
      <c r="Q186" s="57">
        <f t="shared" si="272"/>
        <v>0</v>
      </c>
      <c r="R186" s="53">
        <f t="shared" ref="R186" si="317">SUM(R14,R57,R100,R143)</f>
        <v>0</v>
      </c>
      <c r="S186" s="405">
        <f t="shared" si="273"/>
        <v>0</v>
      </c>
    </row>
    <row r="187" spans="1:21" x14ac:dyDescent="0.3">
      <c r="A187" s="106" t="s">
        <v>153</v>
      </c>
      <c r="B187" s="321">
        <v>3</v>
      </c>
      <c r="C187" s="53">
        <f t="shared" si="274"/>
        <v>0</v>
      </c>
      <c r="D187" s="53">
        <f t="shared" si="274"/>
        <v>0</v>
      </c>
      <c r="E187" s="57">
        <f t="shared" si="267"/>
        <v>0</v>
      </c>
      <c r="F187" s="53">
        <f t="shared" ref="F187" si="318">SUM(F15,F58,F101,F144)</f>
        <v>0</v>
      </c>
      <c r="G187" s="57">
        <f t="shared" si="283"/>
        <v>0</v>
      </c>
      <c r="H187" s="53">
        <f t="shared" ref="H187" si="319">SUM(H15,H58,H101,H144)</f>
        <v>0</v>
      </c>
      <c r="I187" s="57">
        <f t="shared" si="268"/>
        <v>0</v>
      </c>
      <c r="J187" s="53">
        <f t="shared" ref="J187" si="320">SUM(J15,J58,J101,J144)</f>
        <v>0</v>
      </c>
      <c r="K187" s="57">
        <f t="shared" si="269"/>
        <v>0</v>
      </c>
      <c r="L187" s="53">
        <f t="shared" ref="L187" si="321">SUM(L15,L58,L101,L144)</f>
        <v>0</v>
      </c>
      <c r="M187" s="57">
        <f t="shared" si="270"/>
        <v>0</v>
      </c>
      <c r="N187" s="53">
        <f t="shared" ref="N187" si="322">SUM(N15,N58,N101,N144)</f>
        <v>0</v>
      </c>
      <c r="O187" s="57">
        <f t="shared" si="271"/>
        <v>0</v>
      </c>
      <c r="P187" s="53">
        <f t="shared" ref="P187" si="323">SUM(P15,P58,P101,P144)</f>
        <v>0</v>
      </c>
      <c r="Q187" s="57">
        <f t="shared" si="272"/>
        <v>0</v>
      </c>
      <c r="R187" s="53">
        <f t="shared" ref="R187" si="324">SUM(R15,R58,R101,R144)</f>
        <v>0</v>
      </c>
      <c r="S187" s="405">
        <f t="shared" si="273"/>
        <v>0</v>
      </c>
    </row>
    <row r="188" spans="1:21" x14ac:dyDescent="0.3">
      <c r="A188" s="106" t="s">
        <v>154</v>
      </c>
      <c r="B188" s="321" t="s">
        <v>155</v>
      </c>
      <c r="C188" s="53">
        <f t="shared" si="274"/>
        <v>0</v>
      </c>
      <c r="D188" s="53">
        <f t="shared" si="274"/>
        <v>0</v>
      </c>
      <c r="E188" s="57">
        <f t="shared" si="267"/>
        <v>0</v>
      </c>
      <c r="F188" s="53">
        <f t="shared" ref="F188" si="325">SUM(F16,F59,F102,F145)</f>
        <v>0</v>
      </c>
      <c r="G188" s="57">
        <f t="shared" si="283"/>
        <v>0</v>
      </c>
      <c r="H188" s="53">
        <f t="shared" ref="H188" si="326">SUM(H16,H59,H102,H145)</f>
        <v>0</v>
      </c>
      <c r="I188" s="57">
        <f t="shared" si="268"/>
        <v>0</v>
      </c>
      <c r="J188" s="53">
        <f t="shared" ref="J188" si="327">SUM(J16,J59,J102,J145)</f>
        <v>0</v>
      </c>
      <c r="K188" s="57">
        <f t="shared" si="269"/>
        <v>0</v>
      </c>
      <c r="L188" s="53">
        <f t="shared" ref="L188" si="328">SUM(L16,L59,L102,L145)</f>
        <v>0</v>
      </c>
      <c r="M188" s="57">
        <f t="shared" si="270"/>
        <v>0</v>
      </c>
      <c r="N188" s="53">
        <f t="shared" ref="N188" si="329">SUM(N16,N59,N102,N145)</f>
        <v>0</v>
      </c>
      <c r="O188" s="57">
        <f t="shared" si="271"/>
        <v>0</v>
      </c>
      <c r="P188" s="53">
        <f t="shared" ref="P188" si="330">SUM(P16,P59,P102,P145)</f>
        <v>0</v>
      </c>
      <c r="Q188" s="57">
        <f t="shared" si="272"/>
        <v>0</v>
      </c>
      <c r="R188" s="53">
        <f t="shared" ref="R188" si="331">SUM(R16,R59,R102,R145)</f>
        <v>0</v>
      </c>
      <c r="S188" s="405">
        <f t="shared" si="273"/>
        <v>0</v>
      </c>
    </row>
    <row r="189" spans="1:21" x14ac:dyDescent="0.3">
      <c r="A189" s="106" t="s">
        <v>840</v>
      </c>
      <c r="B189" s="321" t="s">
        <v>156</v>
      </c>
      <c r="C189" s="53">
        <f t="shared" si="274"/>
        <v>0</v>
      </c>
      <c r="D189" s="53">
        <f t="shared" si="274"/>
        <v>0</v>
      </c>
      <c r="E189" s="57">
        <f t="shared" si="267"/>
        <v>0</v>
      </c>
      <c r="F189" s="53">
        <f t="shared" ref="F189" si="332">SUM(F17,F60,F103,F146)</f>
        <v>0</v>
      </c>
      <c r="G189" s="57">
        <f t="shared" si="283"/>
        <v>0</v>
      </c>
      <c r="H189" s="53">
        <f t="shared" ref="H189" si="333">SUM(H17,H60,H103,H146)</f>
        <v>0</v>
      </c>
      <c r="I189" s="57">
        <f t="shared" si="268"/>
        <v>0</v>
      </c>
      <c r="J189" s="53">
        <f t="shared" ref="J189" si="334">SUM(J17,J60,J103,J146)</f>
        <v>0</v>
      </c>
      <c r="K189" s="57">
        <f t="shared" si="269"/>
        <v>0</v>
      </c>
      <c r="L189" s="53">
        <f t="shared" ref="L189" si="335">SUM(L17,L60,L103,L146)</f>
        <v>0</v>
      </c>
      <c r="M189" s="57">
        <f t="shared" si="270"/>
        <v>0</v>
      </c>
      <c r="N189" s="53">
        <f t="shared" ref="N189" si="336">SUM(N17,N60,N103,N146)</f>
        <v>0</v>
      </c>
      <c r="O189" s="57">
        <f t="shared" si="271"/>
        <v>0</v>
      </c>
      <c r="P189" s="53">
        <f t="shared" ref="P189" si="337">SUM(P17,P60,P103,P146)</f>
        <v>0</v>
      </c>
      <c r="Q189" s="57">
        <f t="shared" si="272"/>
        <v>0</v>
      </c>
      <c r="R189" s="53">
        <f t="shared" ref="R189" si="338">SUM(R17,R60,R103,R146)</f>
        <v>0</v>
      </c>
      <c r="S189" s="405">
        <f t="shared" si="273"/>
        <v>0</v>
      </c>
    </row>
    <row r="190" spans="1:21" x14ac:dyDescent="0.3">
      <c r="A190" s="106" t="s">
        <v>157</v>
      </c>
      <c r="B190" s="321" t="s">
        <v>158</v>
      </c>
      <c r="C190" s="53">
        <f t="shared" si="274"/>
        <v>0</v>
      </c>
      <c r="D190" s="53">
        <f t="shared" si="274"/>
        <v>0</v>
      </c>
      <c r="E190" s="57">
        <f t="shared" si="267"/>
        <v>0</v>
      </c>
      <c r="F190" s="53">
        <f t="shared" ref="F190" si="339">SUM(F18,F61,F104,F147)</f>
        <v>0</v>
      </c>
      <c r="G190" s="57">
        <f t="shared" si="283"/>
        <v>0</v>
      </c>
      <c r="H190" s="53">
        <f t="shared" ref="H190" si="340">SUM(H18,H61,H104,H147)</f>
        <v>0</v>
      </c>
      <c r="I190" s="57">
        <f t="shared" si="268"/>
        <v>0</v>
      </c>
      <c r="J190" s="53">
        <f t="shared" ref="J190" si="341">SUM(J18,J61,J104,J147)</f>
        <v>0</v>
      </c>
      <c r="K190" s="57">
        <f t="shared" si="269"/>
        <v>0</v>
      </c>
      <c r="L190" s="53">
        <f t="shared" ref="L190" si="342">SUM(L18,L61,L104,L147)</f>
        <v>0</v>
      </c>
      <c r="M190" s="57">
        <f t="shared" si="270"/>
        <v>0</v>
      </c>
      <c r="N190" s="53">
        <f t="shared" ref="N190" si="343">SUM(N18,N61,N104,N147)</f>
        <v>0</v>
      </c>
      <c r="O190" s="57">
        <f t="shared" si="271"/>
        <v>0</v>
      </c>
      <c r="P190" s="53">
        <f t="shared" ref="P190" si="344">SUM(P18,P61,P104,P147)</f>
        <v>0</v>
      </c>
      <c r="Q190" s="57">
        <f t="shared" si="272"/>
        <v>0</v>
      </c>
      <c r="R190" s="53">
        <f t="shared" ref="R190" si="345">SUM(R18,R61,R104,R147)</f>
        <v>0</v>
      </c>
      <c r="S190" s="405">
        <f t="shared" si="273"/>
        <v>0</v>
      </c>
    </row>
    <row r="191" spans="1:21" x14ac:dyDescent="0.3">
      <c r="A191" s="106" t="s">
        <v>159</v>
      </c>
      <c r="B191" s="321" t="s">
        <v>160</v>
      </c>
      <c r="C191" s="53">
        <f t="shared" si="274"/>
        <v>0</v>
      </c>
      <c r="D191" s="53">
        <f t="shared" si="274"/>
        <v>0</v>
      </c>
      <c r="E191" s="57">
        <f t="shared" si="267"/>
        <v>0</v>
      </c>
      <c r="F191" s="53">
        <f t="shared" ref="F191" si="346">SUM(F19,F62,F105,F148)</f>
        <v>0</v>
      </c>
      <c r="G191" s="57">
        <f t="shared" si="283"/>
        <v>0</v>
      </c>
      <c r="H191" s="53">
        <f t="shared" ref="H191" si="347">SUM(H19,H62,H105,H148)</f>
        <v>0</v>
      </c>
      <c r="I191" s="57">
        <f t="shared" si="268"/>
        <v>0</v>
      </c>
      <c r="J191" s="53">
        <f t="shared" ref="J191" si="348">SUM(J19,J62,J105,J148)</f>
        <v>0</v>
      </c>
      <c r="K191" s="57">
        <f t="shared" si="269"/>
        <v>0</v>
      </c>
      <c r="L191" s="53">
        <f t="shared" ref="L191" si="349">SUM(L19,L62,L105,L148)</f>
        <v>0</v>
      </c>
      <c r="M191" s="57">
        <f t="shared" si="270"/>
        <v>0</v>
      </c>
      <c r="N191" s="53">
        <f t="shared" ref="N191" si="350">SUM(N19,N62,N105,N148)</f>
        <v>0</v>
      </c>
      <c r="O191" s="57">
        <f t="shared" si="271"/>
        <v>0</v>
      </c>
      <c r="P191" s="53">
        <f t="shared" ref="P191" si="351">SUM(P19,P62,P105,P148)</f>
        <v>0</v>
      </c>
      <c r="Q191" s="57">
        <f t="shared" si="272"/>
        <v>0</v>
      </c>
      <c r="R191" s="53">
        <f t="shared" ref="R191" si="352">SUM(R19,R62,R105,R148)</f>
        <v>0</v>
      </c>
      <c r="S191" s="405">
        <f t="shared" si="273"/>
        <v>0</v>
      </c>
    </row>
    <row r="192" spans="1:21" ht="14.25" thickBot="1" x14ac:dyDescent="0.35">
      <c r="A192" s="25" t="s">
        <v>161</v>
      </c>
      <c r="B192" s="332" t="s">
        <v>162</v>
      </c>
      <c r="C192" s="61">
        <f t="shared" ref="C192:D192" si="353">SUM(C180,C185)</f>
        <v>0</v>
      </c>
      <c r="D192" s="61">
        <f t="shared" si="353"/>
        <v>0</v>
      </c>
      <c r="E192" s="62">
        <f>IFERROR(IF(AND(ROUND(SUM(C192:C192),0)=0,ROUND(SUM(D192:D192),0)&gt;ROUND(SUM(C192:C192),0)),"INF",(ROUND(SUM(D192:D192),0)-ROUND(SUM(C192:C192),0))/ROUND(SUM(C192:C192),0)),0)</f>
        <v>0</v>
      </c>
      <c r="F192" s="61">
        <f t="shared" ref="F192" si="354">SUM(F180,F185)</f>
        <v>0</v>
      </c>
      <c r="G192" s="62">
        <f t="shared" si="283"/>
        <v>0</v>
      </c>
      <c r="H192" s="61">
        <f t="shared" ref="H192" si="355">SUM(H180,H185)</f>
        <v>0</v>
      </c>
      <c r="I192" s="62">
        <f t="shared" si="268"/>
        <v>0</v>
      </c>
      <c r="J192" s="61">
        <f t="shared" ref="J192" si="356">SUM(J180,J185)</f>
        <v>0</v>
      </c>
      <c r="K192" s="62">
        <f t="shared" si="269"/>
        <v>0</v>
      </c>
      <c r="L192" s="61">
        <f t="shared" ref="L192" si="357">SUM(L180,L185)</f>
        <v>0</v>
      </c>
      <c r="M192" s="62">
        <f t="shared" si="270"/>
        <v>0</v>
      </c>
      <c r="N192" s="61">
        <f t="shared" ref="N192" si="358">SUM(N180,N185)</f>
        <v>0</v>
      </c>
      <c r="O192" s="62">
        <f t="shared" si="271"/>
        <v>0</v>
      </c>
      <c r="P192" s="61">
        <f t="shared" ref="P192" si="359">SUM(P180,P185)</f>
        <v>0</v>
      </c>
      <c r="Q192" s="62">
        <f t="shared" si="272"/>
        <v>0</v>
      </c>
      <c r="R192" s="61">
        <f t="shared" ref="R192" si="360">SUM(R180,R185)</f>
        <v>0</v>
      </c>
      <c r="S192" s="406">
        <f t="shared" si="273"/>
        <v>0</v>
      </c>
    </row>
    <row r="193" spans="1:19" x14ac:dyDescent="0.3">
      <c r="A193" s="106"/>
      <c r="B193" s="106"/>
      <c r="C193" s="18"/>
      <c r="D193" s="18"/>
      <c r="E193" s="18"/>
      <c r="F193" s="18"/>
      <c r="G193" s="18"/>
      <c r="H193" s="18"/>
      <c r="I193" s="18"/>
      <c r="J193" s="18"/>
      <c r="K193" s="18"/>
      <c r="L193" s="18"/>
      <c r="M193" s="18"/>
      <c r="N193" s="18"/>
      <c r="O193" s="18"/>
      <c r="P193" s="18"/>
      <c r="Q193" s="18"/>
      <c r="R193" s="18"/>
      <c r="S193" s="258"/>
    </row>
    <row r="194" spans="1:19" ht="27" x14ac:dyDescent="0.3">
      <c r="A194" s="325" t="s">
        <v>163</v>
      </c>
      <c r="B194" s="325" t="s">
        <v>164</v>
      </c>
      <c r="C194" s="329" t="str">
        <f t="shared" ref="C194:D194" si="361">C179</f>
        <v>Réalité 2015</v>
      </c>
      <c r="D194" s="329" t="str">
        <f t="shared" si="361"/>
        <v>Meilleure estimation 2016</v>
      </c>
      <c r="E194" s="329" t="s">
        <v>92</v>
      </c>
      <c r="F194" s="329" t="str">
        <f t="shared" ref="F194" si="362">F179</f>
        <v>Budget 2017</v>
      </c>
      <c r="G194" s="329" t="s">
        <v>92</v>
      </c>
      <c r="H194" s="329" t="str">
        <f t="shared" ref="H194" si="363">H179</f>
        <v>Budget 2018</v>
      </c>
      <c r="I194" s="329" t="s">
        <v>92</v>
      </c>
      <c r="J194" s="329" t="str">
        <f t="shared" ref="J194" si="364">J179</f>
        <v>Budget 2019</v>
      </c>
      <c r="K194" s="329" t="s">
        <v>92</v>
      </c>
      <c r="L194" s="329" t="str">
        <f t="shared" ref="L194" si="365">L179</f>
        <v>Budget 2020</v>
      </c>
      <c r="M194" s="329" t="s">
        <v>92</v>
      </c>
      <c r="N194" s="329" t="str">
        <f t="shared" ref="N194" si="366">N179</f>
        <v>Budget 2021</v>
      </c>
      <c r="O194" s="329" t="s">
        <v>92</v>
      </c>
      <c r="P194" s="329" t="str">
        <f t="shared" ref="P194" si="367">P179</f>
        <v>Budget 2022</v>
      </c>
      <c r="Q194" s="329" t="s">
        <v>92</v>
      </c>
      <c r="R194" s="329" t="str">
        <f t="shared" ref="R194" si="368">R179</f>
        <v>Budget 2023</v>
      </c>
      <c r="S194" s="329" t="s">
        <v>92</v>
      </c>
    </row>
    <row r="195" spans="1:19" x14ac:dyDescent="0.3">
      <c r="A195" s="407" t="s">
        <v>165</v>
      </c>
      <c r="B195" s="408" t="s">
        <v>166</v>
      </c>
      <c r="C195" s="53">
        <f t="shared" ref="C195:D217" si="369">SUM(C23,C66,C109,C152)</f>
        <v>0</v>
      </c>
      <c r="D195" s="53">
        <f t="shared" si="369"/>
        <v>0</v>
      </c>
      <c r="E195" s="57">
        <f t="shared" ref="E195:E218" si="370">IFERROR(IF(AND(ROUND(SUM(C195:C195),0)=0,ROUND(SUM(D195:D195),0)&gt;ROUND(SUM(C195:C195),0)),"INF",(ROUND(SUM(D195:D195),0)-ROUND(SUM(C195:C195),0))/ROUND(SUM(C195:C195),0)),0)</f>
        <v>0</v>
      </c>
      <c r="F195" s="53">
        <f t="shared" ref="F195" si="371">SUM(F23,F66,F109,F152)</f>
        <v>0</v>
      </c>
      <c r="G195" s="57">
        <f t="shared" ref="G195:G218" si="372">IFERROR(IF(AND(ROUND(SUM(D195),0)=0,ROUND(SUM(F195:F195),0)&gt;ROUND(SUM(D195),0)),"INF",(ROUND(SUM(F195:F195),0)-ROUND(SUM(D195),0))/ROUND(SUM(D195),0)),0)</f>
        <v>0</v>
      </c>
      <c r="H195" s="53">
        <f t="shared" ref="H195" si="373">SUM(H23,H66,H109,H152)</f>
        <v>0</v>
      </c>
      <c r="I195" s="57">
        <f t="shared" ref="I195:I218" si="374">IFERROR(IF(AND(ROUND(SUM(F195),0)=0,ROUND(SUM(H195:H195),0)&gt;ROUND(SUM(F195),0)),"INF",(ROUND(SUM(H195:H195),0)-ROUND(SUM(F195),0))/ROUND(SUM(F195),0)),0)</f>
        <v>0</v>
      </c>
      <c r="J195" s="53">
        <f t="shared" ref="J195" si="375">SUM(J23,J66,J109,J152)</f>
        <v>0</v>
      </c>
      <c r="K195" s="57">
        <f t="shared" ref="K195:K218" si="376">IFERROR(IF(AND(ROUND(SUM(H195),0)=0,ROUND(SUM(J195:J195),0)&gt;ROUND(SUM(H195),0)),"INF",(ROUND(SUM(J195:J195),0)-ROUND(SUM(H195),0))/ROUND(SUM(H195),0)),0)</f>
        <v>0</v>
      </c>
      <c r="L195" s="53">
        <f t="shared" ref="L195" si="377">SUM(L23,L66,L109,L152)</f>
        <v>0</v>
      </c>
      <c r="M195" s="57">
        <f t="shared" ref="M195:M218" si="378">IFERROR(IF(AND(ROUND(SUM(J195),0)=0,ROUND(SUM(L195:L195),0)&gt;ROUND(SUM(J195),0)),"INF",(ROUND(SUM(L195:L195),0)-ROUND(SUM(J195),0))/ROUND(SUM(J195),0)),0)</f>
        <v>0</v>
      </c>
      <c r="N195" s="53">
        <f t="shared" ref="N195" si="379">SUM(N23,N66,N109,N152)</f>
        <v>0</v>
      </c>
      <c r="O195" s="57">
        <f t="shared" ref="O195:O218" si="380">IFERROR(IF(AND(ROUND(SUM(L195),0)=0,ROUND(SUM(N195:N195),0)&gt;ROUND(SUM(L195),0)),"INF",(ROUND(SUM(N195:N195),0)-ROUND(SUM(L195),0))/ROUND(SUM(L195),0)),0)</f>
        <v>0</v>
      </c>
      <c r="P195" s="53">
        <f t="shared" ref="P195" si="381">SUM(P23,P66,P109,P152)</f>
        <v>0</v>
      </c>
      <c r="Q195" s="57">
        <f t="shared" ref="Q195:Q218" si="382">IFERROR(IF(AND(ROUND(SUM(N195),0)=0,ROUND(SUM(P195:P195),0)&gt;ROUND(SUM(N195),0)),"INF",(ROUND(SUM(P195:P195),0)-ROUND(SUM(N195),0))/ROUND(SUM(N195),0)),0)</f>
        <v>0</v>
      </c>
      <c r="R195" s="53">
        <f t="shared" ref="R195" si="383">SUM(R23,R66,R109,R152)</f>
        <v>0</v>
      </c>
      <c r="S195" s="405">
        <f t="shared" ref="S195:S218" si="384">IFERROR(IF(AND(ROUND(SUM(P195),0)=0,ROUND(SUM(R195:R195),0)&gt;ROUND(SUM(P195),0)),"INF",(ROUND(SUM(R195:R195),0)-ROUND(SUM(P195),0))/ROUND(SUM(P195),0)),0)</f>
        <v>0</v>
      </c>
    </row>
    <row r="196" spans="1:19" x14ac:dyDescent="0.3">
      <c r="A196" s="106" t="s">
        <v>167</v>
      </c>
      <c r="B196" s="321">
        <v>10</v>
      </c>
      <c r="C196" s="53">
        <f t="shared" si="369"/>
        <v>0</v>
      </c>
      <c r="D196" s="53">
        <f t="shared" si="369"/>
        <v>0</v>
      </c>
      <c r="E196" s="57">
        <f t="shared" si="370"/>
        <v>0</v>
      </c>
      <c r="F196" s="53">
        <f t="shared" ref="F196" si="385">SUM(F24,F67,F110,F153)</f>
        <v>0</v>
      </c>
      <c r="G196" s="57">
        <f t="shared" si="372"/>
        <v>0</v>
      </c>
      <c r="H196" s="53">
        <f t="shared" ref="H196" si="386">SUM(H24,H67,H110,H153)</f>
        <v>0</v>
      </c>
      <c r="I196" s="57">
        <f t="shared" si="374"/>
        <v>0</v>
      </c>
      <c r="J196" s="53">
        <f t="shared" ref="J196" si="387">SUM(J24,J67,J110,J153)</f>
        <v>0</v>
      </c>
      <c r="K196" s="57">
        <f t="shared" si="376"/>
        <v>0</v>
      </c>
      <c r="L196" s="53">
        <f t="shared" ref="L196" si="388">SUM(L24,L67,L110,L153)</f>
        <v>0</v>
      </c>
      <c r="M196" s="57">
        <f t="shared" si="378"/>
        <v>0</v>
      </c>
      <c r="N196" s="53">
        <f t="shared" ref="N196" si="389">SUM(N24,N67,N110,N153)</f>
        <v>0</v>
      </c>
      <c r="O196" s="57">
        <f t="shared" si="380"/>
        <v>0</v>
      </c>
      <c r="P196" s="53">
        <f t="shared" ref="P196" si="390">SUM(P24,P67,P110,P153)</f>
        <v>0</v>
      </c>
      <c r="Q196" s="57">
        <f t="shared" si="382"/>
        <v>0</v>
      </c>
      <c r="R196" s="53">
        <f t="shared" ref="R196" si="391">SUM(R24,R67,R110,R153)</f>
        <v>0</v>
      </c>
      <c r="S196" s="405">
        <f t="shared" si="384"/>
        <v>0</v>
      </c>
    </row>
    <row r="197" spans="1:19" x14ac:dyDescent="0.3">
      <c r="A197" s="106" t="s">
        <v>168</v>
      </c>
      <c r="B197" s="321">
        <v>11</v>
      </c>
      <c r="C197" s="53">
        <f t="shared" si="369"/>
        <v>0</v>
      </c>
      <c r="D197" s="53">
        <f t="shared" si="369"/>
        <v>0</v>
      </c>
      <c r="E197" s="57">
        <f t="shared" si="370"/>
        <v>0</v>
      </c>
      <c r="F197" s="53">
        <f t="shared" ref="F197" si="392">SUM(F25,F68,F111,F154)</f>
        <v>0</v>
      </c>
      <c r="G197" s="57">
        <f t="shared" si="372"/>
        <v>0</v>
      </c>
      <c r="H197" s="53">
        <f t="shared" ref="H197" si="393">SUM(H25,H68,H111,H154)</f>
        <v>0</v>
      </c>
      <c r="I197" s="57">
        <f t="shared" si="374"/>
        <v>0</v>
      </c>
      <c r="J197" s="53">
        <f t="shared" ref="J197" si="394">SUM(J25,J68,J111,J154)</f>
        <v>0</v>
      </c>
      <c r="K197" s="57">
        <f t="shared" si="376"/>
        <v>0</v>
      </c>
      <c r="L197" s="53">
        <f t="shared" ref="L197" si="395">SUM(L25,L68,L111,L154)</f>
        <v>0</v>
      </c>
      <c r="M197" s="57">
        <f t="shared" si="378"/>
        <v>0</v>
      </c>
      <c r="N197" s="53">
        <f t="shared" ref="N197" si="396">SUM(N25,N68,N111,N154)</f>
        <v>0</v>
      </c>
      <c r="O197" s="57">
        <f t="shared" si="380"/>
        <v>0</v>
      </c>
      <c r="P197" s="53">
        <f t="shared" ref="P197" si="397">SUM(P25,P68,P111,P154)</f>
        <v>0</v>
      </c>
      <c r="Q197" s="57">
        <f t="shared" si="382"/>
        <v>0</v>
      </c>
      <c r="R197" s="53">
        <f t="shared" ref="R197" si="398">SUM(R25,R68,R111,R154)</f>
        <v>0</v>
      </c>
      <c r="S197" s="405">
        <f t="shared" si="384"/>
        <v>0</v>
      </c>
    </row>
    <row r="198" spans="1:19" x14ac:dyDescent="0.3">
      <c r="A198" s="106" t="s">
        <v>169</v>
      </c>
      <c r="B198" s="321">
        <v>12</v>
      </c>
      <c r="C198" s="53">
        <f t="shared" si="369"/>
        <v>0</v>
      </c>
      <c r="D198" s="53">
        <f t="shared" si="369"/>
        <v>0</v>
      </c>
      <c r="E198" s="57">
        <f t="shared" si="370"/>
        <v>0</v>
      </c>
      <c r="F198" s="53">
        <f t="shared" ref="F198" si="399">SUM(F26,F69,F112,F155)</f>
        <v>0</v>
      </c>
      <c r="G198" s="57">
        <f t="shared" si="372"/>
        <v>0</v>
      </c>
      <c r="H198" s="53">
        <f t="shared" ref="H198" si="400">SUM(H26,H69,H112,H155)</f>
        <v>0</v>
      </c>
      <c r="I198" s="57">
        <f t="shared" si="374"/>
        <v>0</v>
      </c>
      <c r="J198" s="53">
        <f t="shared" ref="J198" si="401">SUM(J26,J69,J112,J155)</f>
        <v>0</v>
      </c>
      <c r="K198" s="57">
        <f t="shared" si="376"/>
        <v>0</v>
      </c>
      <c r="L198" s="53">
        <f t="shared" ref="L198" si="402">SUM(L26,L69,L112,L155)</f>
        <v>0</v>
      </c>
      <c r="M198" s="57">
        <f t="shared" si="378"/>
        <v>0</v>
      </c>
      <c r="N198" s="53">
        <f t="shared" ref="N198" si="403">SUM(N26,N69,N112,N155)</f>
        <v>0</v>
      </c>
      <c r="O198" s="57">
        <f t="shared" si="380"/>
        <v>0</v>
      </c>
      <c r="P198" s="53">
        <f t="shared" ref="P198" si="404">SUM(P26,P69,P112,P155)</f>
        <v>0</v>
      </c>
      <c r="Q198" s="57">
        <f t="shared" si="382"/>
        <v>0</v>
      </c>
      <c r="R198" s="53">
        <f t="shared" ref="R198" si="405">SUM(R26,R69,R112,R155)</f>
        <v>0</v>
      </c>
      <c r="S198" s="405">
        <f t="shared" si="384"/>
        <v>0</v>
      </c>
    </row>
    <row r="199" spans="1:19" x14ac:dyDescent="0.3">
      <c r="A199" s="106" t="s">
        <v>170</v>
      </c>
      <c r="B199" s="321">
        <v>13</v>
      </c>
      <c r="C199" s="53">
        <f t="shared" si="369"/>
        <v>0</v>
      </c>
      <c r="D199" s="53">
        <f t="shared" si="369"/>
        <v>0</v>
      </c>
      <c r="E199" s="57">
        <f t="shared" si="370"/>
        <v>0</v>
      </c>
      <c r="F199" s="53">
        <f t="shared" ref="F199" si="406">SUM(F27,F70,F113,F156)</f>
        <v>0</v>
      </c>
      <c r="G199" s="57">
        <f t="shared" si="372"/>
        <v>0</v>
      </c>
      <c r="H199" s="53">
        <f t="shared" ref="H199" si="407">SUM(H27,H70,H113,H156)</f>
        <v>0</v>
      </c>
      <c r="I199" s="57">
        <f t="shared" si="374"/>
        <v>0</v>
      </c>
      <c r="J199" s="53">
        <f t="shared" ref="J199" si="408">SUM(J27,J70,J113,J156)</f>
        <v>0</v>
      </c>
      <c r="K199" s="57">
        <f t="shared" si="376"/>
        <v>0</v>
      </c>
      <c r="L199" s="53">
        <f t="shared" ref="L199" si="409">SUM(L27,L70,L113,L156)</f>
        <v>0</v>
      </c>
      <c r="M199" s="57">
        <f t="shared" si="378"/>
        <v>0</v>
      </c>
      <c r="N199" s="53">
        <f t="shared" ref="N199" si="410">SUM(N27,N70,N113,N156)</f>
        <v>0</v>
      </c>
      <c r="O199" s="57">
        <f t="shared" si="380"/>
        <v>0</v>
      </c>
      <c r="P199" s="53">
        <f t="shared" ref="P199" si="411">SUM(P27,P70,P113,P156)</f>
        <v>0</v>
      </c>
      <c r="Q199" s="57">
        <f t="shared" si="382"/>
        <v>0</v>
      </c>
      <c r="R199" s="53">
        <f t="shared" ref="R199" si="412">SUM(R27,R70,R113,R156)</f>
        <v>0</v>
      </c>
      <c r="S199" s="405">
        <f t="shared" si="384"/>
        <v>0</v>
      </c>
    </row>
    <row r="200" spans="1:19" x14ac:dyDescent="0.3">
      <c r="A200" s="106" t="s">
        <v>171</v>
      </c>
      <c r="B200" s="321">
        <v>14</v>
      </c>
      <c r="C200" s="53">
        <f t="shared" si="369"/>
        <v>0</v>
      </c>
      <c r="D200" s="53">
        <f t="shared" si="369"/>
        <v>0</v>
      </c>
      <c r="E200" s="57">
        <f t="shared" si="370"/>
        <v>0</v>
      </c>
      <c r="F200" s="53">
        <f t="shared" ref="F200" si="413">SUM(F28,F71,F114,F157)</f>
        <v>0</v>
      </c>
      <c r="G200" s="57">
        <f t="shared" si="372"/>
        <v>0</v>
      </c>
      <c r="H200" s="53">
        <f t="shared" ref="H200" si="414">SUM(H28,H71,H114,H157)</f>
        <v>0</v>
      </c>
      <c r="I200" s="57">
        <f t="shared" si="374"/>
        <v>0</v>
      </c>
      <c r="J200" s="53">
        <f t="shared" ref="J200" si="415">SUM(J28,J71,J114,J157)</f>
        <v>0</v>
      </c>
      <c r="K200" s="57">
        <f t="shared" si="376"/>
        <v>0</v>
      </c>
      <c r="L200" s="53">
        <f t="shared" ref="L200" si="416">SUM(L28,L71,L114,L157)</f>
        <v>0</v>
      </c>
      <c r="M200" s="57">
        <f t="shared" si="378"/>
        <v>0</v>
      </c>
      <c r="N200" s="53">
        <f t="shared" ref="N200" si="417">SUM(N28,N71,N114,N157)</f>
        <v>0</v>
      </c>
      <c r="O200" s="57">
        <f t="shared" si="380"/>
        <v>0</v>
      </c>
      <c r="P200" s="53">
        <f t="shared" ref="P200" si="418">SUM(P28,P71,P114,P157)</f>
        <v>0</v>
      </c>
      <c r="Q200" s="57">
        <f t="shared" si="382"/>
        <v>0</v>
      </c>
      <c r="R200" s="53">
        <f t="shared" ref="R200" si="419">SUM(R28,R71,R114,R157)</f>
        <v>0</v>
      </c>
      <c r="S200" s="405">
        <f t="shared" si="384"/>
        <v>0</v>
      </c>
    </row>
    <row r="201" spans="1:19" x14ac:dyDescent="0.3">
      <c r="A201" s="106" t="s">
        <v>172</v>
      </c>
      <c r="B201" s="321">
        <v>15</v>
      </c>
      <c r="C201" s="53">
        <f t="shared" si="369"/>
        <v>0</v>
      </c>
      <c r="D201" s="53">
        <f t="shared" si="369"/>
        <v>0</v>
      </c>
      <c r="E201" s="57">
        <f t="shared" si="370"/>
        <v>0</v>
      </c>
      <c r="F201" s="53">
        <f t="shared" ref="F201" si="420">SUM(F29,F72,F115,F158)</f>
        <v>0</v>
      </c>
      <c r="G201" s="57">
        <f t="shared" si="372"/>
        <v>0</v>
      </c>
      <c r="H201" s="53">
        <f t="shared" ref="H201" si="421">SUM(H29,H72,H115,H158)</f>
        <v>0</v>
      </c>
      <c r="I201" s="57">
        <f t="shared" si="374"/>
        <v>0</v>
      </c>
      <c r="J201" s="53">
        <f t="shared" ref="J201" si="422">SUM(J29,J72,J115,J158)</f>
        <v>0</v>
      </c>
      <c r="K201" s="57">
        <f t="shared" si="376"/>
        <v>0</v>
      </c>
      <c r="L201" s="53">
        <f t="shared" ref="L201" si="423">SUM(L29,L72,L115,L158)</f>
        <v>0</v>
      </c>
      <c r="M201" s="57">
        <f t="shared" si="378"/>
        <v>0</v>
      </c>
      <c r="N201" s="53">
        <f t="shared" ref="N201" si="424">SUM(N29,N72,N115,N158)</f>
        <v>0</v>
      </c>
      <c r="O201" s="57">
        <f t="shared" si="380"/>
        <v>0</v>
      </c>
      <c r="P201" s="53">
        <f t="shared" ref="P201" si="425">SUM(P29,P72,P115,P158)</f>
        <v>0</v>
      </c>
      <c r="Q201" s="57">
        <f t="shared" si="382"/>
        <v>0</v>
      </c>
      <c r="R201" s="53">
        <f t="shared" ref="R201" si="426">SUM(R29,R72,R115,R158)</f>
        <v>0</v>
      </c>
      <c r="S201" s="405">
        <f t="shared" si="384"/>
        <v>0</v>
      </c>
    </row>
    <row r="202" spans="1:19" x14ac:dyDescent="0.3">
      <c r="A202" s="407" t="s">
        <v>173</v>
      </c>
      <c r="B202" s="408">
        <v>16</v>
      </c>
      <c r="C202" s="53">
        <f t="shared" si="369"/>
        <v>0</v>
      </c>
      <c r="D202" s="53">
        <f t="shared" si="369"/>
        <v>0</v>
      </c>
      <c r="E202" s="57">
        <f t="shared" si="370"/>
        <v>0</v>
      </c>
      <c r="F202" s="53">
        <f t="shared" ref="F202" si="427">SUM(F30,F73,F116,F159)</f>
        <v>0</v>
      </c>
      <c r="G202" s="57">
        <f t="shared" si="372"/>
        <v>0</v>
      </c>
      <c r="H202" s="53">
        <f t="shared" ref="H202" si="428">SUM(H30,H73,H116,H159)</f>
        <v>0</v>
      </c>
      <c r="I202" s="57">
        <f t="shared" si="374"/>
        <v>0</v>
      </c>
      <c r="J202" s="53">
        <f t="shared" ref="J202" si="429">SUM(J30,J73,J116,J159)</f>
        <v>0</v>
      </c>
      <c r="K202" s="57">
        <f t="shared" si="376"/>
        <v>0</v>
      </c>
      <c r="L202" s="53">
        <f t="shared" ref="L202" si="430">SUM(L30,L73,L116,L159)</f>
        <v>0</v>
      </c>
      <c r="M202" s="57">
        <f t="shared" si="378"/>
        <v>0</v>
      </c>
      <c r="N202" s="53">
        <f t="shared" ref="N202" si="431">SUM(N30,N73,N116,N159)</f>
        <v>0</v>
      </c>
      <c r="O202" s="57">
        <f t="shared" si="380"/>
        <v>0</v>
      </c>
      <c r="P202" s="53">
        <f t="shared" ref="P202" si="432">SUM(P30,P73,P116,P159)</f>
        <v>0</v>
      </c>
      <c r="Q202" s="57">
        <f t="shared" si="382"/>
        <v>0</v>
      </c>
      <c r="R202" s="53">
        <f t="shared" ref="R202" si="433">SUM(R30,R73,R116,R159)</f>
        <v>0</v>
      </c>
      <c r="S202" s="405">
        <f t="shared" si="384"/>
        <v>0</v>
      </c>
    </row>
    <row r="203" spans="1:19" x14ac:dyDescent="0.3">
      <c r="A203" s="106" t="s">
        <v>174</v>
      </c>
      <c r="B203" s="321">
        <v>16</v>
      </c>
      <c r="C203" s="53">
        <f t="shared" si="369"/>
        <v>0</v>
      </c>
      <c r="D203" s="53">
        <f t="shared" si="369"/>
        <v>0</v>
      </c>
      <c r="E203" s="57">
        <f t="shared" si="370"/>
        <v>0</v>
      </c>
      <c r="F203" s="53">
        <f t="shared" ref="F203" si="434">SUM(F31,F74,F117,F160)</f>
        <v>0</v>
      </c>
      <c r="G203" s="57">
        <f t="shared" si="372"/>
        <v>0</v>
      </c>
      <c r="H203" s="53">
        <f t="shared" ref="H203" si="435">SUM(H31,H74,H117,H160)</f>
        <v>0</v>
      </c>
      <c r="I203" s="57">
        <f t="shared" si="374"/>
        <v>0</v>
      </c>
      <c r="J203" s="53">
        <f t="shared" ref="J203" si="436">SUM(J31,J74,J117,J160)</f>
        <v>0</v>
      </c>
      <c r="K203" s="57">
        <f t="shared" si="376"/>
        <v>0</v>
      </c>
      <c r="L203" s="53">
        <f t="shared" ref="L203" si="437">SUM(L31,L74,L117,L160)</f>
        <v>0</v>
      </c>
      <c r="M203" s="57">
        <f t="shared" si="378"/>
        <v>0</v>
      </c>
      <c r="N203" s="53">
        <f t="shared" ref="N203" si="438">SUM(N31,N74,N117,N160)</f>
        <v>0</v>
      </c>
      <c r="O203" s="57">
        <f t="shared" si="380"/>
        <v>0</v>
      </c>
      <c r="P203" s="53">
        <f t="shared" ref="P203" si="439">SUM(P31,P74,P117,P160)</f>
        <v>0</v>
      </c>
      <c r="Q203" s="57">
        <f t="shared" si="382"/>
        <v>0</v>
      </c>
      <c r="R203" s="53">
        <f t="shared" ref="R203" si="440">SUM(R31,R74,R117,R160)</f>
        <v>0</v>
      </c>
      <c r="S203" s="405">
        <f t="shared" si="384"/>
        <v>0</v>
      </c>
    </row>
    <row r="204" spans="1:19" x14ac:dyDescent="0.3">
      <c r="A204" s="407" t="s">
        <v>175</v>
      </c>
      <c r="B204" s="408" t="s">
        <v>176</v>
      </c>
      <c r="C204" s="53">
        <f t="shared" si="369"/>
        <v>0</v>
      </c>
      <c r="D204" s="53">
        <f t="shared" si="369"/>
        <v>0</v>
      </c>
      <c r="E204" s="57">
        <f t="shared" si="370"/>
        <v>0</v>
      </c>
      <c r="F204" s="53">
        <f t="shared" ref="F204" si="441">SUM(F32,F75,F118,F161)</f>
        <v>0</v>
      </c>
      <c r="G204" s="57">
        <f t="shared" si="372"/>
        <v>0</v>
      </c>
      <c r="H204" s="53">
        <f t="shared" ref="H204" si="442">SUM(H32,H75,H118,H161)</f>
        <v>0</v>
      </c>
      <c r="I204" s="57">
        <f t="shared" si="374"/>
        <v>0</v>
      </c>
      <c r="J204" s="53">
        <f t="shared" ref="J204" si="443">SUM(J32,J75,J118,J161)</f>
        <v>0</v>
      </c>
      <c r="K204" s="57">
        <f t="shared" si="376"/>
        <v>0</v>
      </c>
      <c r="L204" s="53">
        <f t="shared" ref="L204" si="444">SUM(L32,L75,L118,L161)</f>
        <v>0</v>
      </c>
      <c r="M204" s="57">
        <f t="shared" si="378"/>
        <v>0</v>
      </c>
      <c r="N204" s="53">
        <f t="shared" ref="N204" si="445">SUM(N32,N75,N118,N161)</f>
        <v>0</v>
      </c>
      <c r="O204" s="57">
        <f t="shared" si="380"/>
        <v>0</v>
      </c>
      <c r="P204" s="53">
        <f t="shared" ref="P204" si="446">SUM(P32,P75,P118,P161)</f>
        <v>0</v>
      </c>
      <c r="Q204" s="57">
        <f t="shared" si="382"/>
        <v>0</v>
      </c>
      <c r="R204" s="53">
        <f t="shared" ref="R204" si="447">SUM(R32,R75,R118,R161)</f>
        <v>0</v>
      </c>
      <c r="S204" s="405">
        <f t="shared" si="384"/>
        <v>0</v>
      </c>
    </row>
    <row r="205" spans="1:19" x14ac:dyDescent="0.3">
      <c r="A205" s="407" t="s">
        <v>841</v>
      </c>
      <c r="B205" s="408">
        <v>17</v>
      </c>
      <c r="C205" s="53">
        <f t="shared" si="369"/>
        <v>0</v>
      </c>
      <c r="D205" s="53">
        <f t="shared" si="369"/>
        <v>0</v>
      </c>
      <c r="E205" s="57">
        <f t="shared" si="370"/>
        <v>0</v>
      </c>
      <c r="F205" s="53">
        <f t="shared" ref="F205" si="448">SUM(F33,F76,F119,F162)</f>
        <v>0</v>
      </c>
      <c r="G205" s="57">
        <f t="shared" si="372"/>
        <v>0</v>
      </c>
      <c r="H205" s="53">
        <f t="shared" ref="H205" si="449">SUM(H33,H76,H119,H162)</f>
        <v>0</v>
      </c>
      <c r="I205" s="57">
        <f t="shared" si="374"/>
        <v>0</v>
      </c>
      <c r="J205" s="53">
        <f t="shared" ref="J205" si="450">SUM(J33,J76,J119,J162)</f>
        <v>0</v>
      </c>
      <c r="K205" s="57">
        <f t="shared" si="376"/>
        <v>0</v>
      </c>
      <c r="L205" s="53">
        <f t="shared" ref="L205" si="451">SUM(L33,L76,L119,L162)</f>
        <v>0</v>
      </c>
      <c r="M205" s="57">
        <f t="shared" si="378"/>
        <v>0</v>
      </c>
      <c r="N205" s="53">
        <f t="shared" ref="N205" si="452">SUM(N33,N76,N119,N162)</f>
        <v>0</v>
      </c>
      <c r="O205" s="57">
        <f t="shared" si="380"/>
        <v>0</v>
      </c>
      <c r="P205" s="53">
        <f t="shared" ref="P205" si="453">SUM(P33,P76,P119,P162)</f>
        <v>0</v>
      </c>
      <c r="Q205" s="57">
        <f t="shared" si="382"/>
        <v>0</v>
      </c>
      <c r="R205" s="53">
        <f t="shared" ref="R205" si="454">SUM(R33,R76,R119,R162)</f>
        <v>0</v>
      </c>
      <c r="S205" s="405">
        <f t="shared" si="384"/>
        <v>0</v>
      </c>
    </row>
    <row r="206" spans="1:19" x14ac:dyDescent="0.3">
      <c r="A206" s="407" t="s">
        <v>177</v>
      </c>
      <c r="B206" s="408" t="s">
        <v>178</v>
      </c>
      <c r="C206" s="53">
        <f t="shared" ref="C206:D206" si="455">SUM(C207:C208)</f>
        <v>0</v>
      </c>
      <c r="D206" s="53">
        <f t="shared" si="455"/>
        <v>0</v>
      </c>
      <c r="E206" s="57">
        <f t="shared" si="370"/>
        <v>0</v>
      </c>
      <c r="F206" s="53">
        <f>SUM(F207:F208)</f>
        <v>0</v>
      </c>
      <c r="G206" s="57">
        <f t="shared" si="372"/>
        <v>0</v>
      </c>
      <c r="H206" s="53">
        <f>SUM(H207:H208)</f>
        <v>0</v>
      </c>
      <c r="I206" s="57">
        <f t="shared" si="374"/>
        <v>0</v>
      </c>
      <c r="J206" s="53">
        <f>SUM(J207:J208)</f>
        <v>0</v>
      </c>
      <c r="K206" s="57">
        <f t="shared" si="376"/>
        <v>0</v>
      </c>
      <c r="L206" s="53">
        <f>SUM(L207:L208)</f>
        <v>0</v>
      </c>
      <c r="M206" s="57">
        <f t="shared" si="378"/>
        <v>0</v>
      </c>
      <c r="N206" s="53">
        <f>SUM(N207:N208)</f>
        <v>0</v>
      </c>
      <c r="O206" s="57">
        <f t="shared" si="380"/>
        <v>0</v>
      </c>
      <c r="P206" s="53">
        <f>SUM(P207:P208)</f>
        <v>0</v>
      </c>
      <c r="Q206" s="57">
        <f t="shared" si="382"/>
        <v>0</v>
      </c>
      <c r="R206" s="53">
        <f>SUM(R207:R208)</f>
        <v>0</v>
      </c>
      <c r="S206" s="405">
        <f t="shared" si="384"/>
        <v>0</v>
      </c>
    </row>
    <row r="207" spans="1:19" x14ac:dyDescent="0.3">
      <c r="A207" s="319" t="s">
        <v>179</v>
      </c>
      <c r="B207" s="321"/>
      <c r="C207" s="53">
        <f t="shared" si="369"/>
        <v>0</v>
      </c>
      <c r="D207" s="53">
        <f t="shared" si="369"/>
        <v>0</v>
      </c>
      <c r="E207" s="57">
        <f t="shared" si="370"/>
        <v>0</v>
      </c>
      <c r="F207" s="53">
        <f t="shared" ref="F207" si="456">SUM(F35,F78,F121,F164)</f>
        <v>0</v>
      </c>
      <c r="G207" s="57">
        <f t="shared" si="372"/>
        <v>0</v>
      </c>
      <c r="H207" s="53">
        <f t="shared" ref="H207" si="457">SUM(H35,H78,H121,H164)</f>
        <v>0</v>
      </c>
      <c r="I207" s="57">
        <f t="shared" si="374"/>
        <v>0</v>
      </c>
      <c r="J207" s="53">
        <f t="shared" ref="J207" si="458">SUM(J35,J78,J121,J164)</f>
        <v>0</v>
      </c>
      <c r="K207" s="57">
        <f t="shared" si="376"/>
        <v>0</v>
      </c>
      <c r="L207" s="53">
        <f t="shared" ref="L207" si="459">SUM(L35,L78,L121,L164)</f>
        <v>0</v>
      </c>
      <c r="M207" s="57">
        <f t="shared" si="378"/>
        <v>0</v>
      </c>
      <c r="N207" s="53">
        <f t="shared" ref="N207" si="460">SUM(N35,N78,N121,N164)</f>
        <v>0</v>
      </c>
      <c r="O207" s="57">
        <f t="shared" si="380"/>
        <v>0</v>
      </c>
      <c r="P207" s="53">
        <f t="shared" ref="P207" si="461">SUM(P35,P78,P121,P164)</f>
        <v>0</v>
      </c>
      <c r="Q207" s="57">
        <f t="shared" si="382"/>
        <v>0</v>
      </c>
      <c r="R207" s="53">
        <f t="shared" ref="R207" si="462">SUM(R35,R78,R121,R164)</f>
        <v>0</v>
      </c>
      <c r="S207" s="405">
        <f t="shared" si="384"/>
        <v>0</v>
      </c>
    </row>
    <row r="208" spans="1:19" x14ac:dyDescent="0.3">
      <c r="A208" s="319" t="s">
        <v>180</v>
      </c>
      <c r="B208" s="321"/>
      <c r="C208" s="53">
        <f t="shared" si="369"/>
        <v>0</v>
      </c>
      <c r="D208" s="53">
        <f t="shared" si="369"/>
        <v>0</v>
      </c>
      <c r="E208" s="57">
        <f t="shared" si="370"/>
        <v>0</v>
      </c>
      <c r="F208" s="53">
        <f t="shared" ref="F208" si="463">SUM(F36,F79,F122,F165)</f>
        <v>0</v>
      </c>
      <c r="G208" s="57">
        <f t="shared" si="372"/>
        <v>0</v>
      </c>
      <c r="H208" s="53">
        <f t="shared" ref="H208" si="464">SUM(H36,H79,H122,H165)</f>
        <v>0</v>
      </c>
      <c r="I208" s="57">
        <f t="shared" si="374"/>
        <v>0</v>
      </c>
      <c r="J208" s="53">
        <f t="shared" ref="J208" si="465">SUM(J36,J79,J122,J165)</f>
        <v>0</v>
      </c>
      <c r="K208" s="57">
        <f t="shared" si="376"/>
        <v>0</v>
      </c>
      <c r="L208" s="53">
        <f t="shared" ref="L208" si="466">SUM(L36,L79,L122,L165)</f>
        <v>0</v>
      </c>
      <c r="M208" s="57">
        <f t="shared" si="378"/>
        <v>0</v>
      </c>
      <c r="N208" s="53">
        <f t="shared" ref="N208" si="467">SUM(N36,N79,N122,N165)</f>
        <v>0</v>
      </c>
      <c r="O208" s="57">
        <f t="shared" si="380"/>
        <v>0</v>
      </c>
      <c r="P208" s="53">
        <f t="shared" ref="P208" si="468">SUM(P36,P79,P122,P165)</f>
        <v>0</v>
      </c>
      <c r="Q208" s="57">
        <f t="shared" si="382"/>
        <v>0</v>
      </c>
      <c r="R208" s="53">
        <f t="shared" ref="R208" si="469">SUM(R36,R79,R122,R165)</f>
        <v>0</v>
      </c>
      <c r="S208" s="405">
        <f t="shared" si="384"/>
        <v>0</v>
      </c>
    </row>
    <row r="209" spans="1:19" x14ac:dyDescent="0.3">
      <c r="A209" s="319" t="s">
        <v>181</v>
      </c>
      <c r="B209" s="321" t="s">
        <v>182</v>
      </c>
      <c r="C209" s="53">
        <f t="shared" si="369"/>
        <v>0</v>
      </c>
      <c r="D209" s="53">
        <f t="shared" si="369"/>
        <v>0</v>
      </c>
      <c r="E209" s="57">
        <f t="shared" si="370"/>
        <v>0</v>
      </c>
      <c r="F209" s="53">
        <f t="shared" ref="F209" si="470">SUM(F37,F80,F123,F166)</f>
        <v>0</v>
      </c>
      <c r="G209" s="57">
        <f t="shared" si="372"/>
        <v>0</v>
      </c>
      <c r="H209" s="53">
        <f t="shared" ref="H209" si="471">SUM(H37,H80,H123,H166)</f>
        <v>0</v>
      </c>
      <c r="I209" s="57">
        <f t="shared" si="374"/>
        <v>0</v>
      </c>
      <c r="J209" s="53">
        <f t="shared" ref="J209" si="472">SUM(J37,J80,J123,J166)</f>
        <v>0</v>
      </c>
      <c r="K209" s="57">
        <f t="shared" si="376"/>
        <v>0</v>
      </c>
      <c r="L209" s="53">
        <f t="shared" ref="L209" si="473">SUM(L37,L80,L123,L166)</f>
        <v>0</v>
      </c>
      <c r="M209" s="57">
        <f t="shared" si="378"/>
        <v>0</v>
      </c>
      <c r="N209" s="53">
        <f t="shared" ref="N209" si="474">SUM(N37,N80,N123,N166)</f>
        <v>0</v>
      </c>
      <c r="O209" s="57">
        <f t="shared" si="380"/>
        <v>0</v>
      </c>
      <c r="P209" s="53">
        <f t="shared" ref="P209" si="475">SUM(P37,P80,P123,P166)</f>
        <v>0</v>
      </c>
      <c r="Q209" s="57">
        <f t="shared" si="382"/>
        <v>0</v>
      </c>
      <c r="R209" s="53">
        <f t="shared" ref="R209" si="476">SUM(R37,R80,R123,R166)</f>
        <v>0</v>
      </c>
      <c r="S209" s="405">
        <f t="shared" si="384"/>
        <v>0</v>
      </c>
    </row>
    <row r="210" spans="1:19" x14ac:dyDescent="0.3">
      <c r="A210" s="407" t="s">
        <v>183</v>
      </c>
      <c r="B210" s="408" t="s">
        <v>184</v>
      </c>
      <c r="C210" s="53">
        <f t="shared" si="369"/>
        <v>0</v>
      </c>
      <c r="D210" s="53">
        <f t="shared" si="369"/>
        <v>0</v>
      </c>
      <c r="E210" s="57">
        <f t="shared" si="370"/>
        <v>0</v>
      </c>
      <c r="F210" s="53">
        <f t="shared" ref="F210" si="477">SUM(F38,F81,F124,F167)</f>
        <v>0</v>
      </c>
      <c r="G210" s="57">
        <f t="shared" si="372"/>
        <v>0</v>
      </c>
      <c r="H210" s="53">
        <f t="shared" ref="H210" si="478">SUM(H38,H81,H124,H167)</f>
        <v>0</v>
      </c>
      <c r="I210" s="57">
        <f t="shared" si="374"/>
        <v>0</v>
      </c>
      <c r="J210" s="53">
        <f t="shared" ref="J210" si="479">SUM(J38,J81,J124,J167)</f>
        <v>0</v>
      </c>
      <c r="K210" s="57">
        <f t="shared" si="376"/>
        <v>0</v>
      </c>
      <c r="L210" s="53">
        <f t="shared" ref="L210" si="480">SUM(L38,L81,L124,L167)</f>
        <v>0</v>
      </c>
      <c r="M210" s="57">
        <f t="shared" si="378"/>
        <v>0</v>
      </c>
      <c r="N210" s="53">
        <f t="shared" ref="N210" si="481">SUM(N38,N81,N124,N167)</f>
        <v>0</v>
      </c>
      <c r="O210" s="57">
        <f t="shared" si="380"/>
        <v>0</v>
      </c>
      <c r="P210" s="53">
        <f t="shared" ref="P210" si="482">SUM(P38,P81,P124,P167)</f>
        <v>0</v>
      </c>
      <c r="Q210" s="57">
        <f t="shared" si="382"/>
        <v>0</v>
      </c>
      <c r="R210" s="53">
        <f t="shared" ref="R210" si="483">SUM(R38,R81,R124,R167)</f>
        <v>0</v>
      </c>
      <c r="S210" s="405">
        <f t="shared" si="384"/>
        <v>0</v>
      </c>
    </row>
    <row r="211" spans="1:19" x14ac:dyDescent="0.3">
      <c r="A211" s="319" t="s">
        <v>185</v>
      </c>
      <c r="B211" s="321">
        <v>42</v>
      </c>
      <c r="C211" s="53">
        <f t="shared" si="369"/>
        <v>0</v>
      </c>
      <c r="D211" s="53">
        <f t="shared" si="369"/>
        <v>0</v>
      </c>
      <c r="E211" s="57">
        <f t="shared" si="370"/>
        <v>0</v>
      </c>
      <c r="F211" s="53">
        <f t="shared" ref="F211" si="484">SUM(F39,F82,F125,F168)</f>
        <v>0</v>
      </c>
      <c r="G211" s="57">
        <f t="shared" si="372"/>
        <v>0</v>
      </c>
      <c r="H211" s="53">
        <f t="shared" ref="H211" si="485">SUM(H39,H82,H125,H168)</f>
        <v>0</v>
      </c>
      <c r="I211" s="57">
        <f t="shared" si="374"/>
        <v>0</v>
      </c>
      <c r="J211" s="53">
        <f t="shared" ref="J211" si="486">SUM(J39,J82,J125,J168)</f>
        <v>0</v>
      </c>
      <c r="K211" s="57">
        <f t="shared" si="376"/>
        <v>0</v>
      </c>
      <c r="L211" s="53">
        <f t="shared" ref="L211" si="487">SUM(L39,L82,L125,L168)</f>
        <v>0</v>
      </c>
      <c r="M211" s="57">
        <f t="shared" si="378"/>
        <v>0</v>
      </c>
      <c r="N211" s="53">
        <f t="shared" ref="N211" si="488">SUM(N39,N82,N125,N168)</f>
        <v>0</v>
      </c>
      <c r="O211" s="57">
        <f t="shared" si="380"/>
        <v>0</v>
      </c>
      <c r="P211" s="53">
        <f t="shared" ref="P211" si="489">SUM(P39,P82,P125,P168)</f>
        <v>0</v>
      </c>
      <c r="Q211" s="57">
        <f t="shared" si="382"/>
        <v>0</v>
      </c>
      <c r="R211" s="53">
        <f t="shared" ref="R211" si="490">SUM(R39,R82,R125,R168)</f>
        <v>0</v>
      </c>
      <c r="S211" s="405">
        <f t="shared" si="384"/>
        <v>0</v>
      </c>
    </row>
    <row r="212" spans="1:19" x14ac:dyDescent="0.3">
      <c r="A212" s="319" t="s">
        <v>186</v>
      </c>
      <c r="B212" s="321">
        <v>43</v>
      </c>
      <c r="C212" s="53">
        <f t="shared" si="369"/>
        <v>0</v>
      </c>
      <c r="D212" s="53">
        <f t="shared" si="369"/>
        <v>0</v>
      </c>
      <c r="E212" s="57">
        <f t="shared" si="370"/>
        <v>0</v>
      </c>
      <c r="F212" s="53">
        <f t="shared" ref="F212" si="491">SUM(F40,F83,F126,F169)</f>
        <v>0</v>
      </c>
      <c r="G212" s="57">
        <f t="shared" si="372"/>
        <v>0</v>
      </c>
      <c r="H212" s="53">
        <f t="shared" ref="H212" si="492">SUM(H40,H83,H126,H169)</f>
        <v>0</v>
      </c>
      <c r="I212" s="57">
        <f t="shared" si="374"/>
        <v>0</v>
      </c>
      <c r="J212" s="53">
        <f t="shared" ref="J212" si="493">SUM(J40,J83,J126,J169)</f>
        <v>0</v>
      </c>
      <c r="K212" s="57">
        <f t="shared" si="376"/>
        <v>0</v>
      </c>
      <c r="L212" s="53">
        <f t="shared" ref="L212" si="494">SUM(L40,L83,L126,L169)</f>
        <v>0</v>
      </c>
      <c r="M212" s="57">
        <f t="shared" si="378"/>
        <v>0</v>
      </c>
      <c r="N212" s="53">
        <f t="shared" ref="N212" si="495">SUM(N40,N83,N126,N169)</f>
        <v>0</v>
      </c>
      <c r="O212" s="57">
        <f t="shared" si="380"/>
        <v>0</v>
      </c>
      <c r="P212" s="53">
        <f t="shared" ref="P212" si="496">SUM(P40,P83,P126,P169)</f>
        <v>0</v>
      </c>
      <c r="Q212" s="57">
        <f t="shared" si="382"/>
        <v>0</v>
      </c>
      <c r="R212" s="53">
        <f t="shared" ref="R212" si="497">SUM(R40,R83,R126,R169)</f>
        <v>0</v>
      </c>
      <c r="S212" s="405">
        <f t="shared" si="384"/>
        <v>0</v>
      </c>
    </row>
    <row r="213" spans="1:19" x14ac:dyDescent="0.3">
      <c r="A213" s="319" t="s">
        <v>187</v>
      </c>
      <c r="B213" s="321">
        <v>44</v>
      </c>
      <c r="C213" s="53">
        <f t="shared" si="369"/>
        <v>0</v>
      </c>
      <c r="D213" s="53">
        <f t="shared" si="369"/>
        <v>0</v>
      </c>
      <c r="E213" s="57">
        <f t="shared" si="370"/>
        <v>0</v>
      </c>
      <c r="F213" s="53">
        <f t="shared" ref="F213" si="498">SUM(F41,F84,F127,F170)</f>
        <v>0</v>
      </c>
      <c r="G213" s="57">
        <f t="shared" si="372"/>
        <v>0</v>
      </c>
      <c r="H213" s="53">
        <f t="shared" ref="H213" si="499">SUM(H41,H84,H127,H170)</f>
        <v>0</v>
      </c>
      <c r="I213" s="57">
        <f t="shared" si="374"/>
        <v>0</v>
      </c>
      <c r="J213" s="53">
        <f t="shared" ref="J213" si="500">SUM(J41,J84,J127,J170)</f>
        <v>0</v>
      </c>
      <c r="K213" s="57">
        <f t="shared" si="376"/>
        <v>0</v>
      </c>
      <c r="L213" s="53">
        <f t="shared" ref="L213" si="501">SUM(L41,L84,L127,L170)</f>
        <v>0</v>
      </c>
      <c r="M213" s="57">
        <f t="shared" si="378"/>
        <v>0</v>
      </c>
      <c r="N213" s="53">
        <f t="shared" ref="N213" si="502">SUM(N41,N84,N127,N170)</f>
        <v>0</v>
      </c>
      <c r="O213" s="57">
        <f t="shared" si="380"/>
        <v>0</v>
      </c>
      <c r="P213" s="53">
        <f t="shared" ref="P213" si="503">SUM(P41,P84,P127,P170)</f>
        <v>0</v>
      </c>
      <c r="Q213" s="57">
        <f t="shared" si="382"/>
        <v>0</v>
      </c>
      <c r="R213" s="53">
        <f t="shared" ref="R213" si="504">SUM(R41,R84,R127,R170)</f>
        <v>0</v>
      </c>
      <c r="S213" s="405">
        <f t="shared" si="384"/>
        <v>0</v>
      </c>
    </row>
    <row r="214" spans="1:19" x14ac:dyDescent="0.3">
      <c r="A214" s="319" t="s">
        <v>188</v>
      </c>
      <c r="B214" s="321">
        <v>46</v>
      </c>
      <c r="C214" s="53">
        <f t="shared" si="369"/>
        <v>0</v>
      </c>
      <c r="D214" s="53">
        <f t="shared" si="369"/>
        <v>0</v>
      </c>
      <c r="E214" s="57">
        <f t="shared" si="370"/>
        <v>0</v>
      </c>
      <c r="F214" s="53">
        <f t="shared" ref="F214" si="505">SUM(F42,F85,F128,F171)</f>
        <v>0</v>
      </c>
      <c r="G214" s="57">
        <f t="shared" si="372"/>
        <v>0</v>
      </c>
      <c r="H214" s="53">
        <f t="shared" ref="H214" si="506">SUM(H42,H85,H128,H171)</f>
        <v>0</v>
      </c>
      <c r="I214" s="57">
        <f t="shared" si="374"/>
        <v>0</v>
      </c>
      <c r="J214" s="53">
        <f t="shared" ref="J214" si="507">SUM(J42,J85,J128,J171)</f>
        <v>0</v>
      </c>
      <c r="K214" s="57">
        <f t="shared" si="376"/>
        <v>0</v>
      </c>
      <c r="L214" s="53">
        <f t="shared" ref="L214" si="508">SUM(L42,L85,L128,L171)</f>
        <v>0</v>
      </c>
      <c r="M214" s="57">
        <f t="shared" si="378"/>
        <v>0</v>
      </c>
      <c r="N214" s="53">
        <f t="shared" ref="N214" si="509">SUM(N42,N85,N128,N171)</f>
        <v>0</v>
      </c>
      <c r="O214" s="57">
        <f t="shared" si="380"/>
        <v>0</v>
      </c>
      <c r="P214" s="53">
        <f t="shared" ref="P214" si="510">SUM(P42,P85,P128,P171)</f>
        <v>0</v>
      </c>
      <c r="Q214" s="57">
        <f t="shared" si="382"/>
        <v>0</v>
      </c>
      <c r="R214" s="53">
        <f t="shared" ref="R214" si="511">SUM(R42,R85,R128,R171)</f>
        <v>0</v>
      </c>
      <c r="S214" s="405">
        <f t="shared" si="384"/>
        <v>0</v>
      </c>
    </row>
    <row r="215" spans="1:19" x14ac:dyDescent="0.3">
      <c r="A215" s="319" t="s">
        <v>189</v>
      </c>
      <c r="B215" s="321">
        <v>45</v>
      </c>
      <c r="C215" s="53">
        <f t="shared" si="369"/>
        <v>0</v>
      </c>
      <c r="D215" s="53">
        <f t="shared" si="369"/>
        <v>0</v>
      </c>
      <c r="E215" s="57">
        <f t="shared" si="370"/>
        <v>0</v>
      </c>
      <c r="F215" s="53">
        <f t="shared" ref="F215" si="512">SUM(F43,F86,F129,F172)</f>
        <v>0</v>
      </c>
      <c r="G215" s="57">
        <f t="shared" si="372"/>
        <v>0</v>
      </c>
      <c r="H215" s="53">
        <f t="shared" ref="H215" si="513">SUM(H43,H86,H129,H172)</f>
        <v>0</v>
      </c>
      <c r="I215" s="57">
        <f t="shared" si="374"/>
        <v>0</v>
      </c>
      <c r="J215" s="53">
        <f t="shared" ref="J215" si="514">SUM(J43,J86,J129,J172)</f>
        <v>0</v>
      </c>
      <c r="K215" s="57">
        <f t="shared" si="376"/>
        <v>0</v>
      </c>
      <c r="L215" s="53">
        <f t="shared" ref="L215" si="515">SUM(L43,L86,L129,L172)</f>
        <v>0</v>
      </c>
      <c r="M215" s="57">
        <f t="shared" si="378"/>
        <v>0</v>
      </c>
      <c r="N215" s="53">
        <f t="shared" ref="N215" si="516">SUM(N43,N86,N129,N172)</f>
        <v>0</v>
      </c>
      <c r="O215" s="57">
        <f t="shared" si="380"/>
        <v>0</v>
      </c>
      <c r="P215" s="53">
        <f t="shared" ref="P215" si="517">SUM(P43,P86,P129,P172)</f>
        <v>0</v>
      </c>
      <c r="Q215" s="57">
        <f t="shared" si="382"/>
        <v>0</v>
      </c>
      <c r="R215" s="53">
        <f t="shared" ref="R215" si="518">SUM(R43,R86,R129,R172)</f>
        <v>0</v>
      </c>
      <c r="S215" s="405">
        <f t="shared" si="384"/>
        <v>0</v>
      </c>
    </row>
    <row r="216" spans="1:19" x14ac:dyDescent="0.3">
      <c r="A216" s="319" t="s">
        <v>190</v>
      </c>
      <c r="B216" s="321" t="s">
        <v>191</v>
      </c>
      <c r="C216" s="53">
        <f t="shared" si="369"/>
        <v>0</v>
      </c>
      <c r="D216" s="53">
        <f t="shared" si="369"/>
        <v>0</v>
      </c>
      <c r="E216" s="57">
        <f t="shared" si="370"/>
        <v>0</v>
      </c>
      <c r="F216" s="53">
        <f t="shared" ref="F216" si="519">SUM(F44,F87,F130,F173)</f>
        <v>0</v>
      </c>
      <c r="G216" s="57">
        <f t="shared" si="372"/>
        <v>0</v>
      </c>
      <c r="H216" s="53">
        <f t="shared" ref="H216" si="520">SUM(H44,H87,H130,H173)</f>
        <v>0</v>
      </c>
      <c r="I216" s="57">
        <f t="shared" si="374"/>
        <v>0</v>
      </c>
      <c r="J216" s="53">
        <f t="shared" ref="J216" si="521">SUM(J44,J87,J130,J173)</f>
        <v>0</v>
      </c>
      <c r="K216" s="57">
        <f t="shared" si="376"/>
        <v>0</v>
      </c>
      <c r="L216" s="53">
        <f t="shared" ref="L216" si="522">SUM(L44,L87,L130,L173)</f>
        <v>0</v>
      </c>
      <c r="M216" s="57">
        <f t="shared" si="378"/>
        <v>0</v>
      </c>
      <c r="N216" s="53">
        <f t="shared" ref="N216" si="523">SUM(N44,N87,N130,N173)</f>
        <v>0</v>
      </c>
      <c r="O216" s="57">
        <f t="shared" si="380"/>
        <v>0</v>
      </c>
      <c r="P216" s="53">
        <f t="shared" ref="P216" si="524">SUM(P44,P87,P130,P173)</f>
        <v>0</v>
      </c>
      <c r="Q216" s="57">
        <f t="shared" si="382"/>
        <v>0</v>
      </c>
      <c r="R216" s="53">
        <f t="shared" ref="R216" si="525">SUM(R44,R87,R130,R173)</f>
        <v>0</v>
      </c>
      <c r="S216" s="405">
        <f t="shared" si="384"/>
        <v>0</v>
      </c>
    </row>
    <row r="217" spans="1:19" x14ac:dyDescent="0.3">
      <c r="A217" s="591" t="s">
        <v>159</v>
      </c>
      <c r="B217" s="592" t="s">
        <v>192</v>
      </c>
      <c r="C217" s="53">
        <f t="shared" si="369"/>
        <v>0</v>
      </c>
      <c r="D217" s="53">
        <f t="shared" si="369"/>
        <v>0</v>
      </c>
      <c r="E217" s="57">
        <f t="shared" si="370"/>
        <v>0</v>
      </c>
      <c r="F217" s="53">
        <f t="shared" ref="F217" si="526">SUM(F45,F88,F131,F174)</f>
        <v>0</v>
      </c>
      <c r="G217" s="57">
        <f t="shared" si="372"/>
        <v>0</v>
      </c>
      <c r="H217" s="53">
        <f t="shared" ref="H217" si="527">SUM(H45,H88,H131,H174)</f>
        <v>0</v>
      </c>
      <c r="I217" s="57">
        <f t="shared" si="374"/>
        <v>0</v>
      </c>
      <c r="J217" s="53">
        <f t="shared" ref="J217" si="528">SUM(J45,J88,J131,J174)</f>
        <v>0</v>
      </c>
      <c r="K217" s="57">
        <f t="shared" si="376"/>
        <v>0</v>
      </c>
      <c r="L217" s="53">
        <f t="shared" ref="L217" si="529">SUM(L45,L88,L131,L174)</f>
        <v>0</v>
      </c>
      <c r="M217" s="57">
        <f t="shared" si="378"/>
        <v>0</v>
      </c>
      <c r="N217" s="53">
        <f t="shared" ref="N217" si="530">SUM(N45,N88,N131,N174)</f>
        <v>0</v>
      </c>
      <c r="O217" s="57">
        <f t="shared" si="380"/>
        <v>0</v>
      </c>
      <c r="P217" s="53">
        <f t="shared" ref="P217" si="531">SUM(P45,P88,P131,P174)</f>
        <v>0</v>
      </c>
      <c r="Q217" s="57">
        <f t="shared" si="382"/>
        <v>0</v>
      </c>
      <c r="R217" s="53">
        <f t="shared" ref="R217" si="532">SUM(R45,R88,R131,R174)</f>
        <v>0</v>
      </c>
      <c r="S217" s="405">
        <f t="shared" si="384"/>
        <v>0</v>
      </c>
    </row>
    <row r="218" spans="1:19" x14ac:dyDescent="0.3">
      <c r="A218" s="25" t="s">
        <v>193</v>
      </c>
      <c r="B218" s="332" t="s">
        <v>194</v>
      </c>
      <c r="C218" s="26">
        <f>SUM(C195,C202,C205,C210,C217)</f>
        <v>0</v>
      </c>
      <c r="D218" s="26">
        <f>SUM(D195,D202,D205,D210,D217)</f>
        <v>0</v>
      </c>
      <c r="E218" s="309">
        <f t="shared" si="370"/>
        <v>0</v>
      </c>
      <c r="F218" s="26">
        <f>SUM(F195,F202,F205,F210,F217)</f>
        <v>0</v>
      </c>
      <c r="G218" s="309">
        <f t="shared" si="372"/>
        <v>0</v>
      </c>
      <c r="H218" s="26">
        <f>SUM(H195,H202,H205,H210,H217)</f>
        <v>0</v>
      </c>
      <c r="I218" s="309">
        <f t="shared" si="374"/>
        <v>0</v>
      </c>
      <c r="J218" s="26">
        <f>SUM(J195,J202,J205,J210,J217)</f>
        <v>0</v>
      </c>
      <c r="K218" s="309">
        <f t="shared" si="376"/>
        <v>0</v>
      </c>
      <c r="L218" s="26">
        <f>SUM(L195,L202,L205,L210,L217)</f>
        <v>0</v>
      </c>
      <c r="M218" s="309">
        <f t="shared" si="378"/>
        <v>0</v>
      </c>
      <c r="N218" s="26">
        <f>SUM(N195,N202,N205,N210,N217)</f>
        <v>0</v>
      </c>
      <c r="O218" s="309">
        <f t="shared" si="380"/>
        <v>0</v>
      </c>
      <c r="P218" s="26">
        <f>SUM(P195,P202,P205,P210,P217)</f>
        <v>0</v>
      </c>
      <c r="Q218" s="309">
        <f t="shared" si="382"/>
        <v>0</v>
      </c>
      <c r="R218" s="26">
        <f>SUM(R195,R202,R205,R210,R217)</f>
        <v>0</v>
      </c>
      <c r="S218" s="309">
        <f t="shared" si="384"/>
        <v>0</v>
      </c>
    </row>
  </sheetData>
  <mergeCells count="1">
    <mergeCell ref="U10:U11"/>
  </mergeCells>
  <conditionalFormatting sqref="R39:R45">
    <cfRule type="containsText" dxfId="998" priority="196" operator="containsText" text="libre">
      <formula>NOT(ISERROR(SEARCH("libre",R39)))</formula>
    </cfRule>
  </conditionalFormatting>
  <conditionalFormatting sqref="R14:R19 R9:R12 P14:P19 P9:P12 N14:N19 N9:N12 L14:L19 L9:L12 J14:J19 J9:J12 H14:H19 H9:H12 F14:F19 F9:F12 C14:D19 C9:D12">
    <cfRule type="containsText" dxfId="997" priority="242" operator="containsText" text="ntitulé">
      <formula>NOT(ISERROR(SEARCH("ntitulé",C9)))</formula>
    </cfRule>
    <cfRule type="containsBlanks" dxfId="996" priority="243">
      <formula>LEN(TRIM(C9))=0</formula>
    </cfRule>
  </conditionalFormatting>
  <conditionalFormatting sqref="R14:R19 R9:R12 P14:P19 P9:P12 N14:N19 N9:N12 L14:L19 L9:L12 J14:J19 J9:J12 H14:H19 H9:H12 F14:F19 F9:F12 C14:D19 C9:D12">
    <cfRule type="containsText" dxfId="995" priority="241" operator="containsText" text="libre">
      <formula>NOT(ISERROR(SEARCH("libre",C9)))</formula>
    </cfRule>
  </conditionalFormatting>
  <conditionalFormatting sqref="H39:H45 J39:J45 J35:J37 H35:H37 F35:F37 F31 F24:F29 C39:D45 C35:D37 C31:D31 C24:D29">
    <cfRule type="containsText" dxfId="994" priority="239" operator="containsText" text="ntitulé">
      <formula>NOT(ISERROR(SEARCH("ntitulé",C24)))</formula>
    </cfRule>
    <cfRule type="containsBlanks" dxfId="993" priority="240">
      <formula>LEN(TRIM(C24))=0</formula>
    </cfRule>
  </conditionalFormatting>
  <conditionalFormatting sqref="H39:H45 J39:J45 J35:J37 H35:H37 F35:F37 F31 F24:F29 C39:D45 C35:D37 C31:D31 C24:D29">
    <cfRule type="containsText" dxfId="992" priority="238" operator="containsText" text="libre">
      <formula>NOT(ISERROR(SEARCH("libre",C24)))</formula>
    </cfRule>
  </conditionalFormatting>
  <conditionalFormatting sqref="J31 J24:J29 H31 H24:H29 F39:F45">
    <cfRule type="containsText" dxfId="991" priority="236" operator="containsText" text="ntitulé">
      <formula>NOT(ISERROR(SEARCH("ntitulé",F24)))</formula>
    </cfRule>
    <cfRule type="containsBlanks" dxfId="990" priority="237">
      <formula>LEN(TRIM(F24))=0</formula>
    </cfRule>
  </conditionalFormatting>
  <conditionalFormatting sqref="J31 J24:J29 H31 H24:H29 F39:F45">
    <cfRule type="containsText" dxfId="989" priority="235" operator="containsText" text="libre">
      <formula>NOT(ISERROR(SEARCH("libre",F24)))</formula>
    </cfRule>
  </conditionalFormatting>
  <conditionalFormatting sqref="L24:L29">
    <cfRule type="containsText" dxfId="988" priority="233" operator="containsText" text="ntitulé">
      <formula>NOT(ISERROR(SEARCH("ntitulé",L24)))</formula>
    </cfRule>
    <cfRule type="containsBlanks" dxfId="987" priority="234">
      <formula>LEN(TRIM(L24))=0</formula>
    </cfRule>
  </conditionalFormatting>
  <conditionalFormatting sqref="L24:L29">
    <cfRule type="containsText" dxfId="986" priority="232" operator="containsText" text="libre">
      <formula>NOT(ISERROR(SEARCH("libre",L24)))</formula>
    </cfRule>
  </conditionalFormatting>
  <conditionalFormatting sqref="L31">
    <cfRule type="containsText" dxfId="985" priority="230" operator="containsText" text="ntitulé">
      <formula>NOT(ISERROR(SEARCH("ntitulé",L31)))</formula>
    </cfRule>
    <cfRule type="containsBlanks" dxfId="984" priority="231">
      <formula>LEN(TRIM(L31))=0</formula>
    </cfRule>
  </conditionalFormatting>
  <conditionalFormatting sqref="L31">
    <cfRule type="containsText" dxfId="983" priority="229" operator="containsText" text="libre">
      <formula>NOT(ISERROR(SEARCH("libre",L31)))</formula>
    </cfRule>
  </conditionalFormatting>
  <conditionalFormatting sqref="L35:L37">
    <cfRule type="containsText" dxfId="982" priority="227" operator="containsText" text="ntitulé">
      <formula>NOT(ISERROR(SEARCH("ntitulé",L35)))</formula>
    </cfRule>
    <cfRule type="containsBlanks" dxfId="981" priority="228">
      <formula>LEN(TRIM(L35))=0</formula>
    </cfRule>
  </conditionalFormatting>
  <conditionalFormatting sqref="L35:L37">
    <cfRule type="containsText" dxfId="980" priority="226" operator="containsText" text="libre">
      <formula>NOT(ISERROR(SEARCH("libre",L35)))</formula>
    </cfRule>
  </conditionalFormatting>
  <conditionalFormatting sqref="L39:L45">
    <cfRule type="containsText" dxfId="979" priority="224" operator="containsText" text="ntitulé">
      <formula>NOT(ISERROR(SEARCH("ntitulé",L39)))</formula>
    </cfRule>
    <cfRule type="containsBlanks" dxfId="978" priority="225">
      <formula>LEN(TRIM(L39))=0</formula>
    </cfRule>
  </conditionalFormatting>
  <conditionalFormatting sqref="L39:L45">
    <cfRule type="containsText" dxfId="977" priority="223" operator="containsText" text="libre">
      <formula>NOT(ISERROR(SEARCH("libre",L39)))</formula>
    </cfRule>
  </conditionalFormatting>
  <conditionalFormatting sqref="N39:N45 N35:N37 N31 N24:N29">
    <cfRule type="containsText" dxfId="976" priority="221" operator="containsText" text="ntitulé">
      <formula>NOT(ISERROR(SEARCH("ntitulé",N24)))</formula>
    </cfRule>
    <cfRule type="containsBlanks" dxfId="975" priority="222">
      <formula>LEN(TRIM(N24))=0</formula>
    </cfRule>
  </conditionalFormatting>
  <conditionalFormatting sqref="N39:N45 N35:N37 N31 N24:N29">
    <cfRule type="containsText" dxfId="974" priority="220" operator="containsText" text="libre">
      <formula>NOT(ISERROR(SEARCH("libre",N24)))</formula>
    </cfRule>
  </conditionalFormatting>
  <conditionalFormatting sqref="P24:P29">
    <cfRule type="containsText" dxfId="973" priority="218" operator="containsText" text="ntitulé">
      <formula>NOT(ISERROR(SEARCH("ntitulé",P24)))</formula>
    </cfRule>
    <cfRule type="containsBlanks" dxfId="972" priority="219">
      <formula>LEN(TRIM(P24))=0</formula>
    </cfRule>
  </conditionalFormatting>
  <conditionalFormatting sqref="P24:P29">
    <cfRule type="containsText" dxfId="971" priority="217" operator="containsText" text="libre">
      <formula>NOT(ISERROR(SEARCH("libre",P24)))</formula>
    </cfRule>
  </conditionalFormatting>
  <conditionalFormatting sqref="P31">
    <cfRule type="containsText" dxfId="970" priority="215" operator="containsText" text="ntitulé">
      <formula>NOT(ISERROR(SEARCH("ntitulé",P31)))</formula>
    </cfRule>
    <cfRule type="containsBlanks" dxfId="969" priority="216">
      <formula>LEN(TRIM(P31))=0</formula>
    </cfRule>
  </conditionalFormatting>
  <conditionalFormatting sqref="P31">
    <cfRule type="containsText" dxfId="968" priority="214" operator="containsText" text="libre">
      <formula>NOT(ISERROR(SEARCH("libre",P31)))</formula>
    </cfRule>
  </conditionalFormatting>
  <conditionalFormatting sqref="P35:P37">
    <cfRule type="containsText" dxfId="967" priority="212" operator="containsText" text="ntitulé">
      <formula>NOT(ISERROR(SEARCH("ntitulé",P35)))</formula>
    </cfRule>
    <cfRule type="containsBlanks" dxfId="966" priority="213">
      <formula>LEN(TRIM(P35))=0</formula>
    </cfRule>
  </conditionalFormatting>
  <conditionalFormatting sqref="P35:P37">
    <cfRule type="containsText" dxfId="965" priority="211" operator="containsText" text="libre">
      <formula>NOT(ISERROR(SEARCH("libre",P35)))</formula>
    </cfRule>
  </conditionalFormatting>
  <conditionalFormatting sqref="P39:P45">
    <cfRule type="containsText" dxfId="964" priority="209" operator="containsText" text="ntitulé">
      <formula>NOT(ISERROR(SEARCH("ntitulé",P39)))</formula>
    </cfRule>
    <cfRule type="containsBlanks" dxfId="963" priority="210">
      <formula>LEN(TRIM(P39))=0</formula>
    </cfRule>
  </conditionalFormatting>
  <conditionalFormatting sqref="P39:P45">
    <cfRule type="containsText" dxfId="962" priority="208" operator="containsText" text="libre">
      <formula>NOT(ISERROR(SEARCH("libre",P39)))</formula>
    </cfRule>
  </conditionalFormatting>
  <conditionalFormatting sqref="R24:R29">
    <cfRule type="containsText" dxfId="961" priority="206" operator="containsText" text="ntitulé">
      <formula>NOT(ISERROR(SEARCH("ntitulé",R24)))</formula>
    </cfRule>
    <cfRule type="containsBlanks" dxfId="960" priority="207">
      <formula>LEN(TRIM(R24))=0</formula>
    </cfRule>
  </conditionalFormatting>
  <conditionalFormatting sqref="R24:R29">
    <cfRule type="containsText" dxfId="959" priority="205" operator="containsText" text="libre">
      <formula>NOT(ISERROR(SEARCH("libre",R24)))</formula>
    </cfRule>
  </conditionalFormatting>
  <conditionalFormatting sqref="R31">
    <cfRule type="containsText" dxfId="958" priority="203" operator="containsText" text="ntitulé">
      <formula>NOT(ISERROR(SEARCH("ntitulé",R31)))</formula>
    </cfRule>
    <cfRule type="containsBlanks" dxfId="957" priority="204">
      <formula>LEN(TRIM(R31))=0</formula>
    </cfRule>
  </conditionalFormatting>
  <conditionalFormatting sqref="R31">
    <cfRule type="containsText" dxfId="956" priority="202" operator="containsText" text="libre">
      <formula>NOT(ISERROR(SEARCH("libre",R31)))</formula>
    </cfRule>
  </conditionalFormatting>
  <conditionalFormatting sqref="R35:R37">
    <cfRule type="containsText" dxfId="955" priority="200" operator="containsText" text="ntitulé">
      <formula>NOT(ISERROR(SEARCH("ntitulé",R35)))</formula>
    </cfRule>
    <cfRule type="containsBlanks" dxfId="954" priority="201">
      <formula>LEN(TRIM(R35))=0</formula>
    </cfRule>
  </conditionalFormatting>
  <conditionalFormatting sqref="R35:R37">
    <cfRule type="containsText" dxfId="953" priority="199" operator="containsText" text="libre">
      <formula>NOT(ISERROR(SEARCH("libre",R35)))</formula>
    </cfRule>
  </conditionalFormatting>
  <conditionalFormatting sqref="R39:R45">
    <cfRule type="containsText" dxfId="952" priority="197" operator="containsText" text="ntitulé">
      <formula>NOT(ISERROR(SEARCH("ntitulé",R39)))</formula>
    </cfRule>
    <cfRule type="containsBlanks" dxfId="951" priority="198">
      <formula>LEN(TRIM(R39))=0</formula>
    </cfRule>
  </conditionalFormatting>
  <conditionalFormatting sqref="R82:R88">
    <cfRule type="containsText" dxfId="950" priority="148" operator="containsText" text="libre">
      <formula>NOT(ISERROR(SEARCH("libre",R82)))</formula>
    </cfRule>
  </conditionalFormatting>
  <conditionalFormatting sqref="R57:R62 R52:R55 P57:P62 P52:P55 N57:N62 N52:N55 L57:L62 L52:L55 J57:J62 J52:J55 H57:H62 H52:H55 F57:F62 F52:F55 C57:D62 C52:D55">
    <cfRule type="containsText" dxfId="949" priority="194" operator="containsText" text="ntitulé">
      <formula>NOT(ISERROR(SEARCH("ntitulé",C52)))</formula>
    </cfRule>
    <cfRule type="containsBlanks" dxfId="948" priority="195">
      <formula>LEN(TRIM(C52))=0</formula>
    </cfRule>
  </conditionalFormatting>
  <conditionalFormatting sqref="R57:R62 R52:R55 P57:P62 P52:P55 N57:N62 N52:N55 L57:L62 L52:L55 J57:J62 J52:J55 H57:H62 H52:H55 F57:F62 F52:F55 C57:D62 C52:D55">
    <cfRule type="containsText" dxfId="947" priority="193" operator="containsText" text="libre">
      <formula>NOT(ISERROR(SEARCH("libre",C52)))</formula>
    </cfRule>
  </conditionalFormatting>
  <conditionalFormatting sqref="H82:H88 J82:J88 J78:J80 H78:H80 F78:F80 F74 F67:F72 C82:D88 C78:D80 C74:D74 C67:D72">
    <cfRule type="containsText" dxfId="946" priority="191" operator="containsText" text="ntitulé">
      <formula>NOT(ISERROR(SEARCH("ntitulé",C67)))</formula>
    </cfRule>
    <cfRule type="containsBlanks" dxfId="945" priority="192">
      <formula>LEN(TRIM(C67))=0</formula>
    </cfRule>
  </conditionalFormatting>
  <conditionalFormatting sqref="H82:H88 J82:J88 J78:J80 H78:H80 F78:F80 F74 F67:F72 C82:D88 C78:D80 C74:D74 C67:D72">
    <cfRule type="containsText" dxfId="944" priority="190" operator="containsText" text="libre">
      <formula>NOT(ISERROR(SEARCH("libre",C67)))</formula>
    </cfRule>
  </conditionalFormatting>
  <conditionalFormatting sqref="J74 J67:J72 H74 H67:H72 F82:F88">
    <cfRule type="containsText" dxfId="943" priority="188" operator="containsText" text="ntitulé">
      <formula>NOT(ISERROR(SEARCH("ntitulé",F67)))</formula>
    </cfRule>
    <cfRule type="containsBlanks" dxfId="942" priority="189">
      <formula>LEN(TRIM(F67))=0</formula>
    </cfRule>
  </conditionalFormatting>
  <conditionalFormatting sqref="J74 J67:J72 H74 H67:H72 F82:F88">
    <cfRule type="containsText" dxfId="941" priority="187" operator="containsText" text="libre">
      <formula>NOT(ISERROR(SEARCH("libre",F67)))</formula>
    </cfRule>
  </conditionalFormatting>
  <conditionalFormatting sqref="L67:L72">
    <cfRule type="containsText" dxfId="940" priority="185" operator="containsText" text="ntitulé">
      <formula>NOT(ISERROR(SEARCH("ntitulé",L67)))</formula>
    </cfRule>
    <cfRule type="containsBlanks" dxfId="939" priority="186">
      <formula>LEN(TRIM(L67))=0</formula>
    </cfRule>
  </conditionalFormatting>
  <conditionalFormatting sqref="L67:L72">
    <cfRule type="containsText" dxfId="938" priority="184" operator="containsText" text="libre">
      <formula>NOT(ISERROR(SEARCH("libre",L67)))</formula>
    </cfRule>
  </conditionalFormatting>
  <conditionalFormatting sqref="L74">
    <cfRule type="containsText" dxfId="937" priority="182" operator="containsText" text="ntitulé">
      <formula>NOT(ISERROR(SEARCH("ntitulé",L74)))</formula>
    </cfRule>
    <cfRule type="containsBlanks" dxfId="936" priority="183">
      <formula>LEN(TRIM(L74))=0</formula>
    </cfRule>
  </conditionalFormatting>
  <conditionalFormatting sqref="L74">
    <cfRule type="containsText" dxfId="935" priority="181" operator="containsText" text="libre">
      <formula>NOT(ISERROR(SEARCH("libre",L74)))</formula>
    </cfRule>
  </conditionalFormatting>
  <conditionalFormatting sqref="L78:L80">
    <cfRule type="containsText" dxfId="934" priority="179" operator="containsText" text="ntitulé">
      <formula>NOT(ISERROR(SEARCH("ntitulé",L78)))</formula>
    </cfRule>
    <cfRule type="containsBlanks" dxfId="933" priority="180">
      <formula>LEN(TRIM(L78))=0</formula>
    </cfRule>
  </conditionalFormatting>
  <conditionalFormatting sqref="L78:L80">
    <cfRule type="containsText" dxfId="932" priority="178" operator="containsText" text="libre">
      <formula>NOT(ISERROR(SEARCH("libre",L78)))</formula>
    </cfRule>
  </conditionalFormatting>
  <conditionalFormatting sqref="L82:L88">
    <cfRule type="containsText" dxfId="931" priority="176" operator="containsText" text="ntitulé">
      <formula>NOT(ISERROR(SEARCH("ntitulé",L82)))</formula>
    </cfRule>
    <cfRule type="containsBlanks" dxfId="930" priority="177">
      <formula>LEN(TRIM(L82))=0</formula>
    </cfRule>
  </conditionalFormatting>
  <conditionalFormatting sqref="L82:L88">
    <cfRule type="containsText" dxfId="929" priority="175" operator="containsText" text="libre">
      <formula>NOT(ISERROR(SEARCH("libre",L82)))</formula>
    </cfRule>
  </conditionalFormatting>
  <conditionalFormatting sqref="N82:N88 N78:N80 N74 N67:N72">
    <cfRule type="containsText" dxfId="928" priority="173" operator="containsText" text="ntitulé">
      <formula>NOT(ISERROR(SEARCH("ntitulé",N67)))</formula>
    </cfRule>
    <cfRule type="containsBlanks" dxfId="927" priority="174">
      <formula>LEN(TRIM(N67))=0</formula>
    </cfRule>
  </conditionalFormatting>
  <conditionalFormatting sqref="N82:N88 N78:N80 N74 N67:N72">
    <cfRule type="containsText" dxfId="926" priority="172" operator="containsText" text="libre">
      <formula>NOT(ISERROR(SEARCH("libre",N67)))</formula>
    </cfRule>
  </conditionalFormatting>
  <conditionalFormatting sqref="P67:P72">
    <cfRule type="containsText" dxfId="925" priority="170" operator="containsText" text="ntitulé">
      <formula>NOT(ISERROR(SEARCH("ntitulé",P67)))</formula>
    </cfRule>
    <cfRule type="containsBlanks" dxfId="924" priority="171">
      <formula>LEN(TRIM(P67))=0</formula>
    </cfRule>
  </conditionalFormatting>
  <conditionalFormatting sqref="P67:P72">
    <cfRule type="containsText" dxfId="923" priority="169" operator="containsText" text="libre">
      <formula>NOT(ISERROR(SEARCH("libre",P67)))</formula>
    </cfRule>
  </conditionalFormatting>
  <conditionalFormatting sqref="P74">
    <cfRule type="containsText" dxfId="922" priority="167" operator="containsText" text="ntitulé">
      <formula>NOT(ISERROR(SEARCH("ntitulé",P74)))</formula>
    </cfRule>
    <cfRule type="containsBlanks" dxfId="921" priority="168">
      <formula>LEN(TRIM(P74))=0</formula>
    </cfRule>
  </conditionalFormatting>
  <conditionalFormatting sqref="P74">
    <cfRule type="containsText" dxfId="920" priority="166" operator="containsText" text="libre">
      <formula>NOT(ISERROR(SEARCH("libre",P74)))</formula>
    </cfRule>
  </conditionalFormatting>
  <conditionalFormatting sqref="P78:P80">
    <cfRule type="containsText" dxfId="919" priority="164" operator="containsText" text="ntitulé">
      <formula>NOT(ISERROR(SEARCH("ntitulé",P78)))</formula>
    </cfRule>
    <cfRule type="containsBlanks" dxfId="918" priority="165">
      <formula>LEN(TRIM(P78))=0</formula>
    </cfRule>
  </conditionalFormatting>
  <conditionalFormatting sqref="P78:P80">
    <cfRule type="containsText" dxfId="917" priority="163" operator="containsText" text="libre">
      <formula>NOT(ISERROR(SEARCH("libre",P78)))</formula>
    </cfRule>
  </conditionalFormatting>
  <conditionalFormatting sqref="P82:P88">
    <cfRule type="containsText" dxfId="916" priority="161" operator="containsText" text="ntitulé">
      <formula>NOT(ISERROR(SEARCH("ntitulé",P82)))</formula>
    </cfRule>
    <cfRule type="containsBlanks" dxfId="915" priority="162">
      <formula>LEN(TRIM(P82))=0</formula>
    </cfRule>
  </conditionalFormatting>
  <conditionalFormatting sqref="P82:P88">
    <cfRule type="containsText" dxfId="914" priority="160" operator="containsText" text="libre">
      <formula>NOT(ISERROR(SEARCH("libre",P82)))</formula>
    </cfRule>
  </conditionalFormatting>
  <conditionalFormatting sqref="R67:R72">
    <cfRule type="containsText" dxfId="913" priority="158" operator="containsText" text="ntitulé">
      <formula>NOT(ISERROR(SEARCH("ntitulé",R67)))</formula>
    </cfRule>
    <cfRule type="containsBlanks" dxfId="912" priority="159">
      <formula>LEN(TRIM(R67))=0</formula>
    </cfRule>
  </conditionalFormatting>
  <conditionalFormatting sqref="R67:R72">
    <cfRule type="containsText" dxfId="911" priority="157" operator="containsText" text="libre">
      <formula>NOT(ISERROR(SEARCH("libre",R67)))</formula>
    </cfRule>
  </conditionalFormatting>
  <conditionalFormatting sqref="R74">
    <cfRule type="containsText" dxfId="910" priority="155" operator="containsText" text="ntitulé">
      <formula>NOT(ISERROR(SEARCH("ntitulé",R74)))</formula>
    </cfRule>
    <cfRule type="containsBlanks" dxfId="909" priority="156">
      <formula>LEN(TRIM(R74))=0</formula>
    </cfRule>
  </conditionalFormatting>
  <conditionalFormatting sqref="R74">
    <cfRule type="containsText" dxfId="908" priority="154" operator="containsText" text="libre">
      <formula>NOT(ISERROR(SEARCH("libre",R74)))</formula>
    </cfRule>
  </conditionalFormatting>
  <conditionalFormatting sqref="R78:R80">
    <cfRule type="containsText" dxfId="907" priority="152" operator="containsText" text="ntitulé">
      <formula>NOT(ISERROR(SEARCH("ntitulé",R78)))</formula>
    </cfRule>
    <cfRule type="containsBlanks" dxfId="906" priority="153">
      <formula>LEN(TRIM(R78))=0</formula>
    </cfRule>
  </conditionalFormatting>
  <conditionalFormatting sqref="R78:R80">
    <cfRule type="containsText" dxfId="905" priority="151" operator="containsText" text="libre">
      <formula>NOT(ISERROR(SEARCH("libre",R78)))</formula>
    </cfRule>
  </conditionalFormatting>
  <conditionalFormatting sqref="R82:R88">
    <cfRule type="containsText" dxfId="904" priority="149" operator="containsText" text="ntitulé">
      <formula>NOT(ISERROR(SEARCH("ntitulé",R82)))</formula>
    </cfRule>
    <cfRule type="containsBlanks" dxfId="903" priority="150">
      <formula>LEN(TRIM(R82))=0</formula>
    </cfRule>
  </conditionalFormatting>
  <conditionalFormatting sqref="R125:R131">
    <cfRule type="containsText" dxfId="902" priority="100" operator="containsText" text="libre">
      <formula>NOT(ISERROR(SEARCH("libre",R125)))</formula>
    </cfRule>
  </conditionalFormatting>
  <conditionalFormatting sqref="R100:R105 R95:R98 P100:P105 P95:P98 N100:N105 N95:N98 L100:L105 L95:L98 J100:J105 J95:J98 H100:H105 H95:H98 F100:F105 F95:F98 C100:D105 C95:D98">
    <cfRule type="containsText" dxfId="901" priority="146" operator="containsText" text="ntitulé">
      <formula>NOT(ISERROR(SEARCH("ntitulé",C95)))</formula>
    </cfRule>
    <cfRule type="containsBlanks" dxfId="900" priority="147">
      <formula>LEN(TRIM(C95))=0</formula>
    </cfRule>
  </conditionalFormatting>
  <conditionalFormatting sqref="R100:R105 R95:R98 P100:P105 P95:P98 N100:N105 N95:N98 L100:L105 L95:L98 J100:J105 J95:J98 H100:H105 H95:H98 F100:F105 F95:F98 C100:D105 C95:D98">
    <cfRule type="containsText" dxfId="899" priority="145" operator="containsText" text="libre">
      <formula>NOT(ISERROR(SEARCH("libre",C95)))</formula>
    </cfRule>
  </conditionalFormatting>
  <conditionalFormatting sqref="H125:H131 J125:J131 J121:J123 H121:H123 F121:F123 F117 F110:F115 C125:D131 C121:D123 C117:D117 C110:D115">
    <cfRule type="containsText" dxfId="898" priority="143" operator="containsText" text="ntitulé">
      <formula>NOT(ISERROR(SEARCH("ntitulé",C110)))</formula>
    </cfRule>
    <cfRule type="containsBlanks" dxfId="897" priority="144">
      <formula>LEN(TRIM(C110))=0</formula>
    </cfRule>
  </conditionalFormatting>
  <conditionalFormatting sqref="H125:H131 J125:J131 J121:J123 H121:H123 F121:F123 F117 F110:F115 C125:D131 C121:D123 C117:D117 C110:D115">
    <cfRule type="containsText" dxfId="896" priority="142" operator="containsText" text="libre">
      <formula>NOT(ISERROR(SEARCH("libre",C110)))</formula>
    </cfRule>
  </conditionalFormatting>
  <conditionalFormatting sqref="J117 J110:J115 H117 H110:H115 F125:F131">
    <cfRule type="containsText" dxfId="895" priority="140" operator="containsText" text="ntitulé">
      <formula>NOT(ISERROR(SEARCH("ntitulé",F110)))</formula>
    </cfRule>
    <cfRule type="containsBlanks" dxfId="894" priority="141">
      <formula>LEN(TRIM(F110))=0</formula>
    </cfRule>
  </conditionalFormatting>
  <conditionalFormatting sqref="J117 J110:J115 H117 H110:H115 F125:F131">
    <cfRule type="containsText" dxfId="893" priority="139" operator="containsText" text="libre">
      <formula>NOT(ISERROR(SEARCH("libre",F110)))</formula>
    </cfRule>
  </conditionalFormatting>
  <conditionalFormatting sqref="L110:L115">
    <cfRule type="containsText" dxfId="892" priority="137" operator="containsText" text="ntitulé">
      <formula>NOT(ISERROR(SEARCH("ntitulé",L110)))</formula>
    </cfRule>
    <cfRule type="containsBlanks" dxfId="891" priority="138">
      <formula>LEN(TRIM(L110))=0</formula>
    </cfRule>
  </conditionalFormatting>
  <conditionalFormatting sqref="L110:L115">
    <cfRule type="containsText" dxfId="890" priority="136" operator="containsText" text="libre">
      <formula>NOT(ISERROR(SEARCH("libre",L110)))</formula>
    </cfRule>
  </conditionalFormatting>
  <conditionalFormatting sqref="L117">
    <cfRule type="containsText" dxfId="889" priority="134" operator="containsText" text="ntitulé">
      <formula>NOT(ISERROR(SEARCH("ntitulé",L117)))</formula>
    </cfRule>
    <cfRule type="containsBlanks" dxfId="888" priority="135">
      <formula>LEN(TRIM(L117))=0</formula>
    </cfRule>
  </conditionalFormatting>
  <conditionalFormatting sqref="L117">
    <cfRule type="containsText" dxfId="887" priority="133" operator="containsText" text="libre">
      <formula>NOT(ISERROR(SEARCH("libre",L117)))</formula>
    </cfRule>
  </conditionalFormatting>
  <conditionalFormatting sqref="L121:L123">
    <cfRule type="containsText" dxfId="886" priority="131" operator="containsText" text="ntitulé">
      <formula>NOT(ISERROR(SEARCH("ntitulé",L121)))</formula>
    </cfRule>
    <cfRule type="containsBlanks" dxfId="885" priority="132">
      <formula>LEN(TRIM(L121))=0</formula>
    </cfRule>
  </conditionalFormatting>
  <conditionalFormatting sqref="L121:L123">
    <cfRule type="containsText" dxfId="884" priority="130" operator="containsText" text="libre">
      <formula>NOT(ISERROR(SEARCH("libre",L121)))</formula>
    </cfRule>
  </conditionalFormatting>
  <conditionalFormatting sqref="L125:L131">
    <cfRule type="containsText" dxfId="883" priority="128" operator="containsText" text="ntitulé">
      <formula>NOT(ISERROR(SEARCH("ntitulé",L125)))</formula>
    </cfRule>
    <cfRule type="containsBlanks" dxfId="882" priority="129">
      <formula>LEN(TRIM(L125))=0</formula>
    </cfRule>
  </conditionalFormatting>
  <conditionalFormatting sqref="L125:L131">
    <cfRule type="containsText" dxfId="881" priority="127" operator="containsText" text="libre">
      <formula>NOT(ISERROR(SEARCH("libre",L125)))</formula>
    </cfRule>
  </conditionalFormatting>
  <conditionalFormatting sqref="N125:N131 N121:N123 N117 N110:N115">
    <cfRule type="containsText" dxfId="880" priority="125" operator="containsText" text="ntitulé">
      <formula>NOT(ISERROR(SEARCH("ntitulé",N110)))</formula>
    </cfRule>
    <cfRule type="containsBlanks" dxfId="879" priority="126">
      <formula>LEN(TRIM(N110))=0</formula>
    </cfRule>
  </conditionalFormatting>
  <conditionalFormatting sqref="N125:N131 N121:N123 N117 N110:N115">
    <cfRule type="containsText" dxfId="878" priority="124" operator="containsText" text="libre">
      <formula>NOT(ISERROR(SEARCH("libre",N110)))</formula>
    </cfRule>
  </conditionalFormatting>
  <conditionalFormatting sqref="P110:P115">
    <cfRule type="containsText" dxfId="877" priority="122" operator="containsText" text="ntitulé">
      <formula>NOT(ISERROR(SEARCH("ntitulé",P110)))</formula>
    </cfRule>
    <cfRule type="containsBlanks" dxfId="876" priority="123">
      <formula>LEN(TRIM(P110))=0</formula>
    </cfRule>
  </conditionalFormatting>
  <conditionalFormatting sqref="P110:P115">
    <cfRule type="containsText" dxfId="875" priority="121" operator="containsText" text="libre">
      <formula>NOT(ISERROR(SEARCH("libre",P110)))</formula>
    </cfRule>
  </conditionalFormatting>
  <conditionalFormatting sqref="P117">
    <cfRule type="containsText" dxfId="874" priority="119" operator="containsText" text="ntitulé">
      <formula>NOT(ISERROR(SEARCH("ntitulé",P117)))</formula>
    </cfRule>
    <cfRule type="containsBlanks" dxfId="873" priority="120">
      <formula>LEN(TRIM(P117))=0</formula>
    </cfRule>
  </conditionalFormatting>
  <conditionalFormatting sqref="P117">
    <cfRule type="containsText" dxfId="872" priority="118" operator="containsText" text="libre">
      <formula>NOT(ISERROR(SEARCH("libre",P117)))</formula>
    </cfRule>
  </conditionalFormatting>
  <conditionalFormatting sqref="P121:P123">
    <cfRule type="containsText" dxfId="871" priority="116" operator="containsText" text="ntitulé">
      <formula>NOT(ISERROR(SEARCH("ntitulé",P121)))</formula>
    </cfRule>
    <cfRule type="containsBlanks" dxfId="870" priority="117">
      <formula>LEN(TRIM(P121))=0</formula>
    </cfRule>
  </conditionalFormatting>
  <conditionalFormatting sqref="P121:P123">
    <cfRule type="containsText" dxfId="869" priority="115" operator="containsText" text="libre">
      <formula>NOT(ISERROR(SEARCH("libre",P121)))</formula>
    </cfRule>
  </conditionalFormatting>
  <conditionalFormatting sqref="P125:P131">
    <cfRule type="containsText" dxfId="868" priority="113" operator="containsText" text="ntitulé">
      <formula>NOT(ISERROR(SEARCH("ntitulé",P125)))</formula>
    </cfRule>
    <cfRule type="containsBlanks" dxfId="867" priority="114">
      <formula>LEN(TRIM(P125))=0</formula>
    </cfRule>
  </conditionalFormatting>
  <conditionalFormatting sqref="P125:P131">
    <cfRule type="containsText" dxfId="866" priority="112" operator="containsText" text="libre">
      <formula>NOT(ISERROR(SEARCH("libre",P125)))</formula>
    </cfRule>
  </conditionalFormatting>
  <conditionalFormatting sqref="R110:R115">
    <cfRule type="containsText" dxfId="865" priority="110" operator="containsText" text="ntitulé">
      <formula>NOT(ISERROR(SEARCH("ntitulé",R110)))</formula>
    </cfRule>
    <cfRule type="containsBlanks" dxfId="864" priority="111">
      <formula>LEN(TRIM(R110))=0</formula>
    </cfRule>
  </conditionalFormatting>
  <conditionalFormatting sqref="R110:R115">
    <cfRule type="containsText" dxfId="863" priority="109" operator="containsText" text="libre">
      <formula>NOT(ISERROR(SEARCH("libre",R110)))</formula>
    </cfRule>
  </conditionalFormatting>
  <conditionalFormatting sqref="R117">
    <cfRule type="containsText" dxfId="862" priority="107" operator="containsText" text="ntitulé">
      <formula>NOT(ISERROR(SEARCH("ntitulé",R117)))</formula>
    </cfRule>
    <cfRule type="containsBlanks" dxfId="861" priority="108">
      <formula>LEN(TRIM(R117))=0</formula>
    </cfRule>
  </conditionalFormatting>
  <conditionalFormatting sqref="R117">
    <cfRule type="containsText" dxfId="860" priority="106" operator="containsText" text="libre">
      <formula>NOT(ISERROR(SEARCH("libre",R117)))</formula>
    </cfRule>
  </conditionalFormatting>
  <conditionalFormatting sqref="R121:R123">
    <cfRule type="containsText" dxfId="859" priority="104" operator="containsText" text="ntitulé">
      <formula>NOT(ISERROR(SEARCH("ntitulé",R121)))</formula>
    </cfRule>
    <cfRule type="containsBlanks" dxfId="858" priority="105">
      <formula>LEN(TRIM(R121))=0</formula>
    </cfRule>
  </conditionalFormatting>
  <conditionalFormatting sqref="R121:R123">
    <cfRule type="containsText" dxfId="857" priority="103" operator="containsText" text="libre">
      <formula>NOT(ISERROR(SEARCH("libre",R121)))</formula>
    </cfRule>
  </conditionalFormatting>
  <conditionalFormatting sqref="R125:R131">
    <cfRule type="containsText" dxfId="856" priority="101" operator="containsText" text="ntitulé">
      <formula>NOT(ISERROR(SEARCH("ntitulé",R125)))</formula>
    </cfRule>
    <cfRule type="containsBlanks" dxfId="855" priority="102">
      <formula>LEN(TRIM(R125))=0</formula>
    </cfRule>
  </conditionalFormatting>
  <conditionalFormatting sqref="R168:R174">
    <cfRule type="containsText" dxfId="854" priority="1" operator="containsText" text="libre">
      <formula>NOT(ISERROR(SEARCH("libre",R168)))</formula>
    </cfRule>
  </conditionalFormatting>
  <conditionalFormatting sqref="R143:R148 R138:R141 P143:P148 P138:P141 N143:N148 N138:N141 L143:L148 L138:L141 J143:J148 J138:J141 H143:H148 H138:H141 F143:F148 F138:F141 C143:D148 C138:D141">
    <cfRule type="containsText" dxfId="853" priority="47" operator="containsText" text="ntitulé">
      <formula>NOT(ISERROR(SEARCH("ntitulé",C138)))</formula>
    </cfRule>
    <cfRule type="containsBlanks" dxfId="852" priority="48">
      <formula>LEN(TRIM(C138))=0</formula>
    </cfRule>
  </conditionalFormatting>
  <conditionalFormatting sqref="R143:R148 R138:R141 P143:P148 P138:P141 N143:N148 N138:N141 L143:L148 L138:L141 J143:J148 J138:J141 H143:H148 H138:H141 F143:F148 F138:F141 C143:D148 C138:D141">
    <cfRule type="containsText" dxfId="851" priority="46" operator="containsText" text="libre">
      <formula>NOT(ISERROR(SEARCH("libre",C138)))</formula>
    </cfRule>
  </conditionalFormatting>
  <conditionalFormatting sqref="H168:H174 J168:J174 J164:J166 H164:H166 F164:F166 F160 F153:F158 C168:D174 C164:D166 C160:D160 C153:D158">
    <cfRule type="containsText" dxfId="850" priority="44" operator="containsText" text="ntitulé">
      <formula>NOT(ISERROR(SEARCH("ntitulé",C153)))</formula>
    </cfRule>
    <cfRule type="containsBlanks" dxfId="849" priority="45">
      <formula>LEN(TRIM(C153))=0</formula>
    </cfRule>
  </conditionalFormatting>
  <conditionalFormatting sqref="H168:H174 J168:J174 J164:J166 H164:H166 F164:F166 F160 F153:F158 C168:D174 C164:D166 C160:D160 C153:D158">
    <cfRule type="containsText" dxfId="848" priority="43" operator="containsText" text="libre">
      <formula>NOT(ISERROR(SEARCH("libre",C153)))</formula>
    </cfRule>
  </conditionalFormatting>
  <conditionalFormatting sqref="J160 J153:J158 H160 H153:H158 F168:F174">
    <cfRule type="containsText" dxfId="847" priority="41" operator="containsText" text="ntitulé">
      <formula>NOT(ISERROR(SEARCH("ntitulé",F153)))</formula>
    </cfRule>
    <cfRule type="containsBlanks" dxfId="846" priority="42">
      <formula>LEN(TRIM(F153))=0</formula>
    </cfRule>
  </conditionalFormatting>
  <conditionalFormatting sqref="J160 J153:J158 H160 H153:H158 F168:F174">
    <cfRule type="containsText" dxfId="845" priority="40" operator="containsText" text="libre">
      <formula>NOT(ISERROR(SEARCH("libre",F153)))</formula>
    </cfRule>
  </conditionalFormatting>
  <conditionalFormatting sqref="L153:L158">
    <cfRule type="containsText" dxfId="844" priority="38" operator="containsText" text="ntitulé">
      <formula>NOT(ISERROR(SEARCH("ntitulé",L153)))</formula>
    </cfRule>
    <cfRule type="containsBlanks" dxfId="843" priority="39">
      <formula>LEN(TRIM(L153))=0</formula>
    </cfRule>
  </conditionalFormatting>
  <conditionalFormatting sqref="L153:L158">
    <cfRule type="containsText" dxfId="842" priority="37" operator="containsText" text="libre">
      <formula>NOT(ISERROR(SEARCH("libre",L153)))</formula>
    </cfRule>
  </conditionalFormatting>
  <conditionalFormatting sqref="L160">
    <cfRule type="containsText" dxfId="841" priority="35" operator="containsText" text="ntitulé">
      <formula>NOT(ISERROR(SEARCH("ntitulé",L160)))</formula>
    </cfRule>
    <cfRule type="containsBlanks" dxfId="840" priority="36">
      <formula>LEN(TRIM(L160))=0</formula>
    </cfRule>
  </conditionalFormatting>
  <conditionalFormatting sqref="L160">
    <cfRule type="containsText" dxfId="839" priority="34" operator="containsText" text="libre">
      <formula>NOT(ISERROR(SEARCH("libre",L160)))</formula>
    </cfRule>
  </conditionalFormatting>
  <conditionalFormatting sqref="L164:L166">
    <cfRule type="containsText" dxfId="838" priority="32" operator="containsText" text="ntitulé">
      <formula>NOT(ISERROR(SEARCH("ntitulé",L164)))</formula>
    </cfRule>
    <cfRule type="containsBlanks" dxfId="837" priority="33">
      <formula>LEN(TRIM(L164))=0</formula>
    </cfRule>
  </conditionalFormatting>
  <conditionalFormatting sqref="L164:L166">
    <cfRule type="containsText" dxfId="836" priority="31" operator="containsText" text="libre">
      <formula>NOT(ISERROR(SEARCH("libre",L164)))</formula>
    </cfRule>
  </conditionalFormatting>
  <conditionalFormatting sqref="L168:L174">
    <cfRule type="containsText" dxfId="835" priority="29" operator="containsText" text="ntitulé">
      <formula>NOT(ISERROR(SEARCH("ntitulé",L168)))</formula>
    </cfRule>
    <cfRule type="containsBlanks" dxfId="834" priority="30">
      <formula>LEN(TRIM(L168))=0</formula>
    </cfRule>
  </conditionalFormatting>
  <conditionalFormatting sqref="L168:L174">
    <cfRule type="containsText" dxfId="833" priority="28" operator="containsText" text="libre">
      <formula>NOT(ISERROR(SEARCH("libre",L168)))</formula>
    </cfRule>
  </conditionalFormatting>
  <conditionalFormatting sqref="N168:N174 N164:N166 N160 N153:N158">
    <cfRule type="containsText" dxfId="832" priority="26" operator="containsText" text="ntitulé">
      <formula>NOT(ISERROR(SEARCH("ntitulé",N153)))</formula>
    </cfRule>
    <cfRule type="containsBlanks" dxfId="831" priority="27">
      <formula>LEN(TRIM(N153))=0</formula>
    </cfRule>
  </conditionalFormatting>
  <conditionalFormatting sqref="N168:N174 N164:N166 N160 N153:N158">
    <cfRule type="containsText" dxfId="830" priority="25" operator="containsText" text="libre">
      <formula>NOT(ISERROR(SEARCH("libre",N153)))</formula>
    </cfRule>
  </conditionalFormatting>
  <conditionalFormatting sqref="P153:P158">
    <cfRule type="containsText" dxfId="829" priority="23" operator="containsText" text="ntitulé">
      <formula>NOT(ISERROR(SEARCH("ntitulé",P153)))</formula>
    </cfRule>
    <cfRule type="containsBlanks" dxfId="828" priority="24">
      <formula>LEN(TRIM(P153))=0</formula>
    </cfRule>
  </conditionalFormatting>
  <conditionalFormatting sqref="P153:P158">
    <cfRule type="containsText" dxfId="827" priority="22" operator="containsText" text="libre">
      <formula>NOT(ISERROR(SEARCH("libre",P153)))</formula>
    </cfRule>
  </conditionalFormatting>
  <conditionalFormatting sqref="P160">
    <cfRule type="containsText" dxfId="826" priority="20" operator="containsText" text="ntitulé">
      <formula>NOT(ISERROR(SEARCH("ntitulé",P160)))</formula>
    </cfRule>
    <cfRule type="containsBlanks" dxfId="825" priority="21">
      <formula>LEN(TRIM(P160))=0</formula>
    </cfRule>
  </conditionalFormatting>
  <conditionalFormatting sqref="P160">
    <cfRule type="containsText" dxfId="824" priority="19" operator="containsText" text="libre">
      <formula>NOT(ISERROR(SEARCH("libre",P160)))</formula>
    </cfRule>
  </conditionalFormatting>
  <conditionalFormatting sqref="P164:P166">
    <cfRule type="containsText" dxfId="823" priority="17" operator="containsText" text="ntitulé">
      <formula>NOT(ISERROR(SEARCH("ntitulé",P164)))</formula>
    </cfRule>
    <cfRule type="containsBlanks" dxfId="822" priority="18">
      <formula>LEN(TRIM(P164))=0</formula>
    </cfRule>
  </conditionalFormatting>
  <conditionalFormatting sqref="P164:P166">
    <cfRule type="containsText" dxfId="821" priority="16" operator="containsText" text="libre">
      <formula>NOT(ISERROR(SEARCH("libre",P164)))</formula>
    </cfRule>
  </conditionalFormatting>
  <conditionalFormatting sqref="P168:P174">
    <cfRule type="containsText" dxfId="820" priority="14" operator="containsText" text="ntitulé">
      <formula>NOT(ISERROR(SEARCH("ntitulé",P168)))</formula>
    </cfRule>
    <cfRule type="containsBlanks" dxfId="819" priority="15">
      <formula>LEN(TRIM(P168))=0</formula>
    </cfRule>
  </conditionalFormatting>
  <conditionalFormatting sqref="P168:P174">
    <cfRule type="containsText" dxfId="818" priority="13" operator="containsText" text="libre">
      <formula>NOT(ISERROR(SEARCH("libre",P168)))</formula>
    </cfRule>
  </conditionalFormatting>
  <conditionalFormatting sqref="R153:R158">
    <cfRule type="containsText" dxfId="817" priority="11" operator="containsText" text="ntitulé">
      <formula>NOT(ISERROR(SEARCH("ntitulé",R153)))</formula>
    </cfRule>
    <cfRule type="containsBlanks" dxfId="816" priority="12">
      <formula>LEN(TRIM(R153))=0</formula>
    </cfRule>
  </conditionalFormatting>
  <conditionalFormatting sqref="R153:R158">
    <cfRule type="containsText" dxfId="815" priority="10" operator="containsText" text="libre">
      <formula>NOT(ISERROR(SEARCH("libre",R153)))</formula>
    </cfRule>
  </conditionalFormatting>
  <conditionalFormatting sqref="R160">
    <cfRule type="containsText" dxfId="814" priority="8" operator="containsText" text="ntitulé">
      <formula>NOT(ISERROR(SEARCH("ntitulé",R160)))</formula>
    </cfRule>
    <cfRule type="containsBlanks" dxfId="813" priority="9">
      <formula>LEN(TRIM(R160))=0</formula>
    </cfRule>
  </conditionalFormatting>
  <conditionalFormatting sqref="R160">
    <cfRule type="containsText" dxfId="812" priority="7" operator="containsText" text="libre">
      <formula>NOT(ISERROR(SEARCH("libre",R160)))</formula>
    </cfRule>
  </conditionalFormatting>
  <conditionalFormatting sqref="R164:R166">
    <cfRule type="containsText" dxfId="811" priority="5" operator="containsText" text="ntitulé">
      <formula>NOT(ISERROR(SEARCH("ntitulé",R164)))</formula>
    </cfRule>
    <cfRule type="containsBlanks" dxfId="810" priority="6">
      <formula>LEN(TRIM(R164))=0</formula>
    </cfRule>
  </conditionalFormatting>
  <conditionalFormatting sqref="R164:R166">
    <cfRule type="containsText" dxfId="809" priority="4" operator="containsText" text="libre">
      <formula>NOT(ISERROR(SEARCH("libre",R164)))</formula>
    </cfRule>
  </conditionalFormatting>
  <conditionalFormatting sqref="R168:R174">
    <cfRule type="containsText" dxfId="808" priority="2" operator="containsText" text="ntitulé">
      <formula>NOT(ISERROR(SEARCH("ntitulé",R168)))</formula>
    </cfRule>
    <cfRule type="containsBlanks" dxfId="807" priority="3">
      <formula>LEN(TRIM(R168))=0</formula>
    </cfRule>
  </conditionalFormatting>
  <hyperlinks>
    <hyperlink ref="A1" location="TAB00!A1" display="Retour page de garde"/>
    <hyperlink ref="U16" location="TAB9.1!A1" display="TAB9.1!A1"/>
    <hyperlink ref="U19" location="TAB9.2!A1" display="TAB9.2!A1"/>
    <hyperlink ref="U31" location="TAB9.3!A1" display="TAB9.3!A1"/>
    <hyperlink ref="U10:U11" location="'TAB6'!A1" display="'TAB6'!A1"/>
  </hyperlinks>
  <pageMargins left="0.7" right="0.7" top="0.75" bottom="0.75"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workbookViewId="0">
      <selection activeCell="A23" sqref="A23"/>
    </sheetView>
  </sheetViews>
  <sheetFormatPr baseColWidth="10" defaultColWidth="9.1640625" defaultRowHeight="13.5" x14ac:dyDescent="0.3"/>
  <cols>
    <col min="1" max="1" width="45.5" style="10" customWidth="1"/>
    <col min="2" max="3" width="17.6640625" style="10" customWidth="1"/>
    <col min="4" max="4" width="9.5" style="10" customWidth="1"/>
    <col min="5" max="5" width="17.6640625" style="6" customWidth="1"/>
    <col min="6" max="6" width="9.5" style="6" customWidth="1"/>
    <col min="7" max="7" width="17.6640625" style="6" customWidth="1"/>
    <col min="8" max="8" width="9.5" style="6" customWidth="1"/>
    <col min="9" max="9" width="17.6640625" style="6" customWidth="1"/>
    <col min="10" max="10" width="9.5" style="6" customWidth="1"/>
    <col min="11" max="11" width="17.6640625" style="6" customWidth="1"/>
    <col min="12" max="12" width="9.5" style="6" customWidth="1"/>
    <col min="13" max="13" width="17.6640625" style="6" customWidth="1"/>
    <col min="14" max="14" width="9.5" style="6" customWidth="1"/>
    <col min="15" max="15" width="17.6640625" style="6" customWidth="1"/>
    <col min="16" max="16" width="9.5" style="6" customWidth="1"/>
    <col min="17" max="17" width="17.6640625" style="6" customWidth="1"/>
    <col min="18" max="18" width="9.5" style="6" customWidth="1"/>
    <col min="19" max="16384" width="9.1640625" style="6"/>
  </cols>
  <sheetData>
    <row r="1" spans="1:19" ht="15" x14ac:dyDescent="0.3">
      <c r="A1" s="17" t="s">
        <v>140</v>
      </c>
      <c r="B1" s="6"/>
      <c r="C1" s="18"/>
      <c r="D1" s="18"/>
      <c r="E1" s="18"/>
      <c r="F1" s="18"/>
      <c r="G1" s="18"/>
      <c r="H1" s="18"/>
      <c r="I1" s="18"/>
      <c r="J1" s="18"/>
      <c r="K1" s="18"/>
      <c r="L1" s="18"/>
      <c r="M1" s="18"/>
      <c r="N1" s="18"/>
      <c r="O1" s="18"/>
      <c r="P1" s="18"/>
      <c r="Q1" s="18"/>
      <c r="R1" s="18"/>
      <c r="S1" s="18"/>
    </row>
    <row r="2" spans="1:19" ht="15" x14ac:dyDescent="0.3">
      <c r="A2" s="19" t="s">
        <v>342</v>
      </c>
    </row>
    <row r="3" spans="1:19" ht="22.15" customHeight="1" x14ac:dyDescent="0.35">
      <c r="A3" s="264" t="str">
        <f>TAB00!B87&amp;" : "&amp;TAB00!C87</f>
        <v>TAB9.1 : Détail des créances à un an au plus</v>
      </c>
      <c r="B3" s="264"/>
      <c r="C3" s="264"/>
      <c r="D3" s="264"/>
      <c r="E3" s="264"/>
      <c r="F3" s="264"/>
      <c r="G3" s="264"/>
      <c r="H3" s="264"/>
      <c r="I3" s="264"/>
      <c r="J3" s="264"/>
      <c r="K3" s="264"/>
      <c r="L3" s="264"/>
      <c r="M3" s="264"/>
      <c r="N3" s="264"/>
      <c r="O3" s="264"/>
      <c r="P3" s="264"/>
      <c r="Q3" s="264"/>
      <c r="R3" s="264"/>
      <c r="S3" s="106"/>
    </row>
    <row r="4" spans="1:19" x14ac:dyDescent="0.3">
      <c r="S4" s="106"/>
    </row>
    <row r="5" spans="1:19" ht="14.25" thickBot="1" x14ac:dyDescent="0.35">
      <c r="S5" s="106"/>
    </row>
    <row r="6" spans="1:19" ht="27" x14ac:dyDescent="0.3">
      <c r="A6" s="139" t="s">
        <v>142</v>
      </c>
      <c r="B6" s="20" t="s">
        <v>326</v>
      </c>
      <c r="C6" s="20" t="s">
        <v>327</v>
      </c>
      <c r="D6" s="20" t="s">
        <v>92</v>
      </c>
      <c r="E6" s="42" t="s">
        <v>328</v>
      </c>
      <c r="F6" s="20" t="s">
        <v>92</v>
      </c>
      <c r="G6" s="42" t="s">
        <v>329</v>
      </c>
      <c r="H6" s="20" t="s">
        <v>92</v>
      </c>
      <c r="I6" s="42" t="s">
        <v>320</v>
      </c>
      <c r="J6" s="20" t="s">
        <v>92</v>
      </c>
      <c r="K6" s="42" t="s">
        <v>321</v>
      </c>
      <c r="L6" s="20" t="s">
        <v>92</v>
      </c>
      <c r="M6" s="42" t="s">
        <v>322</v>
      </c>
      <c r="N6" s="20" t="s">
        <v>92</v>
      </c>
      <c r="O6" s="42" t="s">
        <v>323</v>
      </c>
      <c r="P6" s="20" t="s">
        <v>92</v>
      </c>
      <c r="Q6" s="42" t="s">
        <v>324</v>
      </c>
      <c r="R6" s="333" t="s">
        <v>92</v>
      </c>
      <c r="S6" s="106"/>
    </row>
    <row r="7" spans="1:19" x14ac:dyDescent="0.3">
      <c r="A7" s="404" t="s">
        <v>200</v>
      </c>
      <c r="B7" s="238"/>
      <c r="C7" s="238"/>
      <c r="D7" s="43">
        <f>IFERROR(IF(AND(ROUND(SUM(B7:B7),0)=0,ROUND(SUM(C7:C7),0)&gt;ROUND(SUM(B7:B7),0)),"INF",(ROUND(SUM(C7:C7),0)-ROUND(SUM(B7:B7),0))/ROUND(SUM(B7:B7),0)),0)</f>
        <v>0</v>
      </c>
      <c r="E7" s="238"/>
      <c r="F7" s="43">
        <f>IFERROR(IF(AND(ROUND(SUM(C7),0)=0,ROUND(SUM(E7:E7),0)&gt;ROUND(SUM(C7),0)),"INF",(ROUND(SUM(E7:E7),0)-ROUND(SUM(C7),0))/ROUND(SUM(C7),0)),0)</f>
        <v>0</v>
      </c>
      <c r="G7" s="238"/>
      <c r="H7" s="43">
        <f>IFERROR(IF(AND(ROUND(SUM(E7),0)=0,ROUND(SUM(G7:G7),0)&gt;ROUND(SUM(E7),0)),"INF",(ROUND(SUM(G7:G7),0)-ROUND(SUM(E7),0))/ROUND(SUM(E7),0)),0)</f>
        <v>0</v>
      </c>
      <c r="I7" s="238"/>
      <c r="J7" s="43">
        <f>IFERROR(IF(AND(ROUND(SUM(G7),0)=0,ROUND(SUM(I7:I7),0)&gt;ROUND(SUM(G7),0)),"INF",(ROUND(SUM(I7:I7),0)-ROUND(SUM(G7),0))/ROUND(SUM(G7),0)),0)</f>
        <v>0</v>
      </c>
      <c r="K7" s="238"/>
      <c r="L7" s="43">
        <f>IFERROR(IF(AND(ROUND(SUM(I7),0)=0,ROUND(SUM(K7:K7),0)&gt;ROUND(SUM(I7),0)),"INF",(ROUND(SUM(K7:K7),0)-ROUND(SUM(I7),0))/ROUND(SUM(I7),0)),0)</f>
        <v>0</v>
      </c>
      <c r="M7" s="238"/>
      <c r="N7" s="43">
        <f>IFERROR(IF(AND(ROUND(SUM(K7),0)=0,ROUND(SUM(M7:M7),0)&gt;ROUND(SUM(K7),0)),"INF",(ROUND(SUM(M7:M7),0)-ROUND(SUM(K7),0))/ROUND(SUM(K7),0)),0)</f>
        <v>0</v>
      </c>
      <c r="O7" s="238"/>
      <c r="P7" s="43">
        <f>IFERROR(IF(AND(ROUND(SUM(M7),0)=0,ROUND(SUM(O7:O7),0)&gt;ROUND(SUM(M7),0)),"INF",(ROUND(SUM(O7:O7),0)-ROUND(SUM(M7),0))/ROUND(SUM(M7),0)),0)</f>
        <v>0</v>
      </c>
      <c r="Q7" s="238"/>
      <c r="R7" s="43">
        <f>IFERROR(IF(AND(ROUND(SUM(O7),0)=0,ROUND(SUM(Q7:Q7),0)&gt;ROUND(SUM(O7),0)),"INF",(ROUND(SUM(Q7:Q7),0)-ROUND(SUM(O7),0))/ROUND(SUM(O7),0)),0)</f>
        <v>0</v>
      </c>
      <c r="S7" s="106"/>
    </row>
    <row r="8" spans="1:19" ht="27" x14ac:dyDescent="0.3">
      <c r="A8" s="404" t="s">
        <v>203</v>
      </c>
      <c r="B8" s="238"/>
      <c r="C8" s="238"/>
      <c r="D8" s="43">
        <f t="shared" ref="D8:D21" si="0">IFERROR(IF(AND(ROUND(SUM(B8:B8),0)=0,ROUND(SUM(C8:C8),0)&gt;ROUND(SUM(B8:B8),0)),"INF",(ROUND(SUM(C8:C8),0)-ROUND(SUM(B8:B8),0))/ROUND(SUM(B8:B8),0)),0)</f>
        <v>0</v>
      </c>
      <c r="E8" s="238"/>
      <c r="F8" s="43">
        <f t="shared" ref="F8:R20" si="1">IFERROR(IF(AND(ROUND(SUM(C8),0)=0,ROUND(SUM(E8:E8),0)&gt;ROUND(SUM(C8),0)),"INF",(ROUND(SUM(E8:E8),0)-ROUND(SUM(C8),0))/ROUND(SUM(C8),0)),0)</f>
        <v>0</v>
      </c>
      <c r="G8" s="238"/>
      <c r="H8" s="43">
        <f t="shared" si="1"/>
        <v>0</v>
      </c>
      <c r="I8" s="238"/>
      <c r="J8" s="43">
        <f t="shared" si="1"/>
        <v>0</v>
      </c>
      <c r="K8" s="238"/>
      <c r="L8" s="43">
        <f t="shared" si="1"/>
        <v>0</v>
      </c>
      <c r="M8" s="238"/>
      <c r="N8" s="43">
        <f t="shared" si="1"/>
        <v>0</v>
      </c>
      <c r="O8" s="238"/>
      <c r="P8" s="43">
        <f t="shared" si="1"/>
        <v>0</v>
      </c>
      <c r="Q8" s="238"/>
      <c r="R8" s="43">
        <f t="shared" si="1"/>
        <v>0</v>
      </c>
      <c r="S8" s="106"/>
    </row>
    <row r="9" spans="1:19" ht="27" x14ac:dyDescent="0.3">
      <c r="A9" s="404" t="s">
        <v>201</v>
      </c>
      <c r="B9" s="238"/>
      <c r="C9" s="238"/>
      <c r="D9" s="43">
        <f t="shared" si="0"/>
        <v>0</v>
      </c>
      <c r="E9" s="238"/>
      <c r="F9" s="43">
        <f t="shared" si="1"/>
        <v>0</v>
      </c>
      <c r="G9" s="238"/>
      <c r="H9" s="43">
        <f t="shared" si="1"/>
        <v>0</v>
      </c>
      <c r="I9" s="238"/>
      <c r="J9" s="43">
        <f t="shared" si="1"/>
        <v>0</v>
      </c>
      <c r="K9" s="238"/>
      <c r="L9" s="43">
        <f t="shared" si="1"/>
        <v>0</v>
      </c>
      <c r="M9" s="238"/>
      <c r="N9" s="43">
        <f t="shared" si="1"/>
        <v>0</v>
      </c>
      <c r="O9" s="238"/>
      <c r="P9" s="43">
        <f t="shared" si="1"/>
        <v>0</v>
      </c>
      <c r="Q9" s="238"/>
      <c r="R9" s="43">
        <f t="shared" si="1"/>
        <v>0</v>
      </c>
      <c r="S9" s="106"/>
    </row>
    <row r="10" spans="1:19" x14ac:dyDescent="0.3">
      <c r="A10" s="404" t="s">
        <v>208</v>
      </c>
      <c r="B10" s="238"/>
      <c r="C10" s="238"/>
      <c r="D10" s="43">
        <f t="shared" si="0"/>
        <v>0</v>
      </c>
      <c r="E10" s="238"/>
      <c r="F10" s="43">
        <f t="shared" si="1"/>
        <v>0</v>
      </c>
      <c r="G10" s="238"/>
      <c r="H10" s="43">
        <f t="shared" si="1"/>
        <v>0</v>
      </c>
      <c r="I10" s="238"/>
      <c r="J10" s="43">
        <f t="shared" si="1"/>
        <v>0</v>
      </c>
      <c r="K10" s="238"/>
      <c r="L10" s="43">
        <f t="shared" si="1"/>
        <v>0</v>
      </c>
      <c r="M10" s="238"/>
      <c r="N10" s="43">
        <f t="shared" si="1"/>
        <v>0</v>
      </c>
      <c r="O10" s="238"/>
      <c r="P10" s="43">
        <f t="shared" si="1"/>
        <v>0</v>
      </c>
      <c r="Q10" s="238"/>
      <c r="R10" s="43">
        <f t="shared" si="1"/>
        <v>0</v>
      </c>
      <c r="S10" s="106"/>
    </row>
    <row r="11" spans="1:19" ht="27" x14ac:dyDescent="0.3">
      <c r="A11" s="404" t="s">
        <v>209</v>
      </c>
      <c r="B11" s="238"/>
      <c r="C11" s="238"/>
      <c r="D11" s="43">
        <f t="shared" si="0"/>
        <v>0</v>
      </c>
      <c r="E11" s="238"/>
      <c r="F11" s="43">
        <f t="shared" si="1"/>
        <v>0</v>
      </c>
      <c r="G11" s="238"/>
      <c r="H11" s="43">
        <f t="shared" si="1"/>
        <v>0</v>
      </c>
      <c r="I11" s="238"/>
      <c r="J11" s="43">
        <f t="shared" si="1"/>
        <v>0</v>
      </c>
      <c r="K11" s="238"/>
      <c r="L11" s="43">
        <f t="shared" si="1"/>
        <v>0</v>
      </c>
      <c r="M11" s="238"/>
      <c r="N11" s="43">
        <f t="shared" si="1"/>
        <v>0</v>
      </c>
      <c r="O11" s="238"/>
      <c r="P11" s="43">
        <f t="shared" si="1"/>
        <v>0</v>
      </c>
      <c r="Q11" s="238"/>
      <c r="R11" s="43">
        <f t="shared" si="1"/>
        <v>0</v>
      </c>
      <c r="S11" s="106"/>
    </row>
    <row r="12" spans="1:19" ht="24" customHeight="1" x14ac:dyDescent="0.3">
      <c r="A12" s="404" t="s">
        <v>204</v>
      </c>
      <c r="B12" s="238"/>
      <c r="C12" s="238"/>
      <c r="D12" s="43">
        <f t="shared" si="0"/>
        <v>0</v>
      </c>
      <c r="E12" s="238"/>
      <c r="F12" s="43">
        <f t="shared" si="1"/>
        <v>0</v>
      </c>
      <c r="G12" s="238"/>
      <c r="H12" s="43">
        <f t="shared" si="1"/>
        <v>0</v>
      </c>
      <c r="I12" s="238"/>
      <c r="J12" s="43">
        <f t="shared" si="1"/>
        <v>0</v>
      </c>
      <c r="K12" s="238"/>
      <c r="L12" s="43">
        <f t="shared" si="1"/>
        <v>0</v>
      </c>
      <c r="M12" s="238"/>
      <c r="N12" s="43">
        <f t="shared" si="1"/>
        <v>0</v>
      </c>
      <c r="O12" s="238"/>
      <c r="P12" s="43">
        <f t="shared" si="1"/>
        <v>0</v>
      </c>
      <c r="Q12" s="238"/>
      <c r="R12" s="43">
        <f t="shared" si="1"/>
        <v>0</v>
      </c>
      <c r="S12" s="106"/>
    </row>
    <row r="13" spans="1:19" x14ac:dyDescent="0.3">
      <c r="A13" s="404" t="s">
        <v>202</v>
      </c>
      <c r="B13" s="238"/>
      <c r="C13" s="238"/>
      <c r="D13" s="43">
        <f t="shared" si="0"/>
        <v>0</v>
      </c>
      <c r="E13" s="238"/>
      <c r="F13" s="43">
        <f t="shared" si="1"/>
        <v>0</v>
      </c>
      <c r="G13" s="238"/>
      <c r="H13" s="43">
        <f t="shared" si="1"/>
        <v>0</v>
      </c>
      <c r="I13" s="238"/>
      <c r="J13" s="43">
        <f t="shared" si="1"/>
        <v>0</v>
      </c>
      <c r="K13" s="238"/>
      <c r="L13" s="43">
        <f t="shared" si="1"/>
        <v>0</v>
      </c>
      <c r="M13" s="238"/>
      <c r="N13" s="43">
        <f t="shared" si="1"/>
        <v>0</v>
      </c>
      <c r="O13" s="238"/>
      <c r="P13" s="43">
        <f t="shared" si="1"/>
        <v>0</v>
      </c>
      <c r="Q13" s="238"/>
      <c r="R13" s="43">
        <f t="shared" si="1"/>
        <v>0</v>
      </c>
      <c r="S13" s="106"/>
    </row>
    <row r="14" spans="1:19" ht="27" x14ac:dyDescent="0.3">
      <c r="A14" s="404" t="s">
        <v>205</v>
      </c>
      <c r="B14" s="238"/>
      <c r="C14" s="238"/>
      <c r="D14" s="43">
        <f t="shared" si="0"/>
        <v>0</v>
      </c>
      <c r="E14" s="238"/>
      <c r="F14" s="43">
        <f t="shared" si="1"/>
        <v>0</v>
      </c>
      <c r="G14" s="238"/>
      <c r="H14" s="43">
        <f t="shared" si="1"/>
        <v>0</v>
      </c>
      <c r="I14" s="238"/>
      <c r="J14" s="43">
        <f t="shared" si="1"/>
        <v>0</v>
      </c>
      <c r="K14" s="238"/>
      <c r="L14" s="43">
        <f t="shared" si="1"/>
        <v>0</v>
      </c>
      <c r="M14" s="238"/>
      <c r="N14" s="43">
        <f t="shared" si="1"/>
        <v>0</v>
      </c>
      <c r="O14" s="238"/>
      <c r="P14" s="43">
        <f t="shared" si="1"/>
        <v>0</v>
      </c>
      <c r="Q14" s="238"/>
      <c r="R14" s="43">
        <f t="shared" si="1"/>
        <v>0</v>
      </c>
      <c r="S14" s="106"/>
    </row>
    <row r="15" spans="1:19" x14ac:dyDescent="0.3">
      <c r="A15" s="404" t="s">
        <v>206</v>
      </c>
      <c r="B15" s="238"/>
      <c r="C15" s="238"/>
      <c r="D15" s="43">
        <f t="shared" si="0"/>
        <v>0</v>
      </c>
      <c r="E15" s="238"/>
      <c r="F15" s="43">
        <f t="shared" si="1"/>
        <v>0</v>
      </c>
      <c r="G15" s="238"/>
      <c r="H15" s="43">
        <f t="shared" si="1"/>
        <v>0</v>
      </c>
      <c r="I15" s="238"/>
      <c r="J15" s="43">
        <f t="shared" si="1"/>
        <v>0</v>
      </c>
      <c r="K15" s="238"/>
      <c r="L15" s="43">
        <f t="shared" si="1"/>
        <v>0</v>
      </c>
      <c r="M15" s="238"/>
      <c r="N15" s="43">
        <f t="shared" si="1"/>
        <v>0</v>
      </c>
      <c r="O15" s="238"/>
      <c r="P15" s="43">
        <f t="shared" si="1"/>
        <v>0</v>
      </c>
      <c r="Q15" s="238"/>
      <c r="R15" s="43">
        <f t="shared" si="1"/>
        <v>0</v>
      </c>
      <c r="S15" s="106"/>
    </row>
    <row r="16" spans="1:19" x14ac:dyDescent="0.3">
      <c r="A16" s="411" t="s">
        <v>199</v>
      </c>
      <c r="B16" s="53">
        <f>SUM(B7:B15)</f>
        <v>0</v>
      </c>
      <c r="C16" s="53">
        <f>SUM(C7:C15)</f>
        <v>0</v>
      </c>
      <c r="D16" s="43">
        <f t="shared" si="0"/>
        <v>0</v>
      </c>
      <c r="E16" s="53">
        <f>SUM(E7:E15)</f>
        <v>0</v>
      </c>
      <c r="F16" s="43">
        <f t="shared" si="1"/>
        <v>0</v>
      </c>
      <c r="G16" s="54">
        <f>SUM(G7:G15)</f>
        <v>0</v>
      </c>
      <c r="H16" s="43">
        <f t="shared" si="1"/>
        <v>0</v>
      </c>
      <c r="I16" s="54">
        <f t="shared" ref="I16:Q16" si="2">SUM(I7:I15)</f>
        <v>0</v>
      </c>
      <c r="J16" s="43">
        <f t="shared" si="1"/>
        <v>0</v>
      </c>
      <c r="K16" s="54">
        <f t="shared" si="2"/>
        <v>0</v>
      </c>
      <c r="L16" s="43">
        <f t="shared" si="1"/>
        <v>0</v>
      </c>
      <c r="M16" s="54">
        <f t="shared" si="2"/>
        <v>0</v>
      </c>
      <c r="N16" s="43">
        <f t="shared" si="1"/>
        <v>0</v>
      </c>
      <c r="O16" s="54">
        <f t="shared" si="2"/>
        <v>0</v>
      </c>
      <c r="P16" s="43">
        <f t="shared" si="1"/>
        <v>0</v>
      </c>
      <c r="Q16" s="54">
        <f t="shared" si="2"/>
        <v>0</v>
      </c>
      <c r="R16" s="43">
        <f t="shared" si="1"/>
        <v>0</v>
      </c>
      <c r="S16" s="106"/>
    </row>
    <row r="17" spans="1:19" x14ac:dyDescent="0.3">
      <c r="A17" s="404" t="s">
        <v>210</v>
      </c>
      <c r="B17" s="238"/>
      <c r="C17" s="238"/>
      <c r="D17" s="43">
        <f t="shared" si="0"/>
        <v>0</v>
      </c>
      <c r="E17" s="238"/>
      <c r="F17" s="43">
        <f t="shared" si="1"/>
        <v>0</v>
      </c>
      <c r="G17" s="238"/>
      <c r="H17" s="43">
        <f t="shared" si="1"/>
        <v>0</v>
      </c>
      <c r="I17" s="238"/>
      <c r="J17" s="43">
        <f t="shared" si="1"/>
        <v>0</v>
      </c>
      <c r="K17" s="238"/>
      <c r="L17" s="43">
        <f t="shared" si="1"/>
        <v>0</v>
      </c>
      <c r="M17" s="238"/>
      <c r="N17" s="43">
        <f t="shared" si="1"/>
        <v>0</v>
      </c>
      <c r="O17" s="238"/>
      <c r="P17" s="43">
        <f t="shared" si="1"/>
        <v>0</v>
      </c>
      <c r="Q17" s="238"/>
      <c r="R17" s="43">
        <f t="shared" si="1"/>
        <v>0</v>
      </c>
      <c r="S17" s="106"/>
    </row>
    <row r="18" spans="1:19" x14ac:dyDescent="0.3">
      <c r="A18" s="404" t="s">
        <v>212</v>
      </c>
      <c r="B18" s="238"/>
      <c r="C18" s="238"/>
      <c r="D18" s="43">
        <f t="shared" si="0"/>
        <v>0</v>
      </c>
      <c r="E18" s="238"/>
      <c r="F18" s="43">
        <f t="shared" si="1"/>
        <v>0</v>
      </c>
      <c r="G18" s="238"/>
      <c r="H18" s="43">
        <f t="shared" si="1"/>
        <v>0</v>
      </c>
      <c r="I18" s="238"/>
      <c r="J18" s="43">
        <f t="shared" si="1"/>
        <v>0</v>
      </c>
      <c r="K18" s="238"/>
      <c r="L18" s="43">
        <f t="shared" si="1"/>
        <v>0</v>
      </c>
      <c r="M18" s="238"/>
      <c r="N18" s="43">
        <f t="shared" si="1"/>
        <v>0</v>
      </c>
      <c r="O18" s="238"/>
      <c r="P18" s="43">
        <f t="shared" si="1"/>
        <v>0</v>
      </c>
      <c r="Q18" s="238"/>
      <c r="R18" s="43">
        <f t="shared" si="1"/>
        <v>0</v>
      </c>
      <c r="S18" s="106"/>
    </row>
    <row r="19" spans="1:19" x14ac:dyDescent="0.3">
      <c r="A19" s="404" t="s">
        <v>211</v>
      </c>
      <c r="B19" s="238"/>
      <c r="C19" s="238"/>
      <c r="D19" s="43">
        <f t="shared" si="0"/>
        <v>0</v>
      </c>
      <c r="E19" s="238"/>
      <c r="F19" s="43">
        <f t="shared" si="1"/>
        <v>0</v>
      </c>
      <c r="G19" s="238"/>
      <c r="H19" s="43">
        <f t="shared" si="1"/>
        <v>0</v>
      </c>
      <c r="I19" s="238"/>
      <c r="J19" s="43">
        <f t="shared" si="1"/>
        <v>0</v>
      </c>
      <c r="K19" s="238"/>
      <c r="L19" s="43">
        <f t="shared" si="1"/>
        <v>0</v>
      </c>
      <c r="M19" s="238"/>
      <c r="N19" s="43">
        <f t="shared" si="1"/>
        <v>0</v>
      </c>
      <c r="O19" s="238"/>
      <c r="P19" s="43">
        <f t="shared" si="1"/>
        <v>0</v>
      </c>
      <c r="Q19" s="238"/>
      <c r="R19" s="43">
        <f t="shared" si="1"/>
        <v>0</v>
      </c>
      <c r="S19" s="106"/>
    </row>
    <row r="20" spans="1:19" x14ac:dyDescent="0.3">
      <c r="A20" s="411" t="s">
        <v>207</v>
      </c>
      <c r="B20" s="53">
        <f>SUM(B17:B19)</f>
        <v>0</v>
      </c>
      <c r="C20" s="53">
        <f>SUM(C17:C19)</f>
        <v>0</v>
      </c>
      <c r="D20" s="43">
        <f t="shared" si="0"/>
        <v>0</v>
      </c>
      <c r="E20" s="53">
        <f>SUM(E17:E19)</f>
        <v>0</v>
      </c>
      <c r="F20" s="43">
        <f t="shared" si="1"/>
        <v>0</v>
      </c>
      <c r="G20" s="53">
        <f>SUM(G17:G19)</f>
        <v>0</v>
      </c>
      <c r="H20" s="43">
        <f t="shared" si="1"/>
        <v>0</v>
      </c>
      <c r="I20" s="53">
        <f t="shared" ref="I20:Q20" si="3">SUM(I17:I19)</f>
        <v>0</v>
      </c>
      <c r="J20" s="43">
        <f t="shared" si="1"/>
        <v>0</v>
      </c>
      <c r="K20" s="53">
        <f t="shared" si="3"/>
        <v>0</v>
      </c>
      <c r="L20" s="43">
        <f t="shared" si="1"/>
        <v>0</v>
      </c>
      <c r="M20" s="53">
        <f t="shared" si="3"/>
        <v>0</v>
      </c>
      <c r="N20" s="43">
        <f t="shared" si="1"/>
        <v>0</v>
      </c>
      <c r="O20" s="53">
        <f t="shared" si="3"/>
        <v>0</v>
      </c>
      <c r="P20" s="43">
        <f t="shared" si="1"/>
        <v>0</v>
      </c>
      <c r="Q20" s="53">
        <f t="shared" si="3"/>
        <v>0</v>
      </c>
      <c r="R20" s="43">
        <f t="shared" si="1"/>
        <v>0</v>
      </c>
      <c r="S20" s="106"/>
    </row>
    <row r="21" spans="1:19" x14ac:dyDescent="0.3">
      <c r="A21" s="412" t="s">
        <v>198</v>
      </c>
      <c r="B21" s="49">
        <f>SUM(B16,B20)</f>
        <v>0</v>
      </c>
      <c r="C21" s="49">
        <f>SUM(C16,C20)</f>
        <v>0</v>
      </c>
      <c r="D21" s="50">
        <f t="shared" si="0"/>
        <v>0</v>
      </c>
      <c r="E21" s="49">
        <f>SUM(E16,E20)</f>
        <v>0</v>
      </c>
      <c r="F21" s="50">
        <f>IFERROR(IF(AND(ROUND(SUM(C21),0)=0,ROUND(SUM(E21:E21),0)&gt;ROUND(SUM(C21),0)),"INF",(ROUND(SUM(E21:E21),0)-ROUND(SUM(C21),0))/ROUND(SUM(C21),0)),0)</f>
        <v>0</v>
      </c>
      <c r="G21" s="49">
        <f>SUM(G16,G20)</f>
        <v>0</v>
      </c>
      <c r="H21" s="50">
        <f>IFERROR(IF(AND(ROUND(SUM(E21),0)=0,ROUND(SUM(G21:G21),0)&gt;ROUND(SUM(E21),0)),"INF",(ROUND(SUM(G21:G21),0)-ROUND(SUM(E21),0))/ROUND(SUM(E21),0)),0)</f>
        <v>0</v>
      </c>
      <c r="I21" s="49">
        <f t="shared" ref="I21:Q21" si="4">SUM(I16,I20)</f>
        <v>0</v>
      </c>
      <c r="J21" s="50">
        <f>IFERROR(IF(AND(ROUND(SUM(G21),0)=0,ROUND(SUM(I21:I21),0)&gt;ROUND(SUM(G21),0)),"INF",(ROUND(SUM(I21:I21),0)-ROUND(SUM(G21),0))/ROUND(SUM(G21),0)),0)</f>
        <v>0</v>
      </c>
      <c r="K21" s="49">
        <f t="shared" si="4"/>
        <v>0</v>
      </c>
      <c r="L21" s="50">
        <f>IFERROR(IF(AND(ROUND(SUM(I21),0)=0,ROUND(SUM(K21:K21),0)&gt;ROUND(SUM(I21),0)),"INF",(ROUND(SUM(K21:K21),0)-ROUND(SUM(I21),0))/ROUND(SUM(I21),0)),0)</f>
        <v>0</v>
      </c>
      <c r="M21" s="49">
        <f t="shared" si="4"/>
        <v>0</v>
      </c>
      <c r="N21" s="50">
        <f>IFERROR(IF(AND(ROUND(SUM(K21),0)=0,ROUND(SUM(M21:M21),0)&gt;ROUND(SUM(K21),0)),"INF",(ROUND(SUM(M21:M21),0)-ROUND(SUM(K21),0))/ROUND(SUM(K21),0)),0)</f>
        <v>0</v>
      </c>
      <c r="O21" s="49">
        <f t="shared" si="4"/>
        <v>0</v>
      </c>
      <c r="P21" s="50">
        <f>IFERROR(IF(AND(ROUND(SUM(M21),0)=0,ROUND(SUM(O21:O21),0)&gt;ROUND(SUM(M21),0)),"INF",(ROUND(SUM(O21:O21),0)-ROUND(SUM(M21),0))/ROUND(SUM(M21),0)),0)</f>
        <v>0</v>
      </c>
      <c r="Q21" s="49">
        <f t="shared" si="4"/>
        <v>0</v>
      </c>
      <c r="R21" s="409">
        <f>IFERROR(IF(AND(ROUND(SUM(O21),0)=0,ROUND(SUM(Q21:Q21),0)&gt;ROUND(SUM(O21),0)),"INF",(ROUND(SUM(Q21:Q21),0)-ROUND(SUM(O21),0))/ROUND(SUM(O21),0)),0)</f>
        <v>0</v>
      </c>
      <c r="S21" s="106"/>
    </row>
    <row r="22" spans="1:19" ht="27" x14ac:dyDescent="0.3">
      <c r="A22" s="25" t="s">
        <v>846</v>
      </c>
      <c r="B22" s="26">
        <f>'TAB9'!C16</f>
        <v>0</v>
      </c>
      <c r="C22" s="26">
        <f>'TAB9'!D16</f>
        <v>0</v>
      </c>
      <c r="D22" s="26"/>
      <c r="E22" s="26">
        <f>'TAB9'!F16</f>
        <v>0</v>
      </c>
      <c r="F22" s="26"/>
      <c r="G22" s="26">
        <f>'TAB9'!H16</f>
        <v>0</v>
      </c>
      <c r="H22" s="26"/>
      <c r="I22" s="26">
        <f>'TAB9'!J16</f>
        <v>0</v>
      </c>
      <c r="J22" s="26"/>
      <c r="K22" s="26">
        <f>'TAB9'!L16</f>
        <v>0</v>
      </c>
      <c r="L22" s="26"/>
      <c r="M22" s="26">
        <f>'TAB9'!N16</f>
        <v>0</v>
      </c>
      <c r="N22" s="26"/>
      <c r="O22" s="26">
        <f>'TAB9'!P16</f>
        <v>0</v>
      </c>
      <c r="P22" s="26"/>
      <c r="Q22" s="26">
        <f>'TAB9'!R16</f>
        <v>0</v>
      </c>
      <c r="R22" s="27"/>
      <c r="S22" s="106"/>
    </row>
    <row r="23" spans="1:19" ht="41.25" thickBot="1" x14ac:dyDescent="0.35">
      <c r="A23" s="413" t="s">
        <v>843</v>
      </c>
      <c r="B23" s="55">
        <f>B21-B22</f>
        <v>0</v>
      </c>
      <c r="C23" s="55">
        <f>C21-C22</f>
        <v>0</v>
      </c>
      <c r="D23" s="55"/>
      <c r="E23" s="55">
        <f>E21-E22</f>
        <v>0</v>
      </c>
      <c r="F23" s="55"/>
      <c r="G23" s="55">
        <f>G21-G22</f>
        <v>0</v>
      </c>
      <c r="H23" s="55"/>
      <c r="I23" s="55">
        <f>I21-I22</f>
        <v>0</v>
      </c>
      <c r="J23" s="55"/>
      <c r="K23" s="55">
        <f>K21-K22</f>
        <v>0</v>
      </c>
      <c r="L23" s="55"/>
      <c r="M23" s="55">
        <f>M21-M22</f>
        <v>0</v>
      </c>
      <c r="N23" s="55"/>
      <c r="O23" s="55">
        <f>O21-O22</f>
        <v>0</v>
      </c>
      <c r="P23" s="55"/>
      <c r="Q23" s="55">
        <f>Q21-Q22</f>
        <v>0</v>
      </c>
      <c r="R23" s="410"/>
      <c r="S23" s="106"/>
    </row>
  </sheetData>
  <conditionalFormatting sqref="Q17:Q19 Q7:Q15 O17:O19 O7:O15 M17:M19 M7:M15 K17:K19 K7:K15 I17:I19 I7:I15 G17:G19 G7:G15 E17:E19 E7:E15 B17:C19 B7:C15">
    <cfRule type="containsText" dxfId="806" priority="2" operator="containsText" text="ntitulé">
      <formula>NOT(ISERROR(SEARCH("ntitulé",B7)))</formula>
    </cfRule>
    <cfRule type="containsBlanks" dxfId="805" priority="3">
      <formula>LEN(TRIM(B7))=0</formula>
    </cfRule>
  </conditionalFormatting>
  <conditionalFormatting sqref="Q17:Q19 Q7:Q15 O17:O19 O7:O15 M17:M19 M7:M15 K17:K19 K7:K15 I17:I19 I7:I15 G17:G19 G7:G15 E17:E19 E7:E15 B17:C19 B7:C15">
    <cfRule type="containsText" dxfId="804" priority="1" operator="containsText" text="libre">
      <formula>NOT(ISERROR(SEARCH("libre",B7)))</formula>
    </cfRule>
  </conditionalFormatting>
  <hyperlinks>
    <hyperlink ref="A1" location="TAB00!A1" display="Retour page de garde"/>
    <hyperlink ref="A2" location="'TAB9'!A1" display="Retour TAB9"/>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9"/>
  <sheetViews>
    <sheetView topLeftCell="A32" zoomScale="90" zoomScaleNormal="90" workbookViewId="0">
      <selection activeCell="A49" sqref="A49"/>
    </sheetView>
  </sheetViews>
  <sheetFormatPr baseColWidth="10" defaultColWidth="9.1640625" defaultRowHeight="13.5" x14ac:dyDescent="0.3"/>
  <cols>
    <col min="1" max="1" width="48.5" style="10" customWidth="1"/>
    <col min="2" max="3" width="16.6640625" style="10" customWidth="1"/>
    <col min="4" max="4" width="8.6640625" style="6" customWidth="1"/>
    <col min="5" max="5" width="16.6640625" style="6" customWidth="1"/>
    <col min="6" max="6" width="8.6640625" style="6" customWidth="1"/>
    <col min="7" max="7" width="16.6640625" style="6" customWidth="1"/>
    <col min="8" max="8" width="8.6640625" style="6" customWidth="1"/>
    <col min="9" max="9" width="16.6640625" style="6" customWidth="1"/>
    <col min="10" max="10" width="8.6640625" style="6" customWidth="1"/>
    <col min="11" max="11" width="16.6640625" style="6" customWidth="1"/>
    <col min="12" max="12" width="8.6640625" style="6" customWidth="1"/>
    <col min="13" max="13" width="16.6640625" style="6" customWidth="1"/>
    <col min="14" max="14" width="8.6640625" style="6" customWidth="1"/>
    <col min="15" max="15" width="16.6640625" style="6" customWidth="1"/>
    <col min="16" max="16" width="8.6640625" style="6" customWidth="1"/>
    <col min="17" max="17" width="16.6640625" style="6" customWidth="1"/>
    <col min="18" max="18" width="8.6640625" style="6" customWidth="1"/>
    <col min="19" max="16384" width="9.1640625" style="6"/>
  </cols>
  <sheetData>
    <row r="1" spans="1:36" ht="15" x14ac:dyDescent="0.3">
      <c r="A1" s="17" t="s">
        <v>140</v>
      </c>
      <c r="B1" s="6"/>
      <c r="C1" s="18"/>
      <c r="D1" s="18"/>
      <c r="E1" s="18"/>
      <c r="F1" s="18"/>
      <c r="G1" s="18"/>
      <c r="H1" s="18"/>
      <c r="I1" s="18"/>
      <c r="J1" s="18"/>
      <c r="K1" s="18"/>
      <c r="L1" s="18"/>
      <c r="M1" s="18"/>
      <c r="N1" s="18"/>
      <c r="O1" s="18"/>
      <c r="P1" s="18"/>
      <c r="Q1" s="18"/>
      <c r="R1" s="18"/>
      <c r="S1" s="593"/>
      <c r="T1" s="18"/>
      <c r="U1" s="18"/>
      <c r="V1" s="18"/>
      <c r="W1" s="18"/>
      <c r="X1" s="18"/>
      <c r="Y1" s="18"/>
      <c r="Z1" s="18"/>
      <c r="AA1" s="18"/>
      <c r="AB1" s="18"/>
      <c r="AC1" s="18"/>
      <c r="AD1" s="18"/>
      <c r="AE1" s="18"/>
      <c r="AF1" s="18"/>
      <c r="AG1" s="18"/>
      <c r="AH1" s="18"/>
      <c r="AI1" s="18"/>
      <c r="AJ1" s="18"/>
    </row>
    <row r="2" spans="1:36" ht="15" x14ac:dyDescent="0.3">
      <c r="A2" s="19" t="s">
        <v>342</v>
      </c>
      <c r="D2" s="10"/>
      <c r="S2" s="594"/>
    </row>
    <row r="3" spans="1:36" ht="22.15" customHeight="1" x14ac:dyDescent="0.35">
      <c r="A3" s="264" t="str">
        <f>TAB00!B88&amp;" : "&amp;TAB00!C88</f>
        <v>TAB9.2 : Détail des comptes de régularisation</v>
      </c>
      <c r="B3" s="264"/>
      <c r="C3" s="264"/>
      <c r="D3" s="264"/>
      <c r="E3" s="264"/>
      <c r="F3" s="264"/>
      <c r="G3" s="264"/>
      <c r="H3" s="264"/>
      <c r="I3" s="264"/>
      <c r="J3" s="264"/>
      <c r="K3" s="264"/>
      <c r="L3" s="264"/>
      <c r="M3" s="264"/>
      <c r="N3" s="264"/>
      <c r="O3" s="264"/>
      <c r="P3" s="264"/>
      <c r="Q3" s="264"/>
      <c r="R3" s="264"/>
      <c r="S3" s="594"/>
    </row>
    <row r="4" spans="1:36" x14ac:dyDescent="0.3">
      <c r="M4" s="11"/>
      <c r="S4" s="594"/>
    </row>
    <row r="5" spans="1:36" ht="14.25" thickBot="1" x14ac:dyDescent="0.35">
      <c r="S5" s="594"/>
    </row>
    <row r="6" spans="1:36" ht="27" x14ac:dyDescent="0.3">
      <c r="A6" s="36" t="s">
        <v>142</v>
      </c>
      <c r="B6" s="20" t="s">
        <v>326</v>
      </c>
      <c r="C6" s="20" t="s">
        <v>327</v>
      </c>
      <c r="D6" s="20" t="s">
        <v>92</v>
      </c>
      <c r="E6" s="42" t="s">
        <v>328</v>
      </c>
      <c r="F6" s="20" t="s">
        <v>92</v>
      </c>
      <c r="G6" s="42" t="s">
        <v>329</v>
      </c>
      <c r="H6" s="20" t="s">
        <v>92</v>
      </c>
      <c r="I6" s="42" t="s">
        <v>320</v>
      </c>
      <c r="J6" s="20" t="s">
        <v>92</v>
      </c>
      <c r="K6" s="42" t="s">
        <v>321</v>
      </c>
      <c r="L6" s="20" t="s">
        <v>92</v>
      </c>
      <c r="M6" s="42" t="s">
        <v>322</v>
      </c>
      <c r="N6" s="20" t="s">
        <v>92</v>
      </c>
      <c r="O6" s="42" t="s">
        <v>323</v>
      </c>
      <c r="P6" s="20" t="s">
        <v>92</v>
      </c>
      <c r="Q6" s="42" t="s">
        <v>324</v>
      </c>
      <c r="R6" s="333" t="s">
        <v>92</v>
      </c>
      <c r="S6" s="594"/>
    </row>
    <row r="7" spans="1:36" x14ac:dyDescent="0.3">
      <c r="A7" s="21" t="s">
        <v>227</v>
      </c>
      <c r="B7" s="23"/>
      <c r="C7" s="23"/>
      <c r="D7" s="43">
        <f>IFERROR(IF(AND(ROUND(SUM(B7:B7),0)=0,ROUND(SUM(C7:C7),0)&gt;ROUND(SUM(B7:B7),0)),"INF",(ROUND(SUM(C7:C7),0)-ROUND(SUM(B7:B7),0))/ROUND(SUM(B7:B7),0)),0)</f>
        <v>0</v>
      </c>
      <c r="E7" s="23"/>
      <c r="F7" s="43">
        <f>IFERROR(IF(AND(ROUND(SUM(C7),0)=0,ROUND(SUM(E7:E7),0)&gt;ROUND(SUM(C7),0)),"INF",(ROUND(SUM(E7:E7),0)-ROUND(SUM(C7),0))/ROUND(SUM(C7),0)),0)</f>
        <v>0</v>
      </c>
      <c r="G7" s="23"/>
      <c r="H7" s="43">
        <f>IFERROR(IF(AND(ROUND(SUM(E7),0)=0,ROUND(SUM(G7:G7),0)&gt;ROUND(SUM(E7),0)),"INF",(ROUND(SUM(G7:G7),0)-ROUND(SUM(E7),0))/ROUND(SUM(E7),0)),0)</f>
        <v>0</v>
      </c>
      <c r="I7" s="23"/>
      <c r="J7" s="43">
        <f>IFERROR(IF(AND(ROUND(SUM(G7),0)=0,ROUND(SUM(I7:I7),0)&gt;ROUND(SUM(G7),0)),"INF",(ROUND(SUM(I7:I7),0)-ROUND(SUM(G7),0))/ROUND(SUM(G7),0)),0)</f>
        <v>0</v>
      </c>
      <c r="K7" s="23"/>
      <c r="L7" s="43">
        <f>IFERROR(IF(AND(ROUND(SUM(I7),0)=0,ROUND(SUM(K7:K7),0)&gt;ROUND(SUM(I7),0)),"INF",(ROUND(SUM(K7:K7),0)-ROUND(SUM(I7),0))/ROUND(SUM(I7),0)),0)</f>
        <v>0</v>
      </c>
      <c r="M7" s="23"/>
      <c r="N7" s="43">
        <f>IFERROR(IF(AND(ROUND(SUM(K7),0)=0,ROUND(SUM(M7:M7),0)&gt;ROUND(SUM(K7),0)),"INF",(ROUND(SUM(M7:M7),0)-ROUND(SUM(K7),0))/ROUND(SUM(K7),0)),0)</f>
        <v>0</v>
      </c>
      <c r="O7" s="23"/>
      <c r="P7" s="43">
        <f>IFERROR(IF(AND(ROUND(SUM(M7),0)=0,ROUND(SUM(O7:O7),0)&gt;ROUND(SUM(M7),0)),"INF",(ROUND(SUM(O7:O7),0)-ROUND(SUM(M7),0))/ROUND(SUM(M7),0)),0)</f>
        <v>0</v>
      </c>
      <c r="Q7" s="23"/>
      <c r="R7" s="43">
        <f>IFERROR(IF(AND(ROUND(SUM(O7),0)=0,ROUND(SUM(Q7:Q7),0)&gt;ROUND(SUM(O7),0)),"INF",(ROUND(SUM(Q7:Q7),0)-ROUND(SUM(O7),0))/ROUND(SUM(O7),0)),0)</f>
        <v>0</v>
      </c>
      <c r="S7" s="594"/>
    </row>
    <row r="8" spans="1:36" x14ac:dyDescent="0.3">
      <c r="A8" s="21" t="s">
        <v>213</v>
      </c>
      <c r="B8" s="23"/>
      <c r="C8" s="23"/>
      <c r="D8" s="43">
        <f>IFERROR(IF(AND(ROUND(SUM(B8:B8),0)=0,ROUND(SUM(C8:C8),0)&gt;ROUND(SUM(B8:B8),0)),"INF",(ROUND(SUM(C8:C8),0)-ROUND(SUM(B8:B8),0))/ROUND(SUM(B8:B8),0)),0)</f>
        <v>0</v>
      </c>
      <c r="E8" s="23"/>
      <c r="F8" s="43">
        <f>IFERROR(IF(AND(ROUND(SUM(C8),0)=0,ROUND(SUM(E8:E8),0)&gt;ROUND(SUM(C8),0)),"INF",(ROUND(SUM(E8:E8),0)-ROUND(SUM(C8),0))/ROUND(SUM(C8),0)),0)</f>
        <v>0</v>
      </c>
      <c r="G8" s="23"/>
      <c r="H8" s="43">
        <f>IFERROR(IF(AND(ROUND(SUM(E8),0)=0,ROUND(SUM(G8:G8),0)&gt;ROUND(SUM(E8),0)),"INF",(ROUND(SUM(G8:G8),0)-ROUND(SUM(E8),0))/ROUND(SUM(E8),0)),0)</f>
        <v>0</v>
      </c>
      <c r="I8" s="23"/>
      <c r="J8" s="43">
        <f>IFERROR(IF(AND(ROUND(SUM(G8),0)=0,ROUND(SUM(I8:I8),0)&gt;ROUND(SUM(G8),0)),"INF",(ROUND(SUM(I8:I8),0)-ROUND(SUM(G8),0))/ROUND(SUM(G8),0)),0)</f>
        <v>0</v>
      </c>
      <c r="K8" s="23"/>
      <c r="L8" s="43">
        <f>IFERROR(IF(AND(ROUND(SUM(I8),0)=0,ROUND(SUM(K8:K8),0)&gt;ROUND(SUM(I8),0)),"INF",(ROUND(SUM(K8:K8),0)-ROUND(SUM(I8),0))/ROUND(SUM(I8),0)),0)</f>
        <v>0</v>
      </c>
      <c r="M8" s="23"/>
      <c r="N8" s="43">
        <f>IFERROR(IF(AND(ROUND(SUM(K8),0)=0,ROUND(SUM(M8:M8),0)&gt;ROUND(SUM(K8),0)),"INF",(ROUND(SUM(M8:M8),0)-ROUND(SUM(K8),0))/ROUND(SUM(K8),0)),0)</f>
        <v>0</v>
      </c>
      <c r="O8" s="23"/>
      <c r="P8" s="43">
        <f>IFERROR(IF(AND(ROUND(SUM(M8),0)=0,ROUND(SUM(O8:O8),0)&gt;ROUND(SUM(M8),0)),"INF",(ROUND(SUM(O8:O8),0)-ROUND(SUM(M8),0))/ROUND(SUM(M8),0)),0)</f>
        <v>0</v>
      </c>
      <c r="Q8" s="23"/>
      <c r="R8" s="43">
        <f>IFERROR(IF(AND(ROUND(SUM(O8),0)=0,ROUND(SUM(Q8:Q8),0)&gt;ROUND(SUM(O8),0)),"INF",(ROUND(SUM(Q8:Q8),0)-ROUND(SUM(O8),0))/ROUND(SUM(O8),0)),0)</f>
        <v>0</v>
      </c>
      <c r="S8" s="594"/>
    </row>
    <row r="9" spans="1:36" x14ac:dyDescent="0.3">
      <c r="A9" s="21" t="s">
        <v>214</v>
      </c>
      <c r="B9" s="23"/>
      <c r="C9" s="23"/>
      <c r="D9" s="43">
        <f>IFERROR(IF(AND(ROUND(SUM(B9:B9),0)=0,ROUND(SUM(C9:C9),0)&gt;ROUND(SUM(B9:B9),0)),"INF",(ROUND(SUM(C9:C9),0)-ROUND(SUM(B9:B9),0))/ROUND(SUM(B9:B9),0)),0)</f>
        <v>0</v>
      </c>
      <c r="E9" s="23"/>
      <c r="F9" s="43">
        <f t="shared" ref="F9:R9" si="0">IFERROR(IF(AND(ROUND(SUM(C9),0)=0,ROUND(SUM(E9:E9),0)&gt;ROUND(SUM(C9),0)),"INF",(ROUND(SUM(E9:E9),0)-ROUND(SUM(C9),0))/ROUND(SUM(C9),0)),0)</f>
        <v>0</v>
      </c>
      <c r="G9" s="23"/>
      <c r="H9" s="43">
        <f t="shared" si="0"/>
        <v>0</v>
      </c>
      <c r="I9" s="23"/>
      <c r="J9" s="43">
        <f t="shared" si="0"/>
        <v>0</v>
      </c>
      <c r="K9" s="23"/>
      <c r="L9" s="43">
        <f t="shared" si="0"/>
        <v>0</v>
      </c>
      <c r="M9" s="23"/>
      <c r="N9" s="43">
        <f t="shared" si="0"/>
        <v>0</v>
      </c>
      <c r="O9" s="23"/>
      <c r="P9" s="43">
        <f t="shared" si="0"/>
        <v>0</v>
      </c>
      <c r="Q9" s="23"/>
      <c r="R9" s="43">
        <f t="shared" si="0"/>
        <v>0</v>
      </c>
      <c r="S9" s="594"/>
    </row>
    <row r="10" spans="1:36" x14ac:dyDescent="0.3">
      <c r="A10" s="21" t="s">
        <v>215</v>
      </c>
      <c r="B10" s="23"/>
      <c r="C10" s="23"/>
      <c r="D10" s="43">
        <f t="shared" ref="D10:D41" si="1">IFERROR(IF(AND(ROUND(SUM(B10:B10),0)=0,ROUND(SUM(C10:C10),0)&gt;ROUND(SUM(B10:B10),0)),"INF",(ROUND(SUM(C10:C10),0)-ROUND(SUM(B10:B10),0))/ROUND(SUM(B10:B10),0)),0)</f>
        <v>0</v>
      </c>
      <c r="E10" s="23"/>
      <c r="F10" s="43">
        <f t="shared" ref="F10:F41" si="2">IFERROR(IF(AND(ROUND(SUM(C10),0)=0,ROUND(SUM(E10:E10),0)&gt;ROUND(SUM(C10),0)),"INF",(ROUND(SUM(E10:E10),0)-ROUND(SUM(C10),0))/ROUND(SUM(C10),0)),0)</f>
        <v>0</v>
      </c>
      <c r="G10" s="23"/>
      <c r="H10" s="43">
        <f t="shared" ref="H10:H41" si="3">IFERROR(IF(AND(ROUND(SUM(E10),0)=0,ROUND(SUM(G10:G10),0)&gt;ROUND(SUM(E10),0)),"INF",(ROUND(SUM(G10:G10),0)-ROUND(SUM(E10),0))/ROUND(SUM(E10),0)),0)</f>
        <v>0</v>
      </c>
      <c r="I10" s="23"/>
      <c r="J10" s="43">
        <f t="shared" ref="J10:J41" si="4">IFERROR(IF(AND(ROUND(SUM(G10),0)=0,ROUND(SUM(I10:I10),0)&gt;ROUND(SUM(G10),0)),"INF",(ROUND(SUM(I10:I10),0)-ROUND(SUM(G10),0))/ROUND(SUM(G10),0)),0)</f>
        <v>0</v>
      </c>
      <c r="K10" s="23"/>
      <c r="L10" s="43">
        <f t="shared" ref="L10:L41" si="5">IFERROR(IF(AND(ROUND(SUM(I10),0)=0,ROUND(SUM(K10:K10),0)&gt;ROUND(SUM(I10),0)),"INF",(ROUND(SUM(K10:K10),0)-ROUND(SUM(I10),0))/ROUND(SUM(I10),0)),0)</f>
        <v>0</v>
      </c>
      <c r="M10" s="23"/>
      <c r="N10" s="43">
        <f t="shared" ref="N10:N41" si="6">IFERROR(IF(AND(ROUND(SUM(K10),0)=0,ROUND(SUM(M10:M10),0)&gt;ROUND(SUM(K10),0)),"INF",(ROUND(SUM(M10:M10),0)-ROUND(SUM(K10),0))/ROUND(SUM(K10),0)),0)</f>
        <v>0</v>
      </c>
      <c r="O10" s="23"/>
      <c r="P10" s="43">
        <f t="shared" ref="P10:P41" si="7">IFERROR(IF(AND(ROUND(SUM(M10),0)=0,ROUND(SUM(O10:O10),0)&gt;ROUND(SUM(M10),0)),"INF",(ROUND(SUM(O10:O10),0)-ROUND(SUM(M10),0))/ROUND(SUM(M10),0)),0)</f>
        <v>0</v>
      </c>
      <c r="Q10" s="23"/>
      <c r="R10" s="43">
        <f t="shared" ref="R10:R41" si="8">IFERROR(IF(AND(ROUND(SUM(O10),0)=0,ROUND(SUM(Q10:Q10),0)&gt;ROUND(SUM(O10),0)),"INF",(ROUND(SUM(Q10:Q10),0)-ROUND(SUM(O10),0))/ROUND(SUM(O10),0)),0)</f>
        <v>0</v>
      </c>
      <c r="S10" s="594"/>
    </row>
    <row r="11" spans="1:36" x14ac:dyDescent="0.3">
      <c r="A11" s="21" t="s">
        <v>216</v>
      </c>
      <c r="B11" s="23"/>
      <c r="C11" s="23"/>
      <c r="D11" s="43">
        <f t="shared" si="1"/>
        <v>0</v>
      </c>
      <c r="E11" s="23"/>
      <c r="F11" s="43">
        <f t="shared" si="2"/>
        <v>0</v>
      </c>
      <c r="G11" s="23"/>
      <c r="H11" s="43">
        <f t="shared" si="3"/>
        <v>0</v>
      </c>
      <c r="I11" s="23"/>
      <c r="J11" s="43">
        <f t="shared" si="4"/>
        <v>0</v>
      </c>
      <c r="K11" s="23"/>
      <c r="L11" s="43">
        <f t="shared" si="5"/>
        <v>0</v>
      </c>
      <c r="M11" s="23"/>
      <c r="N11" s="43">
        <f t="shared" si="6"/>
        <v>0</v>
      </c>
      <c r="O11" s="23"/>
      <c r="P11" s="43">
        <f t="shared" si="7"/>
        <v>0</v>
      </c>
      <c r="Q11" s="23"/>
      <c r="R11" s="43">
        <f t="shared" si="8"/>
        <v>0</v>
      </c>
      <c r="S11" s="594"/>
    </row>
    <row r="12" spans="1:36" x14ac:dyDescent="0.3">
      <c r="A12" s="21" t="s">
        <v>217</v>
      </c>
      <c r="B12" s="23"/>
      <c r="C12" s="23"/>
      <c r="D12" s="43">
        <f t="shared" si="1"/>
        <v>0</v>
      </c>
      <c r="E12" s="23"/>
      <c r="F12" s="43">
        <f t="shared" si="2"/>
        <v>0</v>
      </c>
      <c r="G12" s="23"/>
      <c r="H12" s="43">
        <f t="shared" si="3"/>
        <v>0</v>
      </c>
      <c r="I12" s="23"/>
      <c r="J12" s="43">
        <f t="shared" si="4"/>
        <v>0</v>
      </c>
      <c r="K12" s="23"/>
      <c r="L12" s="43">
        <f t="shared" si="5"/>
        <v>0</v>
      </c>
      <c r="M12" s="23"/>
      <c r="N12" s="43">
        <f t="shared" si="6"/>
        <v>0</v>
      </c>
      <c r="O12" s="23"/>
      <c r="P12" s="43">
        <f t="shared" si="7"/>
        <v>0</v>
      </c>
      <c r="Q12" s="23"/>
      <c r="R12" s="43">
        <f t="shared" si="8"/>
        <v>0</v>
      </c>
      <c r="S12" s="594"/>
    </row>
    <row r="13" spans="1:36" x14ac:dyDescent="0.3">
      <c r="A13" s="21" t="s">
        <v>218</v>
      </c>
      <c r="B13" s="23"/>
      <c r="C13" s="23"/>
      <c r="D13" s="43">
        <f t="shared" si="1"/>
        <v>0</v>
      </c>
      <c r="E13" s="23"/>
      <c r="F13" s="43">
        <f t="shared" si="2"/>
        <v>0</v>
      </c>
      <c r="G13" s="23"/>
      <c r="H13" s="43">
        <f t="shared" si="3"/>
        <v>0</v>
      </c>
      <c r="I13" s="23"/>
      <c r="J13" s="43">
        <f t="shared" si="4"/>
        <v>0</v>
      </c>
      <c r="K13" s="23"/>
      <c r="L13" s="43">
        <f t="shared" si="5"/>
        <v>0</v>
      </c>
      <c r="M13" s="23"/>
      <c r="N13" s="43">
        <f t="shared" si="6"/>
        <v>0</v>
      </c>
      <c r="O13" s="23"/>
      <c r="P13" s="43">
        <f t="shared" si="7"/>
        <v>0</v>
      </c>
      <c r="Q13" s="23"/>
      <c r="R13" s="43">
        <f t="shared" si="8"/>
        <v>0</v>
      </c>
      <c r="S13" s="594"/>
    </row>
    <row r="14" spans="1:36" x14ac:dyDescent="0.3">
      <c r="A14" s="21" t="s">
        <v>219</v>
      </c>
      <c r="B14" s="23"/>
      <c r="C14" s="23"/>
      <c r="D14" s="43">
        <f t="shared" si="1"/>
        <v>0</v>
      </c>
      <c r="E14" s="23"/>
      <c r="F14" s="43">
        <f t="shared" si="2"/>
        <v>0</v>
      </c>
      <c r="G14" s="23"/>
      <c r="H14" s="43">
        <f t="shared" si="3"/>
        <v>0</v>
      </c>
      <c r="I14" s="23"/>
      <c r="J14" s="43">
        <f t="shared" si="4"/>
        <v>0</v>
      </c>
      <c r="K14" s="23"/>
      <c r="L14" s="43">
        <f t="shared" si="5"/>
        <v>0</v>
      </c>
      <c r="M14" s="23"/>
      <c r="N14" s="43">
        <f t="shared" si="6"/>
        <v>0</v>
      </c>
      <c r="O14" s="23"/>
      <c r="P14" s="43">
        <f t="shared" si="7"/>
        <v>0</v>
      </c>
      <c r="Q14" s="23"/>
      <c r="R14" s="43">
        <f t="shared" si="8"/>
        <v>0</v>
      </c>
      <c r="S14" s="594"/>
    </row>
    <row r="15" spans="1:36" x14ac:dyDescent="0.3">
      <c r="A15" s="21" t="s">
        <v>220</v>
      </c>
      <c r="B15" s="23"/>
      <c r="C15" s="23"/>
      <c r="D15" s="43">
        <f t="shared" si="1"/>
        <v>0</v>
      </c>
      <c r="E15" s="23"/>
      <c r="F15" s="43">
        <f t="shared" si="2"/>
        <v>0</v>
      </c>
      <c r="G15" s="23"/>
      <c r="H15" s="43">
        <f t="shared" si="3"/>
        <v>0</v>
      </c>
      <c r="I15" s="23"/>
      <c r="J15" s="43">
        <f t="shared" si="4"/>
        <v>0</v>
      </c>
      <c r="K15" s="23"/>
      <c r="L15" s="43">
        <f t="shared" si="5"/>
        <v>0</v>
      </c>
      <c r="M15" s="23"/>
      <c r="N15" s="43">
        <f t="shared" si="6"/>
        <v>0</v>
      </c>
      <c r="O15" s="23"/>
      <c r="P15" s="43">
        <f t="shared" si="7"/>
        <v>0</v>
      </c>
      <c r="Q15" s="23"/>
      <c r="R15" s="43">
        <f t="shared" si="8"/>
        <v>0</v>
      </c>
      <c r="S15" s="594"/>
    </row>
    <row r="16" spans="1:36" x14ac:dyDescent="0.3">
      <c r="A16" s="21" t="s">
        <v>221</v>
      </c>
      <c r="B16" s="23"/>
      <c r="C16" s="23"/>
      <c r="D16" s="43">
        <f t="shared" si="1"/>
        <v>0</v>
      </c>
      <c r="E16" s="23"/>
      <c r="F16" s="43">
        <f t="shared" si="2"/>
        <v>0</v>
      </c>
      <c r="G16" s="23"/>
      <c r="H16" s="43">
        <f t="shared" si="3"/>
        <v>0</v>
      </c>
      <c r="I16" s="23"/>
      <c r="J16" s="43">
        <f t="shared" si="4"/>
        <v>0</v>
      </c>
      <c r="K16" s="23"/>
      <c r="L16" s="43">
        <f t="shared" si="5"/>
        <v>0</v>
      </c>
      <c r="M16" s="23"/>
      <c r="N16" s="43">
        <f t="shared" si="6"/>
        <v>0</v>
      </c>
      <c r="O16" s="23"/>
      <c r="P16" s="43">
        <f t="shared" si="7"/>
        <v>0</v>
      </c>
      <c r="Q16" s="23"/>
      <c r="R16" s="43">
        <f t="shared" si="8"/>
        <v>0</v>
      </c>
      <c r="S16" s="594"/>
    </row>
    <row r="17" spans="1:19" x14ac:dyDescent="0.3">
      <c r="A17" s="21" t="s">
        <v>222</v>
      </c>
      <c r="B17" s="23"/>
      <c r="C17" s="23"/>
      <c r="D17" s="43">
        <f t="shared" si="1"/>
        <v>0</v>
      </c>
      <c r="E17" s="23"/>
      <c r="F17" s="43">
        <f t="shared" si="2"/>
        <v>0</v>
      </c>
      <c r="G17" s="23"/>
      <c r="H17" s="43">
        <f t="shared" si="3"/>
        <v>0</v>
      </c>
      <c r="I17" s="23"/>
      <c r="J17" s="43">
        <f t="shared" si="4"/>
        <v>0</v>
      </c>
      <c r="K17" s="23"/>
      <c r="L17" s="43">
        <f t="shared" si="5"/>
        <v>0</v>
      </c>
      <c r="M17" s="23"/>
      <c r="N17" s="43">
        <f t="shared" si="6"/>
        <v>0</v>
      </c>
      <c r="O17" s="23"/>
      <c r="P17" s="43">
        <f t="shared" si="7"/>
        <v>0</v>
      </c>
      <c r="Q17" s="23"/>
      <c r="R17" s="43">
        <f t="shared" si="8"/>
        <v>0</v>
      </c>
      <c r="S17" s="594"/>
    </row>
    <row r="18" spans="1:19" x14ac:dyDescent="0.3">
      <c r="A18" s="23" t="s">
        <v>84</v>
      </c>
      <c r="B18" s="23"/>
      <c r="C18" s="23"/>
      <c r="D18" s="43">
        <f t="shared" si="1"/>
        <v>0</v>
      </c>
      <c r="E18" s="23"/>
      <c r="F18" s="43">
        <f t="shared" si="2"/>
        <v>0</v>
      </c>
      <c r="G18" s="23"/>
      <c r="H18" s="43">
        <f t="shared" si="3"/>
        <v>0</v>
      </c>
      <c r="I18" s="23"/>
      <c r="J18" s="43">
        <f t="shared" si="4"/>
        <v>0</v>
      </c>
      <c r="K18" s="23"/>
      <c r="L18" s="43">
        <f t="shared" si="5"/>
        <v>0</v>
      </c>
      <c r="M18" s="23"/>
      <c r="N18" s="43">
        <f t="shared" si="6"/>
        <v>0</v>
      </c>
      <c r="O18" s="23"/>
      <c r="P18" s="43">
        <f t="shared" si="7"/>
        <v>0</v>
      </c>
      <c r="Q18" s="23"/>
      <c r="R18" s="43">
        <f t="shared" si="8"/>
        <v>0</v>
      </c>
      <c r="S18" s="594"/>
    </row>
    <row r="19" spans="1:19" x14ac:dyDescent="0.3">
      <c r="A19" s="23" t="s">
        <v>85</v>
      </c>
      <c r="B19" s="23"/>
      <c r="C19" s="23"/>
      <c r="D19" s="43">
        <f t="shared" si="1"/>
        <v>0</v>
      </c>
      <c r="E19" s="23"/>
      <c r="F19" s="43">
        <f t="shared" si="2"/>
        <v>0</v>
      </c>
      <c r="G19" s="23"/>
      <c r="H19" s="43">
        <f t="shared" si="3"/>
        <v>0</v>
      </c>
      <c r="I19" s="23"/>
      <c r="J19" s="43">
        <f t="shared" si="4"/>
        <v>0</v>
      </c>
      <c r="K19" s="23"/>
      <c r="L19" s="43">
        <f t="shared" si="5"/>
        <v>0</v>
      </c>
      <c r="M19" s="23"/>
      <c r="N19" s="43">
        <f t="shared" si="6"/>
        <v>0</v>
      </c>
      <c r="O19" s="23"/>
      <c r="P19" s="43">
        <f t="shared" si="7"/>
        <v>0</v>
      </c>
      <c r="Q19" s="23"/>
      <c r="R19" s="43">
        <f t="shared" si="8"/>
        <v>0</v>
      </c>
      <c r="S19" s="594"/>
    </row>
    <row r="20" spans="1:19" x14ac:dyDescent="0.3">
      <c r="A20" s="23" t="s">
        <v>86</v>
      </c>
      <c r="B20" s="23"/>
      <c r="C20" s="23"/>
      <c r="D20" s="43">
        <f t="shared" si="1"/>
        <v>0</v>
      </c>
      <c r="E20" s="23"/>
      <c r="F20" s="43">
        <f t="shared" si="2"/>
        <v>0</v>
      </c>
      <c r="G20" s="23"/>
      <c r="H20" s="43">
        <f t="shared" si="3"/>
        <v>0</v>
      </c>
      <c r="I20" s="23"/>
      <c r="J20" s="43">
        <f t="shared" si="4"/>
        <v>0</v>
      </c>
      <c r="K20" s="23"/>
      <c r="L20" s="43">
        <f t="shared" si="5"/>
        <v>0</v>
      </c>
      <c r="M20" s="23"/>
      <c r="N20" s="43">
        <f t="shared" si="6"/>
        <v>0</v>
      </c>
      <c r="O20" s="23"/>
      <c r="P20" s="43">
        <f t="shared" si="7"/>
        <v>0</v>
      </c>
      <c r="Q20" s="23"/>
      <c r="R20" s="43">
        <f t="shared" si="8"/>
        <v>0</v>
      </c>
      <c r="S20" s="594"/>
    </row>
    <row r="21" spans="1:19" x14ac:dyDescent="0.3">
      <c r="A21" s="23" t="s">
        <v>87</v>
      </c>
      <c r="B21" s="23"/>
      <c r="C21" s="23"/>
      <c r="D21" s="43">
        <f t="shared" si="1"/>
        <v>0</v>
      </c>
      <c r="E21" s="23"/>
      <c r="F21" s="43">
        <f t="shared" si="2"/>
        <v>0</v>
      </c>
      <c r="G21" s="23"/>
      <c r="H21" s="43">
        <f t="shared" si="3"/>
        <v>0</v>
      </c>
      <c r="I21" s="23"/>
      <c r="J21" s="43">
        <f t="shared" si="4"/>
        <v>0</v>
      </c>
      <c r="K21" s="23"/>
      <c r="L21" s="43">
        <f t="shared" si="5"/>
        <v>0</v>
      </c>
      <c r="M21" s="23"/>
      <c r="N21" s="43">
        <f t="shared" si="6"/>
        <v>0</v>
      </c>
      <c r="O21" s="23"/>
      <c r="P21" s="43">
        <f t="shared" si="7"/>
        <v>0</v>
      </c>
      <c r="Q21" s="23"/>
      <c r="R21" s="43">
        <f t="shared" si="8"/>
        <v>0</v>
      </c>
      <c r="S21" s="594"/>
    </row>
    <row r="22" spans="1:19" x14ac:dyDescent="0.3">
      <c r="A22" s="23" t="s">
        <v>88</v>
      </c>
      <c r="B22" s="23"/>
      <c r="C22" s="23"/>
      <c r="D22" s="43">
        <f t="shared" si="1"/>
        <v>0</v>
      </c>
      <c r="E22" s="23"/>
      <c r="F22" s="43">
        <f t="shared" si="2"/>
        <v>0</v>
      </c>
      <c r="G22" s="23"/>
      <c r="H22" s="43">
        <f t="shared" si="3"/>
        <v>0</v>
      </c>
      <c r="I22" s="23"/>
      <c r="J22" s="43">
        <f t="shared" si="4"/>
        <v>0</v>
      </c>
      <c r="K22" s="23"/>
      <c r="L22" s="43">
        <f t="shared" si="5"/>
        <v>0</v>
      </c>
      <c r="M22" s="23"/>
      <c r="N22" s="43">
        <f t="shared" si="6"/>
        <v>0</v>
      </c>
      <c r="O22" s="23"/>
      <c r="P22" s="43">
        <f t="shared" si="7"/>
        <v>0</v>
      </c>
      <c r="Q22" s="23"/>
      <c r="R22" s="43">
        <f t="shared" si="8"/>
        <v>0</v>
      </c>
      <c r="S22" s="594"/>
    </row>
    <row r="23" spans="1:19" x14ac:dyDescent="0.3">
      <c r="A23" s="44" t="s">
        <v>224</v>
      </c>
      <c r="B23" s="45">
        <f>SUM(B7:B22)</f>
        <v>0</v>
      </c>
      <c r="C23" s="45">
        <f>SUM(C7:C22)</f>
        <v>0</v>
      </c>
      <c r="D23" s="46">
        <f t="shared" si="1"/>
        <v>0</v>
      </c>
      <c r="E23" s="45">
        <f>SUM(E7:E22)</f>
        <v>0</v>
      </c>
      <c r="F23" s="46">
        <f t="shared" si="2"/>
        <v>0</v>
      </c>
      <c r="G23" s="45">
        <f>SUM(G7:G22)</f>
        <v>0</v>
      </c>
      <c r="H23" s="46">
        <f t="shared" si="3"/>
        <v>0</v>
      </c>
      <c r="I23" s="45">
        <f>SUM(I7:I22)</f>
        <v>0</v>
      </c>
      <c r="J23" s="46">
        <f t="shared" si="4"/>
        <v>0</v>
      </c>
      <c r="K23" s="45">
        <f>SUM(K7:K22)</f>
        <v>0</v>
      </c>
      <c r="L23" s="46">
        <f t="shared" si="5"/>
        <v>0</v>
      </c>
      <c r="M23" s="45">
        <f>SUM(M7:M22)</f>
        <v>0</v>
      </c>
      <c r="N23" s="46">
        <f t="shared" si="6"/>
        <v>0</v>
      </c>
      <c r="O23" s="45">
        <f>SUM(O7:O22)</f>
        <v>0</v>
      </c>
      <c r="P23" s="46">
        <f t="shared" si="7"/>
        <v>0</v>
      </c>
      <c r="Q23" s="45">
        <f>SUM(Q7:Q22)</f>
        <v>0</v>
      </c>
      <c r="R23" s="46">
        <f t="shared" si="8"/>
        <v>0</v>
      </c>
      <c r="S23" s="594"/>
    </row>
    <row r="24" spans="1:19" x14ac:dyDescent="0.3">
      <c r="A24" s="21" t="s">
        <v>227</v>
      </c>
      <c r="B24" s="23"/>
      <c r="C24" s="23"/>
      <c r="D24" s="43">
        <f t="shared" si="1"/>
        <v>0</v>
      </c>
      <c r="E24" s="23"/>
      <c r="F24" s="43">
        <f t="shared" si="2"/>
        <v>0</v>
      </c>
      <c r="G24" s="23"/>
      <c r="H24" s="43">
        <f t="shared" si="3"/>
        <v>0</v>
      </c>
      <c r="I24" s="23"/>
      <c r="J24" s="43">
        <f t="shared" si="4"/>
        <v>0</v>
      </c>
      <c r="K24" s="23"/>
      <c r="L24" s="43">
        <f t="shared" si="5"/>
        <v>0</v>
      </c>
      <c r="M24" s="23"/>
      <c r="N24" s="43">
        <f t="shared" si="6"/>
        <v>0</v>
      </c>
      <c r="O24" s="23"/>
      <c r="P24" s="43">
        <f t="shared" si="7"/>
        <v>0</v>
      </c>
      <c r="Q24" s="23"/>
      <c r="R24" s="43">
        <f t="shared" si="8"/>
        <v>0</v>
      </c>
      <c r="S24" s="594"/>
    </row>
    <row r="25" spans="1:19" x14ac:dyDescent="0.3">
      <c r="A25" s="21" t="s">
        <v>213</v>
      </c>
      <c r="B25" s="23"/>
      <c r="C25" s="23"/>
      <c r="D25" s="43">
        <f t="shared" si="1"/>
        <v>0</v>
      </c>
      <c r="E25" s="23"/>
      <c r="F25" s="43">
        <f t="shared" si="2"/>
        <v>0</v>
      </c>
      <c r="G25" s="23"/>
      <c r="H25" s="43">
        <f t="shared" si="3"/>
        <v>0</v>
      </c>
      <c r="I25" s="23"/>
      <c r="J25" s="43">
        <f t="shared" si="4"/>
        <v>0</v>
      </c>
      <c r="K25" s="23"/>
      <c r="L25" s="43">
        <f t="shared" si="5"/>
        <v>0</v>
      </c>
      <c r="M25" s="23"/>
      <c r="N25" s="43">
        <f t="shared" si="6"/>
        <v>0</v>
      </c>
      <c r="O25" s="23"/>
      <c r="P25" s="43">
        <f t="shared" si="7"/>
        <v>0</v>
      </c>
      <c r="Q25" s="23"/>
      <c r="R25" s="43">
        <f t="shared" si="8"/>
        <v>0</v>
      </c>
      <c r="S25" s="594"/>
    </row>
    <row r="26" spans="1:19" x14ac:dyDescent="0.3">
      <c r="A26" s="21" t="s">
        <v>214</v>
      </c>
      <c r="B26" s="23"/>
      <c r="C26" s="23"/>
      <c r="D26" s="43">
        <f t="shared" si="1"/>
        <v>0</v>
      </c>
      <c r="E26" s="23"/>
      <c r="F26" s="43">
        <f t="shared" si="2"/>
        <v>0</v>
      </c>
      <c r="G26" s="23"/>
      <c r="H26" s="43">
        <f t="shared" si="3"/>
        <v>0</v>
      </c>
      <c r="I26" s="23"/>
      <c r="J26" s="43">
        <f t="shared" si="4"/>
        <v>0</v>
      </c>
      <c r="K26" s="23"/>
      <c r="L26" s="43">
        <f t="shared" si="5"/>
        <v>0</v>
      </c>
      <c r="M26" s="23"/>
      <c r="N26" s="43">
        <f t="shared" si="6"/>
        <v>0</v>
      </c>
      <c r="O26" s="23"/>
      <c r="P26" s="43">
        <f t="shared" si="7"/>
        <v>0</v>
      </c>
      <c r="Q26" s="23"/>
      <c r="R26" s="43">
        <f t="shared" si="8"/>
        <v>0</v>
      </c>
      <c r="S26" s="594"/>
    </row>
    <row r="27" spans="1:19" x14ac:dyDescent="0.3">
      <c r="A27" s="21" t="s">
        <v>215</v>
      </c>
      <c r="B27" s="23"/>
      <c r="C27" s="23"/>
      <c r="D27" s="43">
        <f t="shared" si="1"/>
        <v>0</v>
      </c>
      <c r="E27" s="23"/>
      <c r="F27" s="43">
        <f t="shared" si="2"/>
        <v>0</v>
      </c>
      <c r="G27" s="23"/>
      <c r="H27" s="43">
        <f t="shared" si="3"/>
        <v>0</v>
      </c>
      <c r="I27" s="23"/>
      <c r="J27" s="43">
        <f t="shared" si="4"/>
        <v>0</v>
      </c>
      <c r="K27" s="23"/>
      <c r="L27" s="43">
        <f t="shared" si="5"/>
        <v>0</v>
      </c>
      <c r="M27" s="23"/>
      <c r="N27" s="43">
        <f t="shared" si="6"/>
        <v>0</v>
      </c>
      <c r="O27" s="23"/>
      <c r="P27" s="43">
        <f t="shared" si="7"/>
        <v>0</v>
      </c>
      <c r="Q27" s="23"/>
      <c r="R27" s="43">
        <f t="shared" si="8"/>
        <v>0</v>
      </c>
      <c r="S27" s="594"/>
    </row>
    <row r="28" spans="1:19" x14ac:dyDescent="0.3">
      <c r="A28" s="21" t="s">
        <v>216</v>
      </c>
      <c r="B28" s="23"/>
      <c r="C28" s="23"/>
      <c r="D28" s="43">
        <f t="shared" si="1"/>
        <v>0</v>
      </c>
      <c r="E28" s="23"/>
      <c r="F28" s="43">
        <f t="shared" si="2"/>
        <v>0</v>
      </c>
      <c r="G28" s="23"/>
      <c r="H28" s="43">
        <f t="shared" si="3"/>
        <v>0</v>
      </c>
      <c r="I28" s="23"/>
      <c r="J28" s="43">
        <f t="shared" si="4"/>
        <v>0</v>
      </c>
      <c r="K28" s="23"/>
      <c r="L28" s="43">
        <f t="shared" si="5"/>
        <v>0</v>
      </c>
      <c r="M28" s="23"/>
      <c r="N28" s="43">
        <f t="shared" si="6"/>
        <v>0</v>
      </c>
      <c r="O28" s="23"/>
      <c r="P28" s="43">
        <f t="shared" si="7"/>
        <v>0</v>
      </c>
      <c r="Q28" s="23"/>
      <c r="R28" s="43">
        <f t="shared" si="8"/>
        <v>0</v>
      </c>
      <c r="S28" s="594"/>
    </row>
    <row r="29" spans="1:19" x14ac:dyDescent="0.3">
      <c r="A29" s="21" t="s">
        <v>217</v>
      </c>
      <c r="B29" s="23"/>
      <c r="C29" s="23"/>
      <c r="D29" s="43">
        <f t="shared" si="1"/>
        <v>0</v>
      </c>
      <c r="E29" s="23"/>
      <c r="F29" s="43">
        <f t="shared" si="2"/>
        <v>0</v>
      </c>
      <c r="G29" s="23"/>
      <c r="H29" s="43">
        <f t="shared" si="3"/>
        <v>0</v>
      </c>
      <c r="I29" s="23"/>
      <c r="J29" s="43">
        <f t="shared" si="4"/>
        <v>0</v>
      </c>
      <c r="K29" s="23"/>
      <c r="L29" s="43">
        <f t="shared" si="5"/>
        <v>0</v>
      </c>
      <c r="M29" s="23"/>
      <c r="N29" s="43">
        <f t="shared" si="6"/>
        <v>0</v>
      </c>
      <c r="O29" s="23"/>
      <c r="P29" s="43">
        <f t="shared" si="7"/>
        <v>0</v>
      </c>
      <c r="Q29" s="23"/>
      <c r="R29" s="43">
        <f t="shared" si="8"/>
        <v>0</v>
      </c>
      <c r="S29" s="594"/>
    </row>
    <row r="30" spans="1:19" x14ac:dyDescent="0.3">
      <c r="A30" s="21" t="s">
        <v>218</v>
      </c>
      <c r="B30" s="23"/>
      <c r="C30" s="23"/>
      <c r="D30" s="43">
        <f t="shared" si="1"/>
        <v>0</v>
      </c>
      <c r="E30" s="23"/>
      <c r="F30" s="43">
        <f t="shared" si="2"/>
        <v>0</v>
      </c>
      <c r="G30" s="23"/>
      <c r="H30" s="43">
        <f t="shared" si="3"/>
        <v>0</v>
      </c>
      <c r="I30" s="23"/>
      <c r="J30" s="43">
        <f t="shared" si="4"/>
        <v>0</v>
      </c>
      <c r="K30" s="23"/>
      <c r="L30" s="43">
        <f t="shared" si="5"/>
        <v>0</v>
      </c>
      <c r="M30" s="23"/>
      <c r="N30" s="43">
        <f t="shared" si="6"/>
        <v>0</v>
      </c>
      <c r="O30" s="23"/>
      <c r="P30" s="43">
        <f t="shared" si="7"/>
        <v>0</v>
      </c>
      <c r="Q30" s="23"/>
      <c r="R30" s="43">
        <f t="shared" si="8"/>
        <v>0</v>
      </c>
      <c r="S30" s="594"/>
    </row>
    <row r="31" spans="1:19" x14ac:dyDescent="0.3">
      <c r="A31" s="21" t="s">
        <v>219</v>
      </c>
      <c r="B31" s="23"/>
      <c r="C31" s="23"/>
      <c r="D31" s="43">
        <f t="shared" si="1"/>
        <v>0</v>
      </c>
      <c r="E31" s="23"/>
      <c r="F31" s="43">
        <f t="shared" si="2"/>
        <v>0</v>
      </c>
      <c r="G31" s="23"/>
      <c r="H31" s="43">
        <f t="shared" si="3"/>
        <v>0</v>
      </c>
      <c r="I31" s="23"/>
      <c r="J31" s="43">
        <f t="shared" si="4"/>
        <v>0</v>
      </c>
      <c r="K31" s="23"/>
      <c r="L31" s="43">
        <f t="shared" si="5"/>
        <v>0</v>
      </c>
      <c r="M31" s="23"/>
      <c r="N31" s="43">
        <f t="shared" si="6"/>
        <v>0</v>
      </c>
      <c r="O31" s="23"/>
      <c r="P31" s="43">
        <f t="shared" si="7"/>
        <v>0</v>
      </c>
      <c r="Q31" s="23"/>
      <c r="R31" s="43">
        <f t="shared" si="8"/>
        <v>0</v>
      </c>
      <c r="S31" s="594"/>
    </row>
    <row r="32" spans="1:19" x14ac:dyDescent="0.3">
      <c r="A32" s="21" t="s">
        <v>220</v>
      </c>
      <c r="B32" s="23"/>
      <c r="C32" s="23"/>
      <c r="D32" s="43">
        <f t="shared" si="1"/>
        <v>0</v>
      </c>
      <c r="E32" s="23"/>
      <c r="F32" s="43">
        <f t="shared" si="2"/>
        <v>0</v>
      </c>
      <c r="G32" s="23"/>
      <c r="H32" s="43">
        <f t="shared" si="3"/>
        <v>0</v>
      </c>
      <c r="I32" s="23"/>
      <c r="J32" s="43">
        <f t="shared" si="4"/>
        <v>0</v>
      </c>
      <c r="K32" s="23"/>
      <c r="L32" s="43">
        <f t="shared" si="5"/>
        <v>0</v>
      </c>
      <c r="M32" s="23"/>
      <c r="N32" s="43">
        <f t="shared" si="6"/>
        <v>0</v>
      </c>
      <c r="O32" s="23"/>
      <c r="P32" s="43">
        <f t="shared" si="7"/>
        <v>0</v>
      </c>
      <c r="Q32" s="23"/>
      <c r="R32" s="43">
        <f t="shared" si="8"/>
        <v>0</v>
      </c>
      <c r="S32" s="594"/>
    </row>
    <row r="33" spans="1:31" x14ac:dyDescent="0.3">
      <c r="A33" s="21" t="s">
        <v>221</v>
      </c>
      <c r="B33" s="23"/>
      <c r="C33" s="23"/>
      <c r="D33" s="43">
        <f t="shared" si="1"/>
        <v>0</v>
      </c>
      <c r="E33" s="23"/>
      <c r="F33" s="43">
        <f t="shared" si="2"/>
        <v>0</v>
      </c>
      <c r="G33" s="23"/>
      <c r="H33" s="43">
        <f t="shared" si="3"/>
        <v>0</v>
      </c>
      <c r="I33" s="23"/>
      <c r="J33" s="43">
        <f t="shared" si="4"/>
        <v>0</v>
      </c>
      <c r="K33" s="23"/>
      <c r="L33" s="43">
        <f t="shared" si="5"/>
        <v>0</v>
      </c>
      <c r="M33" s="23"/>
      <c r="N33" s="43">
        <f t="shared" si="6"/>
        <v>0</v>
      </c>
      <c r="O33" s="23"/>
      <c r="P33" s="43">
        <f t="shared" si="7"/>
        <v>0</v>
      </c>
      <c r="Q33" s="23"/>
      <c r="R33" s="43">
        <f t="shared" si="8"/>
        <v>0</v>
      </c>
      <c r="S33" s="594"/>
    </row>
    <row r="34" spans="1:31" x14ac:dyDescent="0.3">
      <c r="A34" s="21" t="s">
        <v>222</v>
      </c>
      <c r="B34" s="23"/>
      <c r="C34" s="23"/>
      <c r="D34" s="43">
        <f t="shared" si="1"/>
        <v>0</v>
      </c>
      <c r="E34" s="23"/>
      <c r="F34" s="43">
        <f t="shared" si="2"/>
        <v>0</v>
      </c>
      <c r="G34" s="23"/>
      <c r="H34" s="43">
        <f t="shared" si="3"/>
        <v>0</v>
      </c>
      <c r="I34" s="23"/>
      <c r="J34" s="43">
        <f t="shared" si="4"/>
        <v>0</v>
      </c>
      <c r="K34" s="23"/>
      <c r="L34" s="43">
        <f t="shared" si="5"/>
        <v>0</v>
      </c>
      <c r="M34" s="23"/>
      <c r="N34" s="43">
        <f t="shared" si="6"/>
        <v>0</v>
      </c>
      <c r="O34" s="23"/>
      <c r="P34" s="43">
        <f t="shared" si="7"/>
        <v>0</v>
      </c>
      <c r="Q34" s="23"/>
      <c r="R34" s="43">
        <f t="shared" si="8"/>
        <v>0</v>
      </c>
      <c r="S34" s="594"/>
    </row>
    <row r="35" spans="1:31" x14ac:dyDescent="0.3">
      <c r="A35" s="23" t="s">
        <v>84</v>
      </c>
      <c r="B35" s="23"/>
      <c r="C35" s="23"/>
      <c r="D35" s="43">
        <f t="shared" si="1"/>
        <v>0</v>
      </c>
      <c r="E35" s="23"/>
      <c r="F35" s="43">
        <f t="shared" si="2"/>
        <v>0</v>
      </c>
      <c r="G35" s="23"/>
      <c r="H35" s="43">
        <f t="shared" si="3"/>
        <v>0</v>
      </c>
      <c r="I35" s="23"/>
      <c r="J35" s="43">
        <f t="shared" si="4"/>
        <v>0</v>
      </c>
      <c r="K35" s="23"/>
      <c r="L35" s="43">
        <f t="shared" si="5"/>
        <v>0</v>
      </c>
      <c r="M35" s="23"/>
      <c r="N35" s="43">
        <f t="shared" si="6"/>
        <v>0</v>
      </c>
      <c r="O35" s="23"/>
      <c r="P35" s="43">
        <f t="shared" si="7"/>
        <v>0</v>
      </c>
      <c r="Q35" s="23"/>
      <c r="R35" s="43">
        <f t="shared" si="8"/>
        <v>0</v>
      </c>
      <c r="S35" s="594"/>
    </row>
    <row r="36" spans="1:31" x14ac:dyDescent="0.3">
      <c r="A36" s="23" t="s">
        <v>85</v>
      </c>
      <c r="B36" s="23"/>
      <c r="C36" s="23"/>
      <c r="D36" s="43">
        <f t="shared" si="1"/>
        <v>0</v>
      </c>
      <c r="E36" s="23"/>
      <c r="F36" s="43">
        <f t="shared" si="2"/>
        <v>0</v>
      </c>
      <c r="G36" s="23"/>
      <c r="H36" s="43">
        <f t="shared" si="3"/>
        <v>0</v>
      </c>
      <c r="I36" s="23"/>
      <c r="J36" s="43">
        <f t="shared" si="4"/>
        <v>0</v>
      </c>
      <c r="K36" s="23"/>
      <c r="L36" s="43">
        <f t="shared" si="5"/>
        <v>0</v>
      </c>
      <c r="M36" s="23"/>
      <c r="N36" s="43">
        <f t="shared" si="6"/>
        <v>0</v>
      </c>
      <c r="O36" s="23"/>
      <c r="P36" s="43">
        <f t="shared" si="7"/>
        <v>0</v>
      </c>
      <c r="Q36" s="23"/>
      <c r="R36" s="43">
        <f t="shared" si="8"/>
        <v>0</v>
      </c>
      <c r="S36" s="594"/>
    </row>
    <row r="37" spans="1:31" x14ac:dyDescent="0.3">
      <c r="A37" s="23" t="s">
        <v>86</v>
      </c>
      <c r="B37" s="23"/>
      <c r="C37" s="23"/>
      <c r="D37" s="43">
        <f t="shared" si="1"/>
        <v>0</v>
      </c>
      <c r="E37" s="23"/>
      <c r="F37" s="43">
        <f t="shared" si="2"/>
        <v>0</v>
      </c>
      <c r="G37" s="23"/>
      <c r="H37" s="43">
        <f t="shared" si="3"/>
        <v>0</v>
      </c>
      <c r="I37" s="23"/>
      <c r="J37" s="43">
        <f t="shared" si="4"/>
        <v>0</v>
      </c>
      <c r="K37" s="23"/>
      <c r="L37" s="43">
        <f t="shared" si="5"/>
        <v>0</v>
      </c>
      <c r="M37" s="23"/>
      <c r="N37" s="43">
        <f t="shared" si="6"/>
        <v>0</v>
      </c>
      <c r="O37" s="23"/>
      <c r="P37" s="43">
        <f t="shared" si="7"/>
        <v>0</v>
      </c>
      <c r="Q37" s="23"/>
      <c r="R37" s="43">
        <f t="shared" si="8"/>
        <v>0</v>
      </c>
      <c r="S37" s="594"/>
    </row>
    <row r="38" spans="1:31" x14ac:dyDescent="0.3">
      <c r="A38" s="23" t="s">
        <v>87</v>
      </c>
      <c r="B38" s="23"/>
      <c r="C38" s="23"/>
      <c r="D38" s="43">
        <f t="shared" si="1"/>
        <v>0</v>
      </c>
      <c r="E38" s="23"/>
      <c r="F38" s="43">
        <f t="shared" si="2"/>
        <v>0</v>
      </c>
      <c r="G38" s="23"/>
      <c r="H38" s="43">
        <f t="shared" si="3"/>
        <v>0</v>
      </c>
      <c r="I38" s="23"/>
      <c r="J38" s="43">
        <f t="shared" si="4"/>
        <v>0</v>
      </c>
      <c r="K38" s="23"/>
      <c r="L38" s="43">
        <f t="shared" si="5"/>
        <v>0</v>
      </c>
      <c r="M38" s="23"/>
      <c r="N38" s="43">
        <f t="shared" si="6"/>
        <v>0</v>
      </c>
      <c r="O38" s="23"/>
      <c r="P38" s="43">
        <f t="shared" si="7"/>
        <v>0</v>
      </c>
      <c r="Q38" s="23"/>
      <c r="R38" s="43">
        <f t="shared" si="8"/>
        <v>0</v>
      </c>
      <c r="S38" s="594"/>
    </row>
    <row r="39" spans="1:31" x14ac:dyDescent="0.3">
      <c r="A39" s="23" t="s">
        <v>88</v>
      </c>
      <c r="B39" s="23"/>
      <c r="C39" s="23"/>
      <c r="D39" s="43">
        <f t="shared" si="1"/>
        <v>0</v>
      </c>
      <c r="E39" s="23"/>
      <c r="F39" s="43">
        <f t="shared" si="2"/>
        <v>0</v>
      </c>
      <c r="G39" s="23"/>
      <c r="H39" s="43">
        <f t="shared" si="3"/>
        <v>0</v>
      </c>
      <c r="I39" s="23"/>
      <c r="J39" s="43">
        <f t="shared" si="4"/>
        <v>0</v>
      </c>
      <c r="K39" s="23"/>
      <c r="L39" s="43">
        <f t="shared" si="5"/>
        <v>0</v>
      </c>
      <c r="M39" s="23"/>
      <c r="N39" s="43">
        <f t="shared" si="6"/>
        <v>0</v>
      </c>
      <c r="O39" s="23"/>
      <c r="P39" s="43">
        <f t="shared" si="7"/>
        <v>0</v>
      </c>
      <c r="Q39" s="23"/>
      <c r="R39" s="43">
        <f t="shared" si="8"/>
        <v>0</v>
      </c>
      <c r="S39" s="594"/>
    </row>
    <row r="40" spans="1:31" x14ac:dyDescent="0.3">
      <c r="A40" s="47" t="s">
        <v>540</v>
      </c>
      <c r="B40" s="45">
        <f>SUM(B24:B39)</f>
        <v>0</v>
      </c>
      <c r="C40" s="45">
        <f>SUM(C24:C39)</f>
        <v>0</v>
      </c>
      <c r="D40" s="46">
        <f>IFERROR(IF(AND(ROUND(SUM(B40:B40),0)=0,ROUND(SUM(C40:C40),0)&gt;ROUND(SUM(B40:B40),0)),"INF",(ROUND(SUM(C40:C40),0)-ROUND(SUM(B40:B40),0))/ROUND(SUM(B40:B40),0)),0)</f>
        <v>0</v>
      </c>
      <c r="E40" s="45">
        <f>SUM(E24:E39)</f>
        <v>0</v>
      </c>
      <c r="F40" s="46">
        <f>IFERROR(IF(AND(ROUND(SUM(C40),0)=0,ROUND(SUM(E40:E40),0)&gt;ROUND(SUM(C40),0)),"INF",(ROUND(SUM(E40:E40),0)-ROUND(SUM(C40),0))/ROUND(SUM(C40),0)),0)</f>
        <v>0</v>
      </c>
      <c r="G40" s="45">
        <f>SUM(G24:G39)</f>
        <v>0</v>
      </c>
      <c r="H40" s="46">
        <f>IFERROR(IF(AND(ROUND(SUM(E40),0)=0,ROUND(SUM(G40:G40),0)&gt;ROUND(SUM(E40),0)),"INF",(ROUND(SUM(G40:G40),0)-ROUND(SUM(E40),0))/ROUND(SUM(E40),0)),0)</f>
        <v>0</v>
      </c>
      <c r="I40" s="45">
        <f>SUM(I24:I39)</f>
        <v>0</v>
      </c>
      <c r="J40" s="46">
        <f>IFERROR(IF(AND(ROUND(SUM(G40),0)=0,ROUND(SUM(I40:I40),0)&gt;ROUND(SUM(G40),0)),"INF",(ROUND(SUM(I40:I40),0)-ROUND(SUM(G40),0))/ROUND(SUM(G40),0)),0)</f>
        <v>0</v>
      </c>
      <c r="K40" s="45">
        <f>SUM(K24:K39)</f>
        <v>0</v>
      </c>
      <c r="L40" s="46">
        <f>IFERROR(IF(AND(ROUND(SUM(I40),0)=0,ROUND(SUM(K40:K40),0)&gt;ROUND(SUM(I40),0)),"INF",(ROUND(SUM(K40:K40),0)-ROUND(SUM(I40),0))/ROUND(SUM(I40),0)),0)</f>
        <v>0</v>
      </c>
      <c r="M40" s="45">
        <f>SUM(M24:M39)</f>
        <v>0</v>
      </c>
      <c r="N40" s="46">
        <f>IFERROR(IF(AND(ROUND(SUM(K40),0)=0,ROUND(SUM(M40:M40),0)&gt;ROUND(SUM(K40),0)),"INF",(ROUND(SUM(M40:M40),0)-ROUND(SUM(K40),0))/ROUND(SUM(K40),0)),0)</f>
        <v>0</v>
      </c>
      <c r="O40" s="45">
        <f>SUM(O24:O39)</f>
        <v>0</v>
      </c>
      <c r="P40" s="46">
        <f>IFERROR(IF(AND(ROUND(SUM(M40),0)=0,ROUND(SUM(O40:O40),0)&gt;ROUND(SUM(M40),0)),"INF",(ROUND(SUM(O40:O40),0)-ROUND(SUM(M40),0))/ROUND(SUM(M40),0)),0)</f>
        <v>0</v>
      </c>
      <c r="Q40" s="45">
        <f>SUM(Q24:Q39)</f>
        <v>0</v>
      </c>
      <c r="R40" s="46">
        <f>IFERROR(IF(AND(ROUND(SUM(O40),0)=0,ROUND(SUM(Q40:Q40),0)&gt;ROUND(SUM(O40),0)),"INF",(ROUND(SUM(Q40:Q40),0)-ROUND(SUM(O40),0))/ROUND(SUM(O40),0)),0)</f>
        <v>0</v>
      </c>
      <c r="S40" s="594"/>
    </row>
    <row r="41" spans="1:31" x14ac:dyDescent="0.3">
      <c r="A41" s="48" t="s">
        <v>223</v>
      </c>
      <c r="B41" s="49">
        <f>SUM(B23,B40)</f>
        <v>0</v>
      </c>
      <c r="C41" s="49">
        <f>SUM(C23,C40)</f>
        <v>0</v>
      </c>
      <c r="D41" s="50">
        <f t="shared" si="1"/>
        <v>0</v>
      </c>
      <c r="E41" s="49">
        <f>SUM(E23,E40)</f>
        <v>0</v>
      </c>
      <c r="F41" s="50">
        <f t="shared" si="2"/>
        <v>0</v>
      </c>
      <c r="G41" s="49">
        <f>SUM(G23,G40)</f>
        <v>0</v>
      </c>
      <c r="H41" s="50">
        <f t="shared" si="3"/>
        <v>0</v>
      </c>
      <c r="I41" s="49">
        <f>SUM(I23,I40)</f>
        <v>0</v>
      </c>
      <c r="J41" s="50">
        <f t="shared" si="4"/>
        <v>0</v>
      </c>
      <c r="K41" s="49">
        <f>SUM(K23,K40)</f>
        <v>0</v>
      </c>
      <c r="L41" s="50">
        <f t="shared" si="5"/>
        <v>0</v>
      </c>
      <c r="M41" s="49">
        <f>SUM(M23,M40)</f>
        <v>0</v>
      </c>
      <c r="N41" s="50">
        <f t="shared" si="6"/>
        <v>0</v>
      </c>
      <c r="O41" s="49">
        <f>SUM(O23,O40)</f>
        <v>0</v>
      </c>
      <c r="P41" s="50">
        <f t="shared" si="7"/>
        <v>0</v>
      </c>
      <c r="Q41" s="49">
        <f>SUM(Q23,Q40)</f>
        <v>0</v>
      </c>
      <c r="R41" s="409">
        <f t="shared" si="8"/>
        <v>0</v>
      </c>
      <c r="S41" s="594"/>
      <c r="Z41" s="18"/>
      <c r="AA41" s="18"/>
      <c r="AB41" s="18"/>
      <c r="AC41" s="18"/>
      <c r="AD41" s="18"/>
      <c r="AE41" s="18"/>
    </row>
    <row r="42" spans="1:31" x14ac:dyDescent="0.3">
      <c r="B42" s="51"/>
      <c r="C42" s="51"/>
      <c r="E42" s="18"/>
      <c r="G42" s="18"/>
      <c r="I42" s="18"/>
      <c r="K42" s="18"/>
      <c r="M42" s="18"/>
      <c r="O42" s="18"/>
      <c r="Q42" s="18"/>
      <c r="S42" s="594"/>
    </row>
    <row r="43" spans="1:31" x14ac:dyDescent="0.3">
      <c r="A43" s="48" t="s">
        <v>537</v>
      </c>
      <c r="B43" s="49">
        <f>'TAB9'!C19</f>
        <v>0</v>
      </c>
      <c r="C43" s="49">
        <f>'TAB9'!D19</f>
        <v>0</v>
      </c>
      <c r="D43" s="50"/>
      <c r="E43" s="49">
        <f>'TAB9'!F19</f>
        <v>0</v>
      </c>
      <c r="F43" s="50"/>
      <c r="G43" s="49">
        <f>'TAB9'!H19</f>
        <v>0</v>
      </c>
      <c r="H43" s="50"/>
      <c r="I43" s="49">
        <f>'TAB9'!J19</f>
        <v>0</v>
      </c>
      <c r="J43" s="50"/>
      <c r="K43" s="49">
        <f>'TAB9'!L19</f>
        <v>0</v>
      </c>
      <c r="L43" s="50"/>
      <c r="M43" s="49">
        <f>'TAB9'!N19</f>
        <v>0</v>
      </c>
      <c r="N43" s="50"/>
      <c r="O43" s="49">
        <f>'TAB9'!P19</f>
        <v>0</v>
      </c>
      <c r="P43" s="50"/>
      <c r="Q43" s="49">
        <f>'TAB9'!R19</f>
        <v>0</v>
      </c>
      <c r="R43" s="409"/>
      <c r="S43" s="594"/>
      <c r="Z43" s="18"/>
      <c r="AA43" s="18"/>
      <c r="AB43" s="18"/>
      <c r="AC43" s="18"/>
      <c r="AD43" s="18"/>
      <c r="AE43" s="18"/>
    </row>
    <row r="44" spans="1:31" ht="40.5" x14ac:dyDescent="0.3">
      <c r="A44" s="48" t="s">
        <v>538</v>
      </c>
      <c r="B44" s="49">
        <f>B23-B43</f>
        <v>0</v>
      </c>
      <c r="C44" s="49">
        <f>C23-C43</f>
        <v>0</v>
      </c>
      <c r="D44" s="50"/>
      <c r="E44" s="49">
        <f>E23-E43</f>
        <v>0</v>
      </c>
      <c r="F44" s="50"/>
      <c r="G44" s="49">
        <f>G23-G43</f>
        <v>0</v>
      </c>
      <c r="H44" s="50"/>
      <c r="I44" s="49">
        <f>I23-I43</f>
        <v>0</v>
      </c>
      <c r="J44" s="50"/>
      <c r="K44" s="49">
        <f>K23-K43</f>
        <v>0</v>
      </c>
      <c r="L44" s="50"/>
      <c r="M44" s="49">
        <f>M23-M43</f>
        <v>0</v>
      </c>
      <c r="N44" s="50"/>
      <c r="O44" s="49">
        <f>O23-O43</f>
        <v>0</v>
      </c>
      <c r="P44" s="50"/>
      <c r="Q44" s="49">
        <f>Q23-Q43</f>
        <v>0</v>
      </c>
      <c r="R44" s="409"/>
      <c r="S44" s="594"/>
      <c r="Z44" s="18"/>
      <c r="AA44" s="18"/>
      <c r="AB44" s="18"/>
      <c r="AC44" s="18"/>
      <c r="AD44" s="18"/>
      <c r="AE44" s="18"/>
    </row>
    <row r="45" spans="1:31" x14ac:dyDescent="0.3">
      <c r="B45" s="51"/>
      <c r="C45" s="51"/>
      <c r="E45" s="18"/>
      <c r="G45" s="18"/>
      <c r="I45" s="18"/>
      <c r="K45" s="18"/>
      <c r="M45" s="18"/>
      <c r="O45" s="18"/>
      <c r="Q45" s="18"/>
      <c r="S45" s="594"/>
    </row>
    <row r="46" spans="1:31" x14ac:dyDescent="0.3">
      <c r="B46" s="51"/>
      <c r="C46" s="51"/>
      <c r="E46" s="18"/>
      <c r="G46" s="18"/>
      <c r="I46" s="18"/>
      <c r="K46" s="18"/>
      <c r="M46" s="18"/>
      <c r="O46" s="18"/>
      <c r="Q46" s="18"/>
      <c r="S46" s="594"/>
    </row>
    <row r="47" spans="1:31" x14ac:dyDescent="0.3">
      <c r="B47" s="51"/>
      <c r="C47" s="51"/>
      <c r="E47" s="18"/>
      <c r="G47" s="18"/>
      <c r="I47" s="18"/>
      <c r="K47" s="18"/>
      <c r="M47" s="18"/>
      <c r="O47" s="18"/>
      <c r="Q47" s="18"/>
      <c r="S47" s="594"/>
    </row>
    <row r="48" spans="1:31" ht="27" x14ac:dyDescent="0.3">
      <c r="A48" s="48" t="s">
        <v>845</v>
      </c>
      <c r="B48" s="49">
        <f>'TAB9'!C45</f>
        <v>0</v>
      </c>
      <c r="C48" s="49">
        <f>'TAB9'!D45</f>
        <v>0</v>
      </c>
      <c r="D48" s="50"/>
      <c r="E48" s="49">
        <f>'TAB9'!F45</f>
        <v>0</v>
      </c>
      <c r="F48" s="50"/>
      <c r="G48" s="49">
        <f>'TAB9'!H45</f>
        <v>0</v>
      </c>
      <c r="H48" s="50"/>
      <c r="I48" s="49">
        <f>'TAB9'!J45</f>
        <v>0</v>
      </c>
      <c r="J48" s="50"/>
      <c r="K48" s="49">
        <f>'TAB9'!L45</f>
        <v>0</v>
      </c>
      <c r="L48" s="50"/>
      <c r="M48" s="49">
        <f>'TAB9'!N45</f>
        <v>0</v>
      </c>
      <c r="N48" s="50"/>
      <c r="O48" s="49">
        <f>'TAB9'!P45</f>
        <v>0</v>
      </c>
      <c r="P48" s="50"/>
      <c r="Q48" s="49">
        <f>'TAB9'!R45</f>
        <v>0</v>
      </c>
      <c r="R48" s="409"/>
      <c r="S48" s="594"/>
      <c r="Z48" s="18"/>
      <c r="AA48" s="18"/>
      <c r="AB48" s="18"/>
      <c r="AC48" s="18"/>
      <c r="AD48" s="18"/>
      <c r="AE48" s="18"/>
    </row>
    <row r="49" spans="1:19" ht="54" x14ac:dyDescent="0.3">
      <c r="A49" s="48" t="s">
        <v>844</v>
      </c>
      <c r="B49" s="49">
        <f>B40-B48</f>
        <v>0</v>
      </c>
      <c r="C49" s="49">
        <f>C40-C48</f>
        <v>0</v>
      </c>
      <c r="D49" s="50"/>
      <c r="E49" s="49">
        <f>E40-E48</f>
        <v>0</v>
      </c>
      <c r="F49" s="50"/>
      <c r="G49" s="49">
        <f>G40-G48</f>
        <v>0</v>
      </c>
      <c r="H49" s="50"/>
      <c r="I49" s="49">
        <f>I40-I48</f>
        <v>0</v>
      </c>
      <c r="J49" s="50"/>
      <c r="K49" s="49">
        <f>K40-K48</f>
        <v>0</v>
      </c>
      <c r="L49" s="50"/>
      <c r="M49" s="49">
        <f>M40-M48</f>
        <v>0</v>
      </c>
      <c r="N49" s="50"/>
      <c r="O49" s="49">
        <f>O40-O48</f>
        <v>0</v>
      </c>
      <c r="P49" s="50"/>
      <c r="Q49" s="49">
        <f>Q40-Q48</f>
        <v>0</v>
      </c>
      <c r="R49" s="409"/>
      <c r="S49" s="594"/>
    </row>
  </sheetData>
  <conditionalFormatting sqref="A19:C22 A18">
    <cfRule type="containsText" dxfId="803" priority="63" operator="containsText" text="ntitulé">
      <formula>NOT(ISERROR(SEARCH("ntitulé",A18)))</formula>
    </cfRule>
    <cfRule type="containsBlanks" dxfId="802" priority="64">
      <formula>LEN(TRIM(A18))=0</formula>
    </cfRule>
  </conditionalFormatting>
  <conditionalFormatting sqref="B7:C18">
    <cfRule type="containsText" dxfId="801" priority="61" operator="containsText" text="ntitulé">
      <formula>NOT(ISERROR(SEARCH("ntitulé",B7)))</formula>
    </cfRule>
    <cfRule type="containsBlanks" dxfId="800" priority="62">
      <formula>LEN(TRIM(B7))=0</formula>
    </cfRule>
  </conditionalFormatting>
  <conditionalFormatting sqref="A36:C39 A35">
    <cfRule type="containsText" dxfId="799" priority="59" operator="containsText" text="ntitulé">
      <formula>NOT(ISERROR(SEARCH("ntitulé",A35)))</formula>
    </cfRule>
    <cfRule type="containsBlanks" dxfId="798" priority="60">
      <formula>LEN(TRIM(A35))=0</formula>
    </cfRule>
  </conditionalFormatting>
  <conditionalFormatting sqref="B24:C35">
    <cfRule type="containsText" dxfId="797" priority="57" operator="containsText" text="ntitulé">
      <formula>NOT(ISERROR(SEARCH("ntitulé",B24)))</formula>
    </cfRule>
    <cfRule type="containsBlanks" dxfId="796" priority="58">
      <formula>LEN(TRIM(B24))=0</formula>
    </cfRule>
  </conditionalFormatting>
  <conditionalFormatting sqref="E19:E22">
    <cfRule type="containsText" dxfId="795" priority="55" operator="containsText" text="ntitulé">
      <formula>NOT(ISERROR(SEARCH("ntitulé",E19)))</formula>
    </cfRule>
    <cfRule type="containsBlanks" dxfId="794" priority="56">
      <formula>LEN(TRIM(E19))=0</formula>
    </cfRule>
  </conditionalFormatting>
  <conditionalFormatting sqref="E7:E18">
    <cfRule type="containsText" dxfId="793" priority="53" operator="containsText" text="ntitulé">
      <formula>NOT(ISERROR(SEARCH("ntitulé",E7)))</formula>
    </cfRule>
    <cfRule type="containsBlanks" dxfId="792" priority="54">
      <formula>LEN(TRIM(E7))=0</formula>
    </cfRule>
  </conditionalFormatting>
  <conditionalFormatting sqref="E36:E39">
    <cfRule type="containsText" dxfId="791" priority="51" operator="containsText" text="ntitulé">
      <formula>NOT(ISERROR(SEARCH("ntitulé",E36)))</formula>
    </cfRule>
    <cfRule type="containsBlanks" dxfId="790" priority="52">
      <formula>LEN(TRIM(E36))=0</formula>
    </cfRule>
  </conditionalFormatting>
  <conditionalFormatting sqref="E24:E35">
    <cfRule type="containsText" dxfId="789" priority="49" operator="containsText" text="ntitulé">
      <formula>NOT(ISERROR(SEARCH("ntitulé",E24)))</formula>
    </cfRule>
    <cfRule type="containsBlanks" dxfId="788" priority="50">
      <formula>LEN(TRIM(E24))=0</formula>
    </cfRule>
  </conditionalFormatting>
  <conditionalFormatting sqref="G19:G22">
    <cfRule type="containsText" dxfId="787" priority="47" operator="containsText" text="ntitulé">
      <formula>NOT(ISERROR(SEARCH("ntitulé",G19)))</formula>
    </cfRule>
    <cfRule type="containsBlanks" dxfId="786" priority="48">
      <formula>LEN(TRIM(G19))=0</formula>
    </cfRule>
  </conditionalFormatting>
  <conditionalFormatting sqref="G7:G18">
    <cfRule type="containsText" dxfId="785" priority="45" operator="containsText" text="ntitulé">
      <formula>NOT(ISERROR(SEARCH("ntitulé",G7)))</formula>
    </cfRule>
    <cfRule type="containsBlanks" dxfId="784" priority="46">
      <formula>LEN(TRIM(G7))=0</formula>
    </cfRule>
  </conditionalFormatting>
  <conditionalFormatting sqref="G36:G39">
    <cfRule type="containsText" dxfId="783" priority="43" operator="containsText" text="ntitulé">
      <formula>NOT(ISERROR(SEARCH("ntitulé",G36)))</formula>
    </cfRule>
    <cfRule type="containsBlanks" dxfId="782" priority="44">
      <formula>LEN(TRIM(G36))=0</formula>
    </cfRule>
  </conditionalFormatting>
  <conditionalFormatting sqref="G24:G35">
    <cfRule type="containsText" dxfId="781" priority="41" operator="containsText" text="ntitulé">
      <formula>NOT(ISERROR(SEARCH("ntitulé",G24)))</formula>
    </cfRule>
    <cfRule type="containsBlanks" dxfId="780" priority="42">
      <formula>LEN(TRIM(G24))=0</formula>
    </cfRule>
  </conditionalFormatting>
  <conditionalFormatting sqref="I19:I22">
    <cfRule type="containsText" dxfId="779" priority="39" operator="containsText" text="ntitulé">
      <formula>NOT(ISERROR(SEARCH("ntitulé",I19)))</formula>
    </cfRule>
    <cfRule type="containsBlanks" dxfId="778" priority="40">
      <formula>LEN(TRIM(I19))=0</formula>
    </cfRule>
  </conditionalFormatting>
  <conditionalFormatting sqref="I7:I18">
    <cfRule type="containsText" dxfId="777" priority="37" operator="containsText" text="ntitulé">
      <formula>NOT(ISERROR(SEARCH("ntitulé",I7)))</formula>
    </cfRule>
    <cfRule type="containsBlanks" dxfId="776" priority="38">
      <formula>LEN(TRIM(I7))=0</formula>
    </cfRule>
  </conditionalFormatting>
  <conditionalFormatting sqref="I36:I39">
    <cfRule type="containsText" dxfId="775" priority="35" operator="containsText" text="ntitulé">
      <formula>NOT(ISERROR(SEARCH("ntitulé",I36)))</formula>
    </cfRule>
    <cfRule type="containsBlanks" dxfId="774" priority="36">
      <formula>LEN(TRIM(I36))=0</formula>
    </cfRule>
  </conditionalFormatting>
  <conditionalFormatting sqref="I24:I35">
    <cfRule type="containsText" dxfId="773" priority="33" operator="containsText" text="ntitulé">
      <formula>NOT(ISERROR(SEARCH("ntitulé",I24)))</formula>
    </cfRule>
    <cfRule type="containsBlanks" dxfId="772" priority="34">
      <formula>LEN(TRIM(I24))=0</formula>
    </cfRule>
  </conditionalFormatting>
  <conditionalFormatting sqref="K19:K22">
    <cfRule type="containsText" dxfId="771" priority="31" operator="containsText" text="ntitulé">
      <formula>NOT(ISERROR(SEARCH("ntitulé",K19)))</formula>
    </cfRule>
    <cfRule type="containsBlanks" dxfId="770" priority="32">
      <formula>LEN(TRIM(K19))=0</formula>
    </cfRule>
  </conditionalFormatting>
  <conditionalFormatting sqref="K7:K18">
    <cfRule type="containsText" dxfId="769" priority="29" operator="containsText" text="ntitulé">
      <formula>NOT(ISERROR(SEARCH("ntitulé",K7)))</formula>
    </cfRule>
    <cfRule type="containsBlanks" dxfId="768" priority="30">
      <formula>LEN(TRIM(K7))=0</formula>
    </cfRule>
  </conditionalFormatting>
  <conditionalFormatting sqref="K36:K39">
    <cfRule type="containsText" dxfId="767" priority="27" operator="containsText" text="ntitulé">
      <formula>NOT(ISERROR(SEARCH("ntitulé",K36)))</formula>
    </cfRule>
    <cfRule type="containsBlanks" dxfId="766" priority="28">
      <formula>LEN(TRIM(K36))=0</formula>
    </cfRule>
  </conditionalFormatting>
  <conditionalFormatting sqref="K24:K35">
    <cfRule type="containsText" dxfId="765" priority="25" operator="containsText" text="ntitulé">
      <formula>NOT(ISERROR(SEARCH("ntitulé",K24)))</formula>
    </cfRule>
    <cfRule type="containsBlanks" dxfId="764" priority="26">
      <formula>LEN(TRIM(K24))=0</formula>
    </cfRule>
  </conditionalFormatting>
  <conditionalFormatting sqref="M19:M22">
    <cfRule type="containsText" dxfId="763" priority="23" operator="containsText" text="ntitulé">
      <formula>NOT(ISERROR(SEARCH("ntitulé",M19)))</formula>
    </cfRule>
    <cfRule type="containsBlanks" dxfId="762" priority="24">
      <formula>LEN(TRIM(M19))=0</formula>
    </cfRule>
  </conditionalFormatting>
  <conditionalFormatting sqref="M7:M18">
    <cfRule type="containsText" dxfId="761" priority="21" operator="containsText" text="ntitulé">
      <formula>NOT(ISERROR(SEARCH("ntitulé",M7)))</formula>
    </cfRule>
    <cfRule type="containsBlanks" dxfId="760" priority="22">
      <formula>LEN(TRIM(M7))=0</formula>
    </cfRule>
  </conditionalFormatting>
  <conditionalFormatting sqref="M36:M39">
    <cfRule type="containsText" dxfId="759" priority="19" operator="containsText" text="ntitulé">
      <formula>NOT(ISERROR(SEARCH("ntitulé",M36)))</formula>
    </cfRule>
    <cfRule type="containsBlanks" dxfId="758" priority="20">
      <formula>LEN(TRIM(M36))=0</formula>
    </cfRule>
  </conditionalFormatting>
  <conditionalFormatting sqref="M24:M35">
    <cfRule type="containsText" dxfId="757" priority="17" operator="containsText" text="ntitulé">
      <formula>NOT(ISERROR(SEARCH("ntitulé",M24)))</formula>
    </cfRule>
    <cfRule type="containsBlanks" dxfId="756" priority="18">
      <formula>LEN(TRIM(M24))=0</formula>
    </cfRule>
  </conditionalFormatting>
  <conditionalFormatting sqref="O19:O22">
    <cfRule type="containsText" dxfId="755" priority="15" operator="containsText" text="ntitulé">
      <formula>NOT(ISERROR(SEARCH("ntitulé",O19)))</formula>
    </cfRule>
    <cfRule type="containsBlanks" dxfId="754" priority="16">
      <formula>LEN(TRIM(O19))=0</formula>
    </cfRule>
  </conditionalFormatting>
  <conditionalFormatting sqref="O7:O18">
    <cfRule type="containsText" dxfId="753" priority="13" operator="containsText" text="ntitulé">
      <formula>NOT(ISERROR(SEARCH("ntitulé",O7)))</formula>
    </cfRule>
    <cfRule type="containsBlanks" dxfId="752" priority="14">
      <formula>LEN(TRIM(O7))=0</formula>
    </cfRule>
  </conditionalFormatting>
  <conditionalFormatting sqref="O36:O39">
    <cfRule type="containsText" dxfId="751" priority="11" operator="containsText" text="ntitulé">
      <formula>NOT(ISERROR(SEARCH("ntitulé",O36)))</formula>
    </cfRule>
    <cfRule type="containsBlanks" dxfId="750" priority="12">
      <formula>LEN(TRIM(O36))=0</formula>
    </cfRule>
  </conditionalFormatting>
  <conditionalFormatting sqref="O24:O35">
    <cfRule type="containsText" dxfId="749" priority="9" operator="containsText" text="ntitulé">
      <formula>NOT(ISERROR(SEARCH("ntitulé",O24)))</formula>
    </cfRule>
    <cfRule type="containsBlanks" dxfId="748" priority="10">
      <formula>LEN(TRIM(O24))=0</formula>
    </cfRule>
  </conditionalFormatting>
  <conditionalFormatting sqref="Q19:Q22">
    <cfRule type="containsText" dxfId="747" priority="7" operator="containsText" text="ntitulé">
      <formula>NOT(ISERROR(SEARCH("ntitulé",Q19)))</formula>
    </cfRule>
    <cfRule type="containsBlanks" dxfId="746" priority="8">
      <formula>LEN(TRIM(Q19))=0</formula>
    </cfRule>
  </conditionalFormatting>
  <conditionalFormatting sqref="Q7:Q18">
    <cfRule type="containsText" dxfId="745" priority="5" operator="containsText" text="ntitulé">
      <formula>NOT(ISERROR(SEARCH("ntitulé",Q7)))</formula>
    </cfRule>
    <cfRule type="containsBlanks" dxfId="744" priority="6">
      <formula>LEN(TRIM(Q7))=0</formula>
    </cfRule>
  </conditionalFormatting>
  <conditionalFormatting sqref="Q36:Q39">
    <cfRule type="containsText" dxfId="743" priority="3" operator="containsText" text="ntitulé">
      <formula>NOT(ISERROR(SEARCH("ntitulé",Q36)))</formula>
    </cfRule>
    <cfRule type="containsBlanks" dxfId="742" priority="4">
      <formula>LEN(TRIM(Q36))=0</formula>
    </cfRule>
  </conditionalFormatting>
  <conditionalFormatting sqref="Q24:Q35">
    <cfRule type="containsText" dxfId="741" priority="1" operator="containsText" text="ntitulé">
      <formula>NOT(ISERROR(SEARCH("ntitulé",Q24)))</formula>
    </cfRule>
    <cfRule type="containsBlanks" dxfId="740" priority="2">
      <formula>LEN(TRIM(Q24))=0</formula>
    </cfRule>
  </conditionalFormatting>
  <hyperlinks>
    <hyperlink ref="A1" location="TAB00!A1" display="Retour page de garde"/>
    <hyperlink ref="A2" location="'TAB9'!A1" display="Retour TAB9"/>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0"/>
  <sheetViews>
    <sheetView topLeftCell="A28" workbookViewId="0">
      <selection activeCell="A33" sqref="A33"/>
    </sheetView>
  </sheetViews>
  <sheetFormatPr baseColWidth="10" defaultColWidth="9.1640625" defaultRowHeight="13.5" x14ac:dyDescent="0.3"/>
  <cols>
    <col min="1" max="1" width="52.33203125" style="10" customWidth="1"/>
    <col min="2" max="3" width="17.6640625" style="10" customWidth="1"/>
    <col min="4" max="5" width="17.6640625" style="6" customWidth="1"/>
    <col min="6" max="6" width="17.6640625" style="10" customWidth="1"/>
    <col min="7" max="8" width="17.6640625" style="6" customWidth="1"/>
    <col min="9" max="9" width="17.6640625" style="10" customWidth="1"/>
    <col min="10" max="11" width="17.6640625" style="6" customWidth="1"/>
    <col min="12" max="12" width="17.6640625" style="10" customWidth="1"/>
    <col min="13" max="14" width="17.6640625" style="6" customWidth="1"/>
    <col min="15" max="15" width="17.6640625" style="10" customWidth="1"/>
    <col min="16" max="17" width="17.6640625" style="6" customWidth="1"/>
    <col min="18" max="16384" width="9.1640625" style="6"/>
  </cols>
  <sheetData>
    <row r="1" spans="1:36" ht="15" x14ac:dyDescent="0.3">
      <c r="A1" s="17" t="s">
        <v>140</v>
      </c>
      <c r="B1" s="6"/>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2" spans="1:36" ht="15" x14ac:dyDescent="0.3">
      <c r="A2" s="19" t="s">
        <v>342</v>
      </c>
      <c r="D2" s="10"/>
      <c r="F2" s="6"/>
      <c r="I2" s="6"/>
      <c r="L2" s="6"/>
      <c r="O2" s="6"/>
    </row>
    <row r="3" spans="1:36" ht="22.15" customHeight="1" x14ac:dyDescent="0.35">
      <c r="A3" s="264" t="str">
        <f>TAB00!B89&amp;" : "&amp;TAB00!C89</f>
        <v>TAB9.3 : Détail des provisions</v>
      </c>
      <c r="B3" s="264"/>
      <c r="C3" s="264"/>
      <c r="D3" s="264"/>
      <c r="E3" s="264"/>
      <c r="F3" s="264"/>
      <c r="G3" s="264"/>
      <c r="H3" s="264"/>
      <c r="I3" s="264"/>
      <c r="J3" s="264"/>
      <c r="K3" s="264"/>
      <c r="L3" s="264"/>
      <c r="M3" s="264"/>
      <c r="N3" s="264"/>
      <c r="O3" s="264"/>
      <c r="P3" s="264"/>
      <c r="Q3" s="264"/>
    </row>
    <row r="5" spans="1:36" s="106" customFormat="1" ht="12.6" customHeight="1" x14ac:dyDescent="0.3">
      <c r="A5" s="319"/>
      <c r="B5" s="744" t="s">
        <v>94</v>
      </c>
      <c r="C5" s="745"/>
      <c r="D5" s="745"/>
      <c r="E5" s="745"/>
      <c r="F5" s="744" t="s">
        <v>121</v>
      </c>
      <c r="G5" s="745"/>
      <c r="H5" s="745"/>
      <c r="I5" s="744" t="s">
        <v>288</v>
      </c>
      <c r="J5" s="745"/>
      <c r="K5" s="745"/>
      <c r="L5" s="744" t="s">
        <v>306</v>
      </c>
      <c r="M5" s="745"/>
      <c r="N5" s="745"/>
      <c r="O5" s="744" t="s">
        <v>287</v>
      </c>
      <c r="P5" s="745"/>
      <c r="Q5" s="745"/>
    </row>
    <row r="6" spans="1:36" s="319" customFormat="1" ht="40.5" x14ac:dyDescent="0.3">
      <c r="A6" s="325"/>
      <c r="B6" s="325" t="s">
        <v>330</v>
      </c>
      <c r="C6" s="325" t="s">
        <v>332</v>
      </c>
      <c r="D6" s="325" t="s">
        <v>333</v>
      </c>
      <c r="E6" s="325" t="s">
        <v>331</v>
      </c>
      <c r="F6" s="325" t="s">
        <v>332</v>
      </c>
      <c r="G6" s="325" t="s">
        <v>333</v>
      </c>
      <c r="H6" s="325" t="s">
        <v>331</v>
      </c>
      <c r="I6" s="325" t="s">
        <v>332</v>
      </c>
      <c r="J6" s="325" t="s">
        <v>333</v>
      </c>
      <c r="K6" s="325" t="s">
        <v>331</v>
      </c>
      <c r="L6" s="325" t="s">
        <v>332</v>
      </c>
      <c r="M6" s="325" t="s">
        <v>333</v>
      </c>
      <c r="N6" s="325" t="s">
        <v>331</v>
      </c>
      <c r="O6" s="325" t="s">
        <v>332</v>
      </c>
      <c r="P6" s="325" t="s">
        <v>333</v>
      </c>
      <c r="Q6" s="325" t="s">
        <v>331</v>
      </c>
    </row>
    <row r="7" spans="1:36" x14ac:dyDescent="0.3">
      <c r="A7" s="21"/>
      <c r="B7" s="32"/>
      <c r="C7" s="32"/>
      <c r="D7" s="22"/>
      <c r="E7" s="31"/>
      <c r="F7" s="32"/>
      <c r="G7" s="22"/>
      <c r="H7" s="22"/>
      <c r="I7" s="32"/>
      <c r="J7" s="22"/>
      <c r="K7" s="22"/>
      <c r="L7" s="32"/>
      <c r="M7" s="22"/>
      <c r="N7" s="22"/>
      <c r="O7" s="32"/>
      <c r="P7" s="22"/>
      <c r="Q7" s="22"/>
    </row>
    <row r="8" spans="1:36" x14ac:dyDescent="0.3">
      <c r="A8" s="23" t="s">
        <v>4</v>
      </c>
      <c r="B8" s="23"/>
      <c r="C8" s="23"/>
      <c r="D8" s="23"/>
      <c r="E8" s="31">
        <f>SUM(B8:D8)</f>
        <v>0</v>
      </c>
      <c r="F8" s="23"/>
      <c r="G8" s="23"/>
      <c r="H8" s="18">
        <f>SUM(E8:G8)</f>
        <v>0</v>
      </c>
      <c r="I8" s="23"/>
      <c r="J8" s="23"/>
      <c r="K8" s="18">
        <f>SUM(H8:J8)</f>
        <v>0</v>
      </c>
      <c r="L8" s="23"/>
      <c r="M8" s="23"/>
      <c r="N8" s="18">
        <f>SUM(K8:M8)</f>
        <v>0</v>
      </c>
      <c r="O8" s="23"/>
      <c r="P8" s="23"/>
      <c r="Q8" s="18">
        <f>SUM(N8:P8)</f>
        <v>0</v>
      </c>
    </row>
    <row r="9" spans="1:36" x14ac:dyDescent="0.3">
      <c r="A9" s="23" t="s">
        <v>5</v>
      </c>
      <c r="B9" s="23"/>
      <c r="C9" s="23"/>
      <c r="D9" s="23"/>
      <c r="E9" s="31">
        <f t="shared" ref="E9:E27" si="0">SUM(B9:D9)</f>
        <v>0</v>
      </c>
      <c r="F9" s="23"/>
      <c r="G9" s="23"/>
      <c r="H9" s="18">
        <f t="shared" ref="H9:H27" si="1">SUM(E9:G9)</f>
        <v>0</v>
      </c>
      <c r="I9" s="23"/>
      <c r="J9" s="23"/>
      <c r="K9" s="18">
        <f t="shared" ref="K9:K27" si="2">SUM(H9:J9)</f>
        <v>0</v>
      </c>
      <c r="L9" s="23"/>
      <c r="M9" s="23"/>
      <c r="N9" s="18">
        <f t="shared" ref="N9:N27" si="3">SUM(K9:M9)</f>
        <v>0</v>
      </c>
      <c r="O9" s="23"/>
      <c r="P9" s="23"/>
      <c r="Q9" s="18">
        <f t="shared" ref="Q9:Q27" si="4">SUM(N9:P9)</f>
        <v>0</v>
      </c>
    </row>
    <row r="10" spans="1:36" x14ac:dyDescent="0.3">
      <c r="A10" s="23" t="s">
        <v>6</v>
      </c>
      <c r="B10" s="23"/>
      <c r="C10" s="23"/>
      <c r="D10" s="23"/>
      <c r="E10" s="31">
        <f t="shared" si="0"/>
        <v>0</v>
      </c>
      <c r="F10" s="23"/>
      <c r="G10" s="23"/>
      <c r="H10" s="18">
        <f t="shared" si="1"/>
        <v>0</v>
      </c>
      <c r="I10" s="23"/>
      <c r="J10" s="23"/>
      <c r="K10" s="18">
        <f t="shared" si="2"/>
        <v>0</v>
      </c>
      <c r="L10" s="23"/>
      <c r="M10" s="23"/>
      <c r="N10" s="18">
        <f t="shared" si="3"/>
        <v>0</v>
      </c>
      <c r="O10" s="23"/>
      <c r="P10" s="23"/>
      <c r="Q10" s="18">
        <f t="shared" si="4"/>
        <v>0</v>
      </c>
    </row>
    <row r="11" spans="1:36" x14ac:dyDescent="0.3">
      <c r="A11" s="23" t="s">
        <v>7</v>
      </c>
      <c r="B11" s="23"/>
      <c r="C11" s="23"/>
      <c r="D11" s="23"/>
      <c r="E11" s="31">
        <f t="shared" si="0"/>
        <v>0</v>
      </c>
      <c r="F11" s="23"/>
      <c r="G11" s="23"/>
      <c r="H11" s="18">
        <f t="shared" si="1"/>
        <v>0</v>
      </c>
      <c r="I11" s="23"/>
      <c r="J11" s="23"/>
      <c r="K11" s="18">
        <f t="shared" si="2"/>
        <v>0</v>
      </c>
      <c r="L11" s="23"/>
      <c r="M11" s="23"/>
      <c r="N11" s="18">
        <f t="shared" si="3"/>
        <v>0</v>
      </c>
      <c r="O11" s="23"/>
      <c r="P11" s="23"/>
      <c r="Q11" s="18">
        <f t="shared" si="4"/>
        <v>0</v>
      </c>
    </row>
    <row r="12" spans="1:36" x14ac:dyDescent="0.3">
      <c r="A12" s="23" t="s">
        <v>8</v>
      </c>
      <c r="B12" s="23"/>
      <c r="C12" s="23"/>
      <c r="D12" s="23"/>
      <c r="E12" s="31">
        <f t="shared" si="0"/>
        <v>0</v>
      </c>
      <c r="F12" s="23"/>
      <c r="G12" s="23"/>
      <c r="H12" s="18">
        <f t="shared" si="1"/>
        <v>0</v>
      </c>
      <c r="I12" s="23"/>
      <c r="J12" s="23"/>
      <c r="K12" s="18">
        <f t="shared" si="2"/>
        <v>0</v>
      </c>
      <c r="L12" s="23"/>
      <c r="M12" s="23"/>
      <c r="N12" s="18">
        <f t="shared" si="3"/>
        <v>0</v>
      </c>
      <c r="O12" s="23"/>
      <c r="P12" s="23"/>
      <c r="Q12" s="18">
        <f t="shared" si="4"/>
        <v>0</v>
      </c>
    </row>
    <row r="13" spans="1:36" x14ac:dyDescent="0.3">
      <c r="A13" s="23" t="s">
        <v>9</v>
      </c>
      <c r="B13" s="23"/>
      <c r="C13" s="23"/>
      <c r="D13" s="23"/>
      <c r="E13" s="31">
        <f t="shared" si="0"/>
        <v>0</v>
      </c>
      <c r="F13" s="23"/>
      <c r="G13" s="23"/>
      <c r="H13" s="18">
        <f t="shared" si="1"/>
        <v>0</v>
      </c>
      <c r="I13" s="23"/>
      <c r="J13" s="23"/>
      <c r="K13" s="18">
        <f t="shared" si="2"/>
        <v>0</v>
      </c>
      <c r="L13" s="23"/>
      <c r="M13" s="23"/>
      <c r="N13" s="18">
        <f t="shared" si="3"/>
        <v>0</v>
      </c>
      <c r="O13" s="23"/>
      <c r="P13" s="23"/>
      <c r="Q13" s="18">
        <f t="shared" si="4"/>
        <v>0</v>
      </c>
    </row>
    <row r="14" spans="1:36" x14ac:dyDescent="0.3">
      <c r="A14" s="23" t="s">
        <v>10</v>
      </c>
      <c r="B14" s="23"/>
      <c r="C14" s="23"/>
      <c r="D14" s="23"/>
      <c r="E14" s="31">
        <f t="shared" si="0"/>
        <v>0</v>
      </c>
      <c r="F14" s="23"/>
      <c r="G14" s="23"/>
      <c r="H14" s="18">
        <f t="shared" si="1"/>
        <v>0</v>
      </c>
      <c r="I14" s="23"/>
      <c r="J14" s="23"/>
      <c r="K14" s="18">
        <f t="shared" si="2"/>
        <v>0</v>
      </c>
      <c r="L14" s="23"/>
      <c r="M14" s="23"/>
      <c r="N14" s="18">
        <f t="shared" si="3"/>
        <v>0</v>
      </c>
      <c r="O14" s="23"/>
      <c r="P14" s="23"/>
      <c r="Q14" s="18">
        <f t="shared" si="4"/>
        <v>0</v>
      </c>
    </row>
    <row r="15" spans="1:36" x14ac:dyDescent="0.3">
      <c r="A15" s="23" t="s">
        <v>11</v>
      </c>
      <c r="B15" s="23"/>
      <c r="C15" s="23"/>
      <c r="D15" s="23"/>
      <c r="E15" s="31">
        <f t="shared" si="0"/>
        <v>0</v>
      </c>
      <c r="F15" s="23"/>
      <c r="G15" s="23"/>
      <c r="H15" s="18">
        <f t="shared" si="1"/>
        <v>0</v>
      </c>
      <c r="I15" s="23"/>
      <c r="J15" s="23"/>
      <c r="K15" s="18">
        <f t="shared" si="2"/>
        <v>0</v>
      </c>
      <c r="L15" s="23"/>
      <c r="M15" s="23"/>
      <c r="N15" s="18">
        <f t="shared" si="3"/>
        <v>0</v>
      </c>
      <c r="O15" s="23"/>
      <c r="P15" s="23"/>
      <c r="Q15" s="18">
        <f t="shared" si="4"/>
        <v>0</v>
      </c>
    </row>
    <row r="16" spans="1:36" x14ac:dyDescent="0.3">
      <c r="A16" s="23" t="s">
        <v>12</v>
      </c>
      <c r="B16" s="23"/>
      <c r="C16" s="23"/>
      <c r="D16" s="23"/>
      <c r="E16" s="31">
        <f t="shared" si="0"/>
        <v>0</v>
      </c>
      <c r="F16" s="23"/>
      <c r="G16" s="23"/>
      <c r="H16" s="18">
        <f t="shared" si="1"/>
        <v>0</v>
      </c>
      <c r="I16" s="23"/>
      <c r="J16" s="23"/>
      <c r="K16" s="18">
        <f t="shared" si="2"/>
        <v>0</v>
      </c>
      <c r="L16" s="23"/>
      <c r="M16" s="23"/>
      <c r="N16" s="18">
        <f t="shared" si="3"/>
        <v>0</v>
      </c>
      <c r="O16" s="23"/>
      <c r="P16" s="23"/>
      <c r="Q16" s="18">
        <f t="shared" si="4"/>
        <v>0</v>
      </c>
    </row>
    <row r="17" spans="1:17" x14ac:dyDescent="0.3">
      <c r="A17" s="23" t="s">
        <v>13</v>
      </c>
      <c r="B17" s="23"/>
      <c r="C17" s="23"/>
      <c r="D17" s="23"/>
      <c r="E17" s="31">
        <f t="shared" si="0"/>
        <v>0</v>
      </c>
      <c r="F17" s="23"/>
      <c r="G17" s="23"/>
      <c r="H17" s="18">
        <f t="shared" si="1"/>
        <v>0</v>
      </c>
      <c r="I17" s="23"/>
      <c r="J17" s="23"/>
      <c r="K17" s="18">
        <f t="shared" si="2"/>
        <v>0</v>
      </c>
      <c r="L17" s="23"/>
      <c r="M17" s="23"/>
      <c r="N17" s="18">
        <f t="shared" si="3"/>
        <v>0</v>
      </c>
      <c r="O17" s="23"/>
      <c r="P17" s="23"/>
      <c r="Q17" s="18">
        <f t="shared" si="4"/>
        <v>0</v>
      </c>
    </row>
    <row r="18" spans="1:17" x14ac:dyDescent="0.3">
      <c r="A18" s="23" t="s">
        <v>14</v>
      </c>
      <c r="B18" s="23"/>
      <c r="C18" s="23"/>
      <c r="D18" s="23"/>
      <c r="E18" s="31">
        <f t="shared" si="0"/>
        <v>0</v>
      </c>
      <c r="F18" s="23"/>
      <c r="G18" s="23"/>
      <c r="H18" s="18">
        <f t="shared" si="1"/>
        <v>0</v>
      </c>
      <c r="I18" s="23"/>
      <c r="J18" s="23"/>
      <c r="K18" s="18">
        <f t="shared" si="2"/>
        <v>0</v>
      </c>
      <c r="L18" s="23"/>
      <c r="M18" s="23"/>
      <c r="N18" s="18">
        <f t="shared" si="3"/>
        <v>0</v>
      </c>
      <c r="O18" s="23"/>
      <c r="P18" s="23"/>
      <c r="Q18" s="18">
        <f t="shared" si="4"/>
        <v>0</v>
      </c>
    </row>
    <row r="19" spans="1:17" x14ac:dyDescent="0.3">
      <c r="A19" s="23" t="s">
        <v>15</v>
      </c>
      <c r="B19" s="23"/>
      <c r="C19" s="23"/>
      <c r="D19" s="23"/>
      <c r="E19" s="31">
        <f t="shared" si="0"/>
        <v>0</v>
      </c>
      <c r="F19" s="23"/>
      <c r="G19" s="23"/>
      <c r="H19" s="18">
        <f t="shared" si="1"/>
        <v>0</v>
      </c>
      <c r="I19" s="23"/>
      <c r="J19" s="23"/>
      <c r="K19" s="18">
        <f t="shared" si="2"/>
        <v>0</v>
      </c>
      <c r="L19" s="23"/>
      <c r="M19" s="23"/>
      <c r="N19" s="18">
        <f t="shared" si="3"/>
        <v>0</v>
      </c>
      <c r="O19" s="23"/>
      <c r="P19" s="23"/>
      <c r="Q19" s="18">
        <f t="shared" si="4"/>
        <v>0</v>
      </c>
    </row>
    <row r="20" spans="1:17" x14ac:dyDescent="0.3">
      <c r="A20" s="23" t="s">
        <v>16</v>
      </c>
      <c r="B20" s="23"/>
      <c r="C20" s="23"/>
      <c r="D20" s="23"/>
      <c r="E20" s="31">
        <f t="shared" si="0"/>
        <v>0</v>
      </c>
      <c r="F20" s="23"/>
      <c r="G20" s="23"/>
      <c r="H20" s="18">
        <f t="shared" si="1"/>
        <v>0</v>
      </c>
      <c r="I20" s="23"/>
      <c r="J20" s="23"/>
      <c r="K20" s="18">
        <f t="shared" si="2"/>
        <v>0</v>
      </c>
      <c r="L20" s="23"/>
      <c r="M20" s="23"/>
      <c r="N20" s="18">
        <f t="shared" si="3"/>
        <v>0</v>
      </c>
      <c r="O20" s="23"/>
      <c r="P20" s="23"/>
      <c r="Q20" s="18">
        <f t="shared" si="4"/>
        <v>0</v>
      </c>
    </row>
    <row r="21" spans="1:17" x14ac:dyDescent="0.3">
      <c r="A21" s="23" t="s">
        <v>17</v>
      </c>
      <c r="B21" s="23"/>
      <c r="C21" s="23"/>
      <c r="D21" s="23"/>
      <c r="E21" s="31">
        <f t="shared" si="0"/>
        <v>0</v>
      </c>
      <c r="F21" s="23"/>
      <c r="G21" s="23"/>
      <c r="H21" s="18">
        <f t="shared" si="1"/>
        <v>0</v>
      </c>
      <c r="I21" s="23"/>
      <c r="J21" s="23"/>
      <c r="K21" s="18">
        <f t="shared" si="2"/>
        <v>0</v>
      </c>
      <c r="L21" s="23"/>
      <c r="M21" s="23"/>
      <c r="N21" s="18">
        <f t="shared" si="3"/>
        <v>0</v>
      </c>
      <c r="O21" s="23"/>
      <c r="P21" s="23"/>
      <c r="Q21" s="18">
        <f t="shared" si="4"/>
        <v>0</v>
      </c>
    </row>
    <row r="22" spans="1:17" x14ac:dyDescent="0.3">
      <c r="A22" s="23" t="s">
        <v>18</v>
      </c>
      <c r="B22" s="23"/>
      <c r="C22" s="23"/>
      <c r="D22" s="23"/>
      <c r="E22" s="31">
        <f t="shared" si="0"/>
        <v>0</v>
      </c>
      <c r="F22" s="23"/>
      <c r="G22" s="23"/>
      <c r="H22" s="18">
        <f t="shared" si="1"/>
        <v>0</v>
      </c>
      <c r="I22" s="23"/>
      <c r="J22" s="23"/>
      <c r="K22" s="18">
        <f t="shared" si="2"/>
        <v>0</v>
      </c>
      <c r="L22" s="23"/>
      <c r="M22" s="23"/>
      <c r="N22" s="18">
        <f t="shared" si="3"/>
        <v>0</v>
      </c>
      <c r="O22" s="23"/>
      <c r="P22" s="23"/>
      <c r="Q22" s="18">
        <f t="shared" si="4"/>
        <v>0</v>
      </c>
    </row>
    <row r="23" spans="1:17" x14ac:dyDescent="0.3">
      <c r="A23" s="23" t="s">
        <v>19</v>
      </c>
      <c r="B23" s="23"/>
      <c r="C23" s="23"/>
      <c r="D23" s="23"/>
      <c r="E23" s="31">
        <f t="shared" si="0"/>
        <v>0</v>
      </c>
      <c r="F23" s="23"/>
      <c r="G23" s="23"/>
      <c r="H23" s="18">
        <f t="shared" si="1"/>
        <v>0</v>
      </c>
      <c r="I23" s="23"/>
      <c r="J23" s="23"/>
      <c r="K23" s="18">
        <f t="shared" si="2"/>
        <v>0</v>
      </c>
      <c r="L23" s="23"/>
      <c r="M23" s="23"/>
      <c r="N23" s="18">
        <f t="shared" si="3"/>
        <v>0</v>
      </c>
      <c r="O23" s="23"/>
      <c r="P23" s="23"/>
      <c r="Q23" s="18">
        <f t="shared" si="4"/>
        <v>0</v>
      </c>
    </row>
    <row r="24" spans="1:17" x14ac:dyDescent="0.3">
      <c r="A24" s="23" t="s">
        <v>20</v>
      </c>
      <c r="B24" s="23"/>
      <c r="C24" s="23"/>
      <c r="D24" s="23"/>
      <c r="E24" s="31">
        <f t="shared" si="0"/>
        <v>0</v>
      </c>
      <c r="F24" s="23"/>
      <c r="G24" s="23"/>
      <c r="H24" s="18">
        <f t="shared" si="1"/>
        <v>0</v>
      </c>
      <c r="I24" s="23"/>
      <c r="J24" s="23"/>
      <c r="K24" s="18">
        <f t="shared" si="2"/>
        <v>0</v>
      </c>
      <c r="L24" s="23"/>
      <c r="M24" s="23"/>
      <c r="N24" s="18">
        <f t="shared" si="3"/>
        <v>0</v>
      </c>
      <c r="O24" s="23"/>
      <c r="P24" s="23"/>
      <c r="Q24" s="18">
        <f t="shared" si="4"/>
        <v>0</v>
      </c>
    </row>
    <row r="25" spans="1:17" x14ac:dyDescent="0.3">
      <c r="A25" s="23" t="s">
        <v>21</v>
      </c>
      <c r="B25" s="23"/>
      <c r="C25" s="23"/>
      <c r="D25" s="23"/>
      <c r="E25" s="31">
        <f t="shared" si="0"/>
        <v>0</v>
      </c>
      <c r="F25" s="23"/>
      <c r="G25" s="23"/>
      <c r="H25" s="18">
        <f t="shared" si="1"/>
        <v>0</v>
      </c>
      <c r="I25" s="23"/>
      <c r="J25" s="23"/>
      <c r="K25" s="18">
        <f t="shared" si="2"/>
        <v>0</v>
      </c>
      <c r="L25" s="23"/>
      <c r="M25" s="23"/>
      <c r="N25" s="18">
        <f t="shared" si="3"/>
        <v>0</v>
      </c>
      <c r="O25" s="23"/>
      <c r="P25" s="23"/>
      <c r="Q25" s="18">
        <f t="shared" si="4"/>
        <v>0</v>
      </c>
    </row>
    <row r="26" spans="1:17" x14ac:dyDescent="0.3">
      <c r="A26" s="23" t="s">
        <v>22</v>
      </c>
      <c r="B26" s="23"/>
      <c r="C26" s="23"/>
      <c r="D26" s="23"/>
      <c r="E26" s="31">
        <f t="shared" si="0"/>
        <v>0</v>
      </c>
      <c r="F26" s="23"/>
      <c r="G26" s="23"/>
      <c r="H26" s="18">
        <f t="shared" si="1"/>
        <v>0</v>
      </c>
      <c r="I26" s="23"/>
      <c r="J26" s="23"/>
      <c r="K26" s="18">
        <f t="shared" si="2"/>
        <v>0</v>
      </c>
      <c r="L26" s="23"/>
      <c r="M26" s="23"/>
      <c r="N26" s="18">
        <f t="shared" si="3"/>
        <v>0</v>
      </c>
      <c r="O26" s="23"/>
      <c r="P26" s="23"/>
      <c r="Q26" s="18">
        <f t="shared" si="4"/>
        <v>0</v>
      </c>
    </row>
    <row r="27" spans="1:17" x14ac:dyDescent="0.3">
      <c r="A27" s="23" t="s">
        <v>23</v>
      </c>
      <c r="B27" s="23"/>
      <c r="C27" s="23"/>
      <c r="D27" s="23"/>
      <c r="E27" s="31">
        <f t="shared" si="0"/>
        <v>0</v>
      </c>
      <c r="F27" s="23"/>
      <c r="G27" s="23"/>
      <c r="H27" s="18">
        <f t="shared" si="1"/>
        <v>0</v>
      </c>
      <c r="I27" s="23"/>
      <c r="J27" s="23"/>
      <c r="K27" s="18">
        <f t="shared" si="2"/>
        <v>0</v>
      </c>
      <c r="L27" s="23"/>
      <c r="M27" s="23"/>
      <c r="N27" s="18">
        <f t="shared" si="3"/>
        <v>0</v>
      </c>
      <c r="O27" s="23"/>
      <c r="P27" s="23"/>
      <c r="Q27" s="18">
        <f t="shared" si="4"/>
        <v>0</v>
      </c>
    </row>
    <row r="28" spans="1:17" s="18" customFormat="1" x14ac:dyDescent="0.3">
      <c r="A28" s="33" t="s">
        <v>334</v>
      </c>
      <c r="B28" s="34">
        <f t="shared" ref="B28:Q28" si="5">SUM(B8:B27)</f>
        <v>0</v>
      </c>
      <c r="C28" s="34">
        <f t="shared" si="5"/>
        <v>0</v>
      </c>
      <c r="D28" s="34">
        <f t="shared" si="5"/>
        <v>0</v>
      </c>
      <c r="E28" s="34">
        <f t="shared" si="5"/>
        <v>0</v>
      </c>
      <c r="F28" s="34">
        <f t="shared" si="5"/>
        <v>0</v>
      </c>
      <c r="G28" s="34">
        <f t="shared" si="5"/>
        <v>0</v>
      </c>
      <c r="H28" s="34">
        <f t="shared" si="5"/>
        <v>0</v>
      </c>
      <c r="I28" s="34">
        <f t="shared" si="5"/>
        <v>0</v>
      </c>
      <c r="J28" s="34">
        <f t="shared" si="5"/>
        <v>0</v>
      </c>
      <c r="K28" s="34">
        <f t="shared" si="5"/>
        <v>0</v>
      </c>
      <c r="L28" s="34">
        <f t="shared" si="5"/>
        <v>0</v>
      </c>
      <c r="M28" s="34">
        <f t="shared" si="5"/>
        <v>0</v>
      </c>
      <c r="N28" s="34">
        <f t="shared" si="5"/>
        <v>0</v>
      </c>
      <c r="O28" s="34">
        <f t="shared" si="5"/>
        <v>0</v>
      </c>
      <c r="P28" s="34">
        <f t="shared" si="5"/>
        <v>0</v>
      </c>
      <c r="Q28" s="35">
        <f t="shared" si="5"/>
        <v>0</v>
      </c>
    </row>
    <row r="29" spans="1:17" x14ac:dyDescent="0.3">
      <c r="A29" s="24" t="s">
        <v>847</v>
      </c>
      <c r="B29" s="2"/>
      <c r="C29" s="2"/>
      <c r="D29" s="2"/>
      <c r="E29" s="26">
        <f>'TAB9'!C31</f>
        <v>0</v>
      </c>
      <c r="F29" s="2"/>
      <c r="G29" s="2"/>
      <c r="H29" s="26">
        <f>'TAB9'!D31</f>
        <v>0</v>
      </c>
      <c r="I29" s="2"/>
      <c r="J29" s="2"/>
      <c r="K29" s="26">
        <f>'TAB9'!F31</f>
        <v>0</v>
      </c>
      <c r="L29" s="2"/>
      <c r="M29" s="2"/>
      <c r="N29" s="26">
        <f>'TAB9'!H31</f>
        <v>0</v>
      </c>
      <c r="O29" s="2"/>
      <c r="P29" s="2"/>
      <c r="Q29" s="27">
        <f>'TAB9'!J31</f>
        <v>0</v>
      </c>
    </row>
    <row r="30" spans="1:17" ht="40.5" x14ac:dyDescent="0.3">
      <c r="A30" s="28" t="s">
        <v>848</v>
      </c>
      <c r="B30" s="2"/>
      <c r="C30" s="2"/>
      <c r="D30" s="2"/>
      <c r="E30" s="29">
        <f>E28-E29</f>
        <v>0</v>
      </c>
      <c r="F30" s="2"/>
      <c r="G30" s="2"/>
      <c r="H30" s="29">
        <f>H28-H29</f>
        <v>0</v>
      </c>
      <c r="I30" s="2"/>
      <c r="J30" s="2"/>
      <c r="K30" s="29">
        <f>K28-K29</f>
        <v>0</v>
      </c>
      <c r="L30" s="2"/>
      <c r="M30" s="2"/>
      <c r="N30" s="29">
        <f>N28-N29</f>
        <v>0</v>
      </c>
      <c r="O30" s="2"/>
      <c r="P30" s="2"/>
      <c r="Q30" s="30">
        <f>Q28-Q29</f>
        <v>0</v>
      </c>
    </row>
    <row r="32" spans="1:17" x14ac:dyDescent="0.3">
      <c r="A32" s="24" t="s">
        <v>634</v>
      </c>
      <c r="B32" s="2"/>
      <c r="C32" s="746">
        <f>'TAB2'!D$34</f>
        <v>0</v>
      </c>
      <c r="D32" s="747"/>
      <c r="E32" s="2"/>
      <c r="F32" s="746">
        <f>'TAB2'!G$34</f>
        <v>0</v>
      </c>
      <c r="G32" s="747"/>
      <c r="H32" s="2"/>
      <c r="I32" s="746">
        <f>'TAB2'!K$34</f>
        <v>0</v>
      </c>
      <c r="J32" s="747"/>
      <c r="K32" s="2"/>
      <c r="L32" s="746">
        <f>'TAB2'!O$34</f>
        <v>0</v>
      </c>
      <c r="M32" s="747"/>
      <c r="N32" s="2"/>
      <c r="O32" s="746">
        <f>'TAB2'!R$34</f>
        <v>0</v>
      </c>
      <c r="P32" s="747"/>
      <c r="Q32" s="2"/>
    </row>
    <row r="33" spans="1:17" ht="27" x14ac:dyDescent="0.3">
      <c r="A33" s="28" t="s">
        <v>849</v>
      </c>
      <c r="B33" s="2"/>
      <c r="C33" s="748">
        <f>SUM(C28:D28)-C32</f>
        <v>0</v>
      </c>
      <c r="D33" s="749"/>
      <c r="E33" s="2"/>
      <c r="F33" s="748">
        <f>SUM(F28:G28)-F32</f>
        <v>0</v>
      </c>
      <c r="G33" s="749"/>
      <c r="H33" s="2"/>
      <c r="I33" s="748">
        <f>SUM(I28:J28)-I32</f>
        <v>0</v>
      </c>
      <c r="J33" s="749"/>
      <c r="K33" s="2"/>
      <c r="L33" s="748">
        <f>SUM(L28:M28)-L32</f>
        <v>0</v>
      </c>
      <c r="M33" s="749"/>
      <c r="N33" s="2"/>
      <c r="O33" s="748">
        <f>SUM(O28:P28)-O32</f>
        <v>0</v>
      </c>
      <c r="P33" s="749"/>
      <c r="Q33" s="2"/>
    </row>
    <row r="35" spans="1:17" s="106" customFormat="1" ht="12.6" customHeight="1" x14ac:dyDescent="0.3">
      <c r="A35" s="319"/>
      <c r="B35" s="744" t="s">
        <v>287</v>
      </c>
      <c r="C35" s="745"/>
      <c r="D35" s="745"/>
      <c r="E35" s="745"/>
      <c r="F35" s="744" t="s">
        <v>283</v>
      </c>
      <c r="G35" s="745"/>
      <c r="H35" s="745"/>
      <c r="I35" s="744" t="s">
        <v>284</v>
      </c>
      <c r="J35" s="745"/>
      <c r="K35" s="745"/>
      <c r="L35" s="744" t="s">
        <v>285</v>
      </c>
      <c r="M35" s="745"/>
      <c r="N35" s="745"/>
      <c r="O35" s="744" t="s">
        <v>286</v>
      </c>
      <c r="P35" s="745"/>
      <c r="Q35" s="745"/>
    </row>
    <row r="36" spans="1:17" s="319" customFormat="1" ht="40.5" x14ac:dyDescent="0.3">
      <c r="A36" s="325"/>
      <c r="B36" s="325" t="s">
        <v>330</v>
      </c>
      <c r="C36" s="325" t="s">
        <v>332</v>
      </c>
      <c r="D36" s="325" t="s">
        <v>333</v>
      </c>
      <c r="E36" s="325" t="s">
        <v>331</v>
      </c>
      <c r="F36" s="325" t="s">
        <v>332</v>
      </c>
      <c r="G36" s="325" t="s">
        <v>333</v>
      </c>
      <c r="H36" s="325" t="s">
        <v>331</v>
      </c>
      <c r="I36" s="325" t="s">
        <v>332</v>
      </c>
      <c r="J36" s="325" t="s">
        <v>333</v>
      </c>
      <c r="K36" s="325" t="s">
        <v>331</v>
      </c>
      <c r="L36" s="325" t="s">
        <v>332</v>
      </c>
      <c r="M36" s="325" t="s">
        <v>333</v>
      </c>
      <c r="N36" s="325" t="s">
        <v>331</v>
      </c>
      <c r="O36" s="325" t="s">
        <v>332</v>
      </c>
      <c r="P36" s="325" t="s">
        <v>333</v>
      </c>
      <c r="Q36" s="325" t="s">
        <v>331</v>
      </c>
    </row>
    <row r="37" spans="1:17" x14ac:dyDescent="0.3">
      <c r="A37" s="21"/>
      <c r="B37" s="32"/>
      <c r="C37" s="32"/>
      <c r="D37" s="22"/>
      <c r="E37" s="22"/>
      <c r="F37" s="32"/>
      <c r="G37" s="22"/>
      <c r="H37" s="22"/>
      <c r="I37" s="32"/>
      <c r="J37" s="22"/>
      <c r="K37" s="22"/>
      <c r="L37" s="32"/>
      <c r="M37" s="22"/>
      <c r="N37" s="22"/>
      <c r="O37" s="32"/>
      <c r="P37" s="22"/>
      <c r="Q37" s="22"/>
    </row>
    <row r="38" spans="1:17" x14ac:dyDescent="0.3">
      <c r="A38" s="21" t="str">
        <f t="shared" ref="A38:A57" si="6">A8</f>
        <v>Intitulé 1</v>
      </c>
      <c r="B38" s="31">
        <f t="shared" ref="B38:B57" si="7">N8</f>
        <v>0</v>
      </c>
      <c r="C38" s="31">
        <f t="shared" ref="C38:C57" si="8">O8</f>
        <v>0</v>
      </c>
      <c r="D38" s="31">
        <f t="shared" ref="D38:D57" si="9">P8</f>
        <v>0</v>
      </c>
      <c r="E38" s="31">
        <f>SUM(B38:D38)</f>
        <v>0</v>
      </c>
      <c r="F38" s="23"/>
      <c r="G38" s="23"/>
      <c r="H38" s="18">
        <f>SUM(E38:G38)</f>
        <v>0</v>
      </c>
      <c r="I38" s="23"/>
      <c r="J38" s="23"/>
      <c r="K38" s="18">
        <f>SUM(H38:J38)</f>
        <v>0</v>
      </c>
      <c r="L38" s="23"/>
      <c r="M38" s="23"/>
      <c r="N38" s="18">
        <f>SUM(K38:M38)</f>
        <v>0</v>
      </c>
      <c r="O38" s="23"/>
      <c r="P38" s="23"/>
      <c r="Q38" s="18">
        <f>SUM(N38:P38)</f>
        <v>0</v>
      </c>
    </row>
    <row r="39" spans="1:17" x14ac:dyDescent="0.3">
      <c r="A39" s="21" t="str">
        <f t="shared" si="6"/>
        <v>Intitulé 2</v>
      </c>
      <c r="B39" s="31">
        <f t="shared" si="7"/>
        <v>0</v>
      </c>
      <c r="C39" s="31">
        <f t="shared" si="8"/>
        <v>0</v>
      </c>
      <c r="D39" s="31">
        <f t="shared" si="9"/>
        <v>0</v>
      </c>
      <c r="E39" s="31">
        <f t="shared" ref="E39:E57" si="10">SUM(B39:D39)</f>
        <v>0</v>
      </c>
      <c r="F39" s="23"/>
      <c r="G39" s="23"/>
      <c r="H39" s="18">
        <f t="shared" ref="H39:H57" si="11">SUM(E39:G39)</f>
        <v>0</v>
      </c>
      <c r="I39" s="23"/>
      <c r="J39" s="23"/>
      <c r="K39" s="18">
        <f t="shared" ref="K39:K57" si="12">SUM(H39:J39)</f>
        <v>0</v>
      </c>
      <c r="L39" s="23"/>
      <c r="M39" s="23"/>
      <c r="N39" s="18">
        <f t="shared" ref="N39:N57" si="13">SUM(K39:M39)</f>
        <v>0</v>
      </c>
      <c r="O39" s="23"/>
      <c r="P39" s="23"/>
      <c r="Q39" s="18">
        <f t="shared" ref="Q39:Q57" si="14">SUM(N39:P39)</f>
        <v>0</v>
      </c>
    </row>
    <row r="40" spans="1:17" x14ac:dyDescent="0.3">
      <c r="A40" s="21" t="str">
        <f t="shared" si="6"/>
        <v>Intitulé 3</v>
      </c>
      <c r="B40" s="31">
        <f t="shared" si="7"/>
        <v>0</v>
      </c>
      <c r="C40" s="31">
        <f t="shared" si="8"/>
        <v>0</v>
      </c>
      <c r="D40" s="31">
        <f t="shared" si="9"/>
        <v>0</v>
      </c>
      <c r="E40" s="31">
        <f t="shared" si="10"/>
        <v>0</v>
      </c>
      <c r="F40" s="23"/>
      <c r="G40" s="23"/>
      <c r="H40" s="18">
        <f t="shared" si="11"/>
        <v>0</v>
      </c>
      <c r="I40" s="23"/>
      <c r="J40" s="23"/>
      <c r="K40" s="18">
        <f t="shared" si="12"/>
        <v>0</v>
      </c>
      <c r="L40" s="23"/>
      <c r="M40" s="23"/>
      <c r="N40" s="18">
        <f t="shared" si="13"/>
        <v>0</v>
      </c>
      <c r="O40" s="23"/>
      <c r="P40" s="23"/>
      <c r="Q40" s="18">
        <f t="shared" si="14"/>
        <v>0</v>
      </c>
    </row>
    <row r="41" spans="1:17" x14ac:dyDescent="0.3">
      <c r="A41" s="21" t="str">
        <f t="shared" si="6"/>
        <v>Intitulé 4</v>
      </c>
      <c r="B41" s="31">
        <f t="shared" si="7"/>
        <v>0</v>
      </c>
      <c r="C41" s="31">
        <f t="shared" si="8"/>
        <v>0</v>
      </c>
      <c r="D41" s="31">
        <f t="shared" si="9"/>
        <v>0</v>
      </c>
      <c r="E41" s="31">
        <f t="shared" si="10"/>
        <v>0</v>
      </c>
      <c r="F41" s="23"/>
      <c r="G41" s="23"/>
      <c r="H41" s="18">
        <f t="shared" si="11"/>
        <v>0</v>
      </c>
      <c r="I41" s="23"/>
      <c r="J41" s="23"/>
      <c r="K41" s="18">
        <f t="shared" si="12"/>
        <v>0</v>
      </c>
      <c r="L41" s="23"/>
      <c r="M41" s="23"/>
      <c r="N41" s="18">
        <f t="shared" si="13"/>
        <v>0</v>
      </c>
      <c r="O41" s="23"/>
      <c r="P41" s="23"/>
      <c r="Q41" s="18">
        <f t="shared" si="14"/>
        <v>0</v>
      </c>
    </row>
    <row r="42" spans="1:17" x14ac:dyDescent="0.3">
      <c r="A42" s="21" t="str">
        <f t="shared" si="6"/>
        <v>Intitulé 5</v>
      </c>
      <c r="B42" s="31">
        <f t="shared" si="7"/>
        <v>0</v>
      </c>
      <c r="C42" s="31">
        <f t="shared" si="8"/>
        <v>0</v>
      </c>
      <c r="D42" s="31">
        <f t="shared" si="9"/>
        <v>0</v>
      </c>
      <c r="E42" s="31">
        <f t="shared" si="10"/>
        <v>0</v>
      </c>
      <c r="F42" s="23"/>
      <c r="G42" s="23"/>
      <c r="H42" s="18">
        <f t="shared" si="11"/>
        <v>0</v>
      </c>
      <c r="I42" s="23"/>
      <c r="J42" s="23"/>
      <c r="K42" s="18">
        <f t="shared" si="12"/>
        <v>0</v>
      </c>
      <c r="L42" s="23"/>
      <c r="M42" s="23"/>
      <c r="N42" s="18">
        <f t="shared" si="13"/>
        <v>0</v>
      </c>
      <c r="O42" s="23"/>
      <c r="P42" s="23"/>
      <c r="Q42" s="18">
        <f t="shared" si="14"/>
        <v>0</v>
      </c>
    </row>
    <row r="43" spans="1:17" x14ac:dyDescent="0.3">
      <c r="A43" s="21" t="str">
        <f t="shared" si="6"/>
        <v>Intitulé 6</v>
      </c>
      <c r="B43" s="31">
        <f t="shared" si="7"/>
        <v>0</v>
      </c>
      <c r="C43" s="31">
        <f t="shared" si="8"/>
        <v>0</v>
      </c>
      <c r="D43" s="31">
        <f t="shared" si="9"/>
        <v>0</v>
      </c>
      <c r="E43" s="31">
        <f t="shared" si="10"/>
        <v>0</v>
      </c>
      <c r="F43" s="23"/>
      <c r="G43" s="23"/>
      <c r="H43" s="18">
        <f t="shared" si="11"/>
        <v>0</v>
      </c>
      <c r="I43" s="23"/>
      <c r="J43" s="23"/>
      <c r="K43" s="18">
        <f t="shared" si="12"/>
        <v>0</v>
      </c>
      <c r="L43" s="23"/>
      <c r="M43" s="23"/>
      <c r="N43" s="18">
        <f t="shared" si="13"/>
        <v>0</v>
      </c>
      <c r="O43" s="23"/>
      <c r="P43" s="23"/>
      <c r="Q43" s="18">
        <f t="shared" si="14"/>
        <v>0</v>
      </c>
    </row>
    <row r="44" spans="1:17" x14ac:dyDescent="0.3">
      <c r="A44" s="21" t="str">
        <f t="shared" si="6"/>
        <v>Intitulé 7</v>
      </c>
      <c r="B44" s="31">
        <f t="shared" si="7"/>
        <v>0</v>
      </c>
      <c r="C44" s="31">
        <f t="shared" si="8"/>
        <v>0</v>
      </c>
      <c r="D44" s="31">
        <f t="shared" si="9"/>
        <v>0</v>
      </c>
      <c r="E44" s="31">
        <f t="shared" si="10"/>
        <v>0</v>
      </c>
      <c r="F44" s="23"/>
      <c r="G44" s="23"/>
      <c r="H44" s="18">
        <f t="shared" si="11"/>
        <v>0</v>
      </c>
      <c r="I44" s="23"/>
      <c r="J44" s="23"/>
      <c r="K44" s="18">
        <f t="shared" si="12"/>
        <v>0</v>
      </c>
      <c r="L44" s="23"/>
      <c r="M44" s="23"/>
      <c r="N44" s="18">
        <f t="shared" si="13"/>
        <v>0</v>
      </c>
      <c r="O44" s="23"/>
      <c r="P44" s="23"/>
      <c r="Q44" s="18">
        <f t="shared" si="14"/>
        <v>0</v>
      </c>
    </row>
    <row r="45" spans="1:17" x14ac:dyDescent="0.3">
      <c r="A45" s="21" t="str">
        <f t="shared" si="6"/>
        <v>Intitulé 8</v>
      </c>
      <c r="B45" s="31">
        <f t="shared" si="7"/>
        <v>0</v>
      </c>
      <c r="C45" s="31">
        <f t="shared" si="8"/>
        <v>0</v>
      </c>
      <c r="D45" s="31">
        <f t="shared" si="9"/>
        <v>0</v>
      </c>
      <c r="E45" s="31">
        <f t="shared" si="10"/>
        <v>0</v>
      </c>
      <c r="F45" s="23"/>
      <c r="G45" s="23"/>
      <c r="H45" s="18">
        <f t="shared" si="11"/>
        <v>0</v>
      </c>
      <c r="I45" s="23"/>
      <c r="J45" s="23"/>
      <c r="K45" s="18">
        <f t="shared" si="12"/>
        <v>0</v>
      </c>
      <c r="L45" s="23"/>
      <c r="M45" s="23"/>
      <c r="N45" s="18">
        <f t="shared" si="13"/>
        <v>0</v>
      </c>
      <c r="O45" s="23"/>
      <c r="P45" s="23"/>
      <c r="Q45" s="18">
        <f t="shared" si="14"/>
        <v>0</v>
      </c>
    </row>
    <row r="46" spans="1:17" x14ac:dyDescent="0.3">
      <c r="A46" s="21" t="str">
        <f t="shared" si="6"/>
        <v>Intitulé 9</v>
      </c>
      <c r="B46" s="31">
        <f t="shared" si="7"/>
        <v>0</v>
      </c>
      <c r="C46" s="31">
        <f t="shared" si="8"/>
        <v>0</v>
      </c>
      <c r="D46" s="31">
        <f t="shared" si="9"/>
        <v>0</v>
      </c>
      <c r="E46" s="31">
        <f t="shared" si="10"/>
        <v>0</v>
      </c>
      <c r="F46" s="23"/>
      <c r="G46" s="23"/>
      <c r="H46" s="18">
        <f t="shared" si="11"/>
        <v>0</v>
      </c>
      <c r="I46" s="23"/>
      <c r="J46" s="23"/>
      <c r="K46" s="18">
        <f t="shared" si="12"/>
        <v>0</v>
      </c>
      <c r="L46" s="23"/>
      <c r="M46" s="23"/>
      <c r="N46" s="18">
        <f t="shared" si="13"/>
        <v>0</v>
      </c>
      <c r="O46" s="23"/>
      <c r="P46" s="23"/>
      <c r="Q46" s="18">
        <f t="shared" si="14"/>
        <v>0</v>
      </c>
    </row>
    <row r="47" spans="1:17" x14ac:dyDescent="0.3">
      <c r="A47" s="21" t="str">
        <f t="shared" si="6"/>
        <v>Intitulé 10</v>
      </c>
      <c r="B47" s="31">
        <f t="shared" si="7"/>
        <v>0</v>
      </c>
      <c r="C47" s="31">
        <f t="shared" si="8"/>
        <v>0</v>
      </c>
      <c r="D47" s="31">
        <f t="shared" si="9"/>
        <v>0</v>
      </c>
      <c r="E47" s="31">
        <f t="shared" si="10"/>
        <v>0</v>
      </c>
      <c r="F47" s="23"/>
      <c r="G47" s="23"/>
      <c r="H47" s="18">
        <f t="shared" si="11"/>
        <v>0</v>
      </c>
      <c r="I47" s="23"/>
      <c r="J47" s="23"/>
      <c r="K47" s="18">
        <f t="shared" si="12"/>
        <v>0</v>
      </c>
      <c r="L47" s="23"/>
      <c r="M47" s="23"/>
      <c r="N47" s="18">
        <f t="shared" si="13"/>
        <v>0</v>
      </c>
      <c r="O47" s="23"/>
      <c r="P47" s="23"/>
      <c r="Q47" s="18">
        <f t="shared" si="14"/>
        <v>0</v>
      </c>
    </row>
    <row r="48" spans="1:17" x14ac:dyDescent="0.3">
      <c r="A48" s="21" t="str">
        <f t="shared" si="6"/>
        <v>Intitulé 11</v>
      </c>
      <c r="B48" s="31">
        <f t="shared" si="7"/>
        <v>0</v>
      </c>
      <c r="C48" s="31">
        <f t="shared" si="8"/>
        <v>0</v>
      </c>
      <c r="D48" s="31">
        <f t="shared" si="9"/>
        <v>0</v>
      </c>
      <c r="E48" s="31">
        <f t="shared" si="10"/>
        <v>0</v>
      </c>
      <c r="F48" s="23"/>
      <c r="G48" s="23"/>
      <c r="H48" s="18">
        <f t="shared" si="11"/>
        <v>0</v>
      </c>
      <c r="I48" s="23"/>
      <c r="J48" s="23"/>
      <c r="K48" s="18">
        <f t="shared" si="12"/>
        <v>0</v>
      </c>
      <c r="L48" s="23"/>
      <c r="M48" s="23"/>
      <c r="N48" s="18">
        <f t="shared" si="13"/>
        <v>0</v>
      </c>
      <c r="O48" s="23"/>
      <c r="P48" s="23"/>
      <c r="Q48" s="18">
        <f t="shared" si="14"/>
        <v>0</v>
      </c>
    </row>
    <row r="49" spans="1:17" x14ac:dyDescent="0.3">
      <c r="A49" s="21" t="str">
        <f t="shared" si="6"/>
        <v>Intitulé 12</v>
      </c>
      <c r="B49" s="31">
        <f t="shared" si="7"/>
        <v>0</v>
      </c>
      <c r="C49" s="31">
        <f t="shared" si="8"/>
        <v>0</v>
      </c>
      <c r="D49" s="31">
        <f t="shared" si="9"/>
        <v>0</v>
      </c>
      <c r="E49" s="31">
        <f t="shared" si="10"/>
        <v>0</v>
      </c>
      <c r="F49" s="23"/>
      <c r="G49" s="23"/>
      <c r="H49" s="18">
        <f t="shared" si="11"/>
        <v>0</v>
      </c>
      <c r="I49" s="23"/>
      <c r="J49" s="23"/>
      <c r="K49" s="18">
        <f t="shared" si="12"/>
        <v>0</v>
      </c>
      <c r="L49" s="23"/>
      <c r="M49" s="23"/>
      <c r="N49" s="18">
        <f t="shared" si="13"/>
        <v>0</v>
      </c>
      <c r="O49" s="23"/>
      <c r="P49" s="23"/>
      <c r="Q49" s="18">
        <f t="shared" si="14"/>
        <v>0</v>
      </c>
    </row>
    <row r="50" spans="1:17" x14ac:dyDescent="0.3">
      <c r="A50" s="21" t="str">
        <f t="shared" si="6"/>
        <v>Intitulé 13</v>
      </c>
      <c r="B50" s="31">
        <f t="shared" si="7"/>
        <v>0</v>
      </c>
      <c r="C50" s="31">
        <f t="shared" si="8"/>
        <v>0</v>
      </c>
      <c r="D50" s="31">
        <f t="shared" si="9"/>
        <v>0</v>
      </c>
      <c r="E50" s="31">
        <f t="shared" si="10"/>
        <v>0</v>
      </c>
      <c r="F50" s="23"/>
      <c r="G50" s="23"/>
      <c r="H50" s="18">
        <f t="shared" si="11"/>
        <v>0</v>
      </c>
      <c r="I50" s="23"/>
      <c r="J50" s="23"/>
      <c r="K50" s="18">
        <f t="shared" si="12"/>
        <v>0</v>
      </c>
      <c r="L50" s="23"/>
      <c r="M50" s="23"/>
      <c r="N50" s="18">
        <f t="shared" si="13"/>
        <v>0</v>
      </c>
      <c r="O50" s="23"/>
      <c r="P50" s="23"/>
      <c r="Q50" s="18">
        <f t="shared" si="14"/>
        <v>0</v>
      </c>
    </row>
    <row r="51" spans="1:17" x14ac:dyDescent="0.3">
      <c r="A51" s="21" t="str">
        <f t="shared" si="6"/>
        <v>Intitulé 14</v>
      </c>
      <c r="B51" s="31">
        <f t="shared" si="7"/>
        <v>0</v>
      </c>
      <c r="C51" s="31">
        <f t="shared" si="8"/>
        <v>0</v>
      </c>
      <c r="D51" s="31">
        <f t="shared" si="9"/>
        <v>0</v>
      </c>
      <c r="E51" s="31">
        <f t="shared" si="10"/>
        <v>0</v>
      </c>
      <c r="F51" s="23"/>
      <c r="G51" s="23"/>
      <c r="H51" s="18">
        <f t="shared" si="11"/>
        <v>0</v>
      </c>
      <c r="I51" s="23"/>
      <c r="J51" s="23"/>
      <c r="K51" s="18">
        <f t="shared" si="12"/>
        <v>0</v>
      </c>
      <c r="L51" s="23"/>
      <c r="M51" s="23"/>
      <c r="N51" s="18">
        <f t="shared" si="13"/>
        <v>0</v>
      </c>
      <c r="O51" s="23"/>
      <c r="P51" s="23"/>
      <c r="Q51" s="18">
        <f t="shared" si="14"/>
        <v>0</v>
      </c>
    </row>
    <row r="52" spans="1:17" x14ac:dyDescent="0.3">
      <c r="A52" s="21" t="str">
        <f t="shared" si="6"/>
        <v>Intitulé 15</v>
      </c>
      <c r="B52" s="31">
        <f t="shared" si="7"/>
        <v>0</v>
      </c>
      <c r="C52" s="31">
        <f t="shared" si="8"/>
        <v>0</v>
      </c>
      <c r="D52" s="31">
        <f t="shared" si="9"/>
        <v>0</v>
      </c>
      <c r="E52" s="31">
        <f t="shared" si="10"/>
        <v>0</v>
      </c>
      <c r="F52" s="23"/>
      <c r="G52" s="23"/>
      <c r="H52" s="18">
        <f t="shared" si="11"/>
        <v>0</v>
      </c>
      <c r="I52" s="23"/>
      <c r="J52" s="23"/>
      <c r="K52" s="18">
        <f t="shared" si="12"/>
        <v>0</v>
      </c>
      <c r="L52" s="23"/>
      <c r="M52" s="23"/>
      <c r="N52" s="18">
        <f t="shared" si="13"/>
        <v>0</v>
      </c>
      <c r="O52" s="23"/>
      <c r="P52" s="23"/>
      <c r="Q52" s="18">
        <f t="shared" si="14"/>
        <v>0</v>
      </c>
    </row>
    <row r="53" spans="1:17" x14ac:dyDescent="0.3">
      <c r="A53" s="21" t="str">
        <f t="shared" si="6"/>
        <v>Intitulé 16</v>
      </c>
      <c r="B53" s="31">
        <f t="shared" si="7"/>
        <v>0</v>
      </c>
      <c r="C53" s="31">
        <f t="shared" si="8"/>
        <v>0</v>
      </c>
      <c r="D53" s="31">
        <f t="shared" si="9"/>
        <v>0</v>
      </c>
      <c r="E53" s="31">
        <f t="shared" si="10"/>
        <v>0</v>
      </c>
      <c r="F53" s="23"/>
      <c r="G53" s="23"/>
      <c r="H53" s="18">
        <f t="shared" si="11"/>
        <v>0</v>
      </c>
      <c r="I53" s="23"/>
      <c r="J53" s="23"/>
      <c r="K53" s="18">
        <f t="shared" si="12"/>
        <v>0</v>
      </c>
      <c r="L53" s="23"/>
      <c r="M53" s="23"/>
      <c r="N53" s="18">
        <f t="shared" si="13"/>
        <v>0</v>
      </c>
      <c r="O53" s="23"/>
      <c r="P53" s="23"/>
      <c r="Q53" s="18">
        <f t="shared" si="14"/>
        <v>0</v>
      </c>
    </row>
    <row r="54" spans="1:17" x14ac:dyDescent="0.3">
      <c r="A54" s="21" t="str">
        <f t="shared" si="6"/>
        <v>Intitulé 17</v>
      </c>
      <c r="B54" s="31">
        <f t="shared" si="7"/>
        <v>0</v>
      </c>
      <c r="C54" s="31">
        <f t="shared" si="8"/>
        <v>0</v>
      </c>
      <c r="D54" s="31">
        <f t="shared" si="9"/>
        <v>0</v>
      </c>
      <c r="E54" s="31">
        <f t="shared" si="10"/>
        <v>0</v>
      </c>
      <c r="F54" s="23"/>
      <c r="G54" s="23"/>
      <c r="H54" s="18">
        <f t="shared" si="11"/>
        <v>0</v>
      </c>
      <c r="I54" s="23"/>
      <c r="J54" s="23"/>
      <c r="K54" s="18">
        <f t="shared" si="12"/>
        <v>0</v>
      </c>
      <c r="L54" s="23"/>
      <c r="M54" s="23"/>
      <c r="N54" s="18">
        <f t="shared" si="13"/>
        <v>0</v>
      </c>
      <c r="O54" s="23"/>
      <c r="P54" s="23"/>
      <c r="Q54" s="18">
        <f t="shared" si="14"/>
        <v>0</v>
      </c>
    </row>
    <row r="55" spans="1:17" x14ac:dyDescent="0.3">
      <c r="A55" s="21" t="str">
        <f t="shared" si="6"/>
        <v>Intitulé 18</v>
      </c>
      <c r="B55" s="31">
        <f t="shared" si="7"/>
        <v>0</v>
      </c>
      <c r="C55" s="31">
        <f t="shared" si="8"/>
        <v>0</v>
      </c>
      <c r="D55" s="31">
        <f t="shared" si="9"/>
        <v>0</v>
      </c>
      <c r="E55" s="31">
        <f t="shared" si="10"/>
        <v>0</v>
      </c>
      <c r="F55" s="23"/>
      <c r="G55" s="23"/>
      <c r="H55" s="18">
        <f t="shared" si="11"/>
        <v>0</v>
      </c>
      <c r="I55" s="23"/>
      <c r="J55" s="23"/>
      <c r="K55" s="18">
        <f t="shared" si="12"/>
        <v>0</v>
      </c>
      <c r="L55" s="23"/>
      <c r="M55" s="23"/>
      <c r="N55" s="18">
        <f t="shared" si="13"/>
        <v>0</v>
      </c>
      <c r="O55" s="23"/>
      <c r="P55" s="23"/>
      <c r="Q55" s="18">
        <f t="shared" si="14"/>
        <v>0</v>
      </c>
    </row>
    <row r="56" spans="1:17" x14ac:dyDescent="0.3">
      <c r="A56" s="21" t="str">
        <f t="shared" si="6"/>
        <v>Intitulé 19</v>
      </c>
      <c r="B56" s="31">
        <f t="shared" si="7"/>
        <v>0</v>
      </c>
      <c r="C56" s="31">
        <f t="shared" si="8"/>
        <v>0</v>
      </c>
      <c r="D56" s="31">
        <f t="shared" si="9"/>
        <v>0</v>
      </c>
      <c r="E56" s="31">
        <f t="shared" si="10"/>
        <v>0</v>
      </c>
      <c r="F56" s="23"/>
      <c r="G56" s="23"/>
      <c r="H56" s="18">
        <f t="shared" si="11"/>
        <v>0</v>
      </c>
      <c r="I56" s="23"/>
      <c r="J56" s="23"/>
      <c r="K56" s="18">
        <f t="shared" si="12"/>
        <v>0</v>
      </c>
      <c r="L56" s="23"/>
      <c r="M56" s="23"/>
      <c r="N56" s="18">
        <f t="shared" si="13"/>
        <v>0</v>
      </c>
      <c r="O56" s="23"/>
      <c r="P56" s="23"/>
      <c r="Q56" s="18">
        <f t="shared" si="14"/>
        <v>0</v>
      </c>
    </row>
    <row r="57" spans="1:17" x14ac:dyDescent="0.3">
      <c r="A57" s="21" t="str">
        <f t="shared" si="6"/>
        <v>Intitulé 20</v>
      </c>
      <c r="B57" s="31">
        <f t="shared" si="7"/>
        <v>0</v>
      </c>
      <c r="C57" s="31">
        <f t="shared" si="8"/>
        <v>0</v>
      </c>
      <c r="D57" s="31">
        <f t="shared" si="9"/>
        <v>0</v>
      </c>
      <c r="E57" s="31">
        <f t="shared" si="10"/>
        <v>0</v>
      </c>
      <c r="F57" s="23"/>
      <c r="G57" s="23"/>
      <c r="H57" s="18">
        <f t="shared" si="11"/>
        <v>0</v>
      </c>
      <c r="I57" s="23"/>
      <c r="J57" s="23"/>
      <c r="K57" s="18">
        <f t="shared" si="12"/>
        <v>0</v>
      </c>
      <c r="L57" s="23"/>
      <c r="M57" s="23"/>
      <c r="N57" s="18">
        <f t="shared" si="13"/>
        <v>0</v>
      </c>
      <c r="O57" s="23"/>
      <c r="P57" s="23"/>
      <c r="Q57" s="18">
        <f t="shared" si="14"/>
        <v>0</v>
      </c>
    </row>
    <row r="58" spans="1:17" x14ac:dyDescent="0.3">
      <c r="A58" s="33" t="s">
        <v>334</v>
      </c>
      <c r="B58" s="34">
        <f>SUM(B38:B57)</f>
        <v>0</v>
      </c>
      <c r="C58" s="34">
        <f>SUM(C38:C57)</f>
        <v>0</v>
      </c>
      <c r="D58" s="34">
        <f>SUM(D38:D57)</f>
        <v>0</v>
      </c>
      <c r="E58" s="34">
        <f>SUM(E38:E57)</f>
        <v>0</v>
      </c>
      <c r="F58" s="34">
        <f t="shared" ref="F58:Q58" si="15">SUM(F38:F57)</f>
        <v>0</v>
      </c>
      <c r="G58" s="34">
        <f t="shared" si="15"/>
        <v>0</v>
      </c>
      <c r="H58" s="34">
        <f t="shared" si="15"/>
        <v>0</v>
      </c>
      <c r="I58" s="34">
        <f t="shared" si="15"/>
        <v>0</v>
      </c>
      <c r="J58" s="34">
        <f t="shared" si="15"/>
        <v>0</v>
      </c>
      <c r="K58" s="34">
        <f t="shared" si="15"/>
        <v>0</v>
      </c>
      <c r="L58" s="34">
        <f t="shared" si="15"/>
        <v>0</v>
      </c>
      <c r="M58" s="34">
        <f t="shared" si="15"/>
        <v>0</v>
      </c>
      <c r="N58" s="34">
        <f t="shared" si="15"/>
        <v>0</v>
      </c>
      <c r="O58" s="34">
        <f t="shared" si="15"/>
        <v>0</v>
      </c>
      <c r="P58" s="34">
        <f t="shared" si="15"/>
        <v>0</v>
      </c>
      <c r="Q58" s="35">
        <f t="shared" si="15"/>
        <v>0</v>
      </c>
    </row>
    <row r="59" spans="1:17" x14ac:dyDescent="0.3">
      <c r="A59" s="24" t="s">
        <v>850</v>
      </c>
      <c r="B59" s="2"/>
      <c r="C59" s="2"/>
      <c r="D59" s="2"/>
      <c r="E59" s="26">
        <f>Q29</f>
        <v>0</v>
      </c>
      <c r="F59" s="2"/>
      <c r="G59" s="2"/>
      <c r="H59" s="26">
        <f>'TAB9'!L31</f>
        <v>0</v>
      </c>
      <c r="I59" s="2"/>
      <c r="J59" s="2"/>
      <c r="K59" s="26">
        <f>'TAB9'!N31</f>
        <v>0</v>
      </c>
      <c r="L59" s="2"/>
      <c r="M59" s="2"/>
      <c r="N59" s="26">
        <f>'TAB9'!P31</f>
        <v>0</v>
      </c>
      <c r="O59" s="2"/>
      <c r="P59" s="2"/>
      <c r="Q59" s="27">
        <f>'TAB9'!R31</f>
        <v>0</v>
      </c>
    </row>
    <row r="60" spans="1:17" ht="40.5" x14ac:dyDescent="0.3">
      <c r="A60" s="28" t="s">
        <v>848</v>
      </c>
      <c r="B60" s="2"/>
      <c r="C60" s="2"/>
      <c r="D60" s="2"/>
      <c r="E60" s="29">
        <f>E58-E59</f>
        <v>0</v>
      </c>
      <c r="F60" s="2"/>
      <c r="G60" s="2"/>
      <c r="H60" s="29">
        <f>H58-H59</f>
        <v>0</v>
      </c>
      <c r="I60" s="2"/>
      <c r="J60" s="2"/>
      <c r="K60" s="29">
        <f>K58-K59</f>
        <v>0</v>
      </c>
      <c r="L60" s="2"/>
      <c r="M60" s="2"/>
      <c r="N60" s="29">
        <f>N58-N59</f>
        <v>0</v>
      </c>
      <c r="O60" s="2"/>
      <c r="P60" s="2"/>
      <c r="Q60" s="30">
        <f>Q58-Q59</f>
        <v>0</v>
      </c>
    </row>
  </sheetData>
  <mergeCells count="20">
    <mergeCell ref="O35:Q35"/>
    <mergeCell ref="L35:N35"/>
    <mergeCell ref="L33:M33"/>
    <mergeCell ref="B35:E35"/>
    <mergeCell ref="F35:H35"/>
    <mergeCell ref="I35:K35"/>
    <mergeCell ref="O5:Q5"/>
    <mergeCell ref="C32:D32"/>
    <mergeCell ref="C33:D33"/>
    <mergeCell ref="F32:G32"/>
    <mergeCell ref="I32:J32"/>
    <mergeCell ref="F5:H5"/>
    <mergeCell ref="B5:E5"/>
    <mergeCell ref="I5:K5"/>
    <mergeCell ref="F33:G33"/>
    <mergeCell ref="I33:J33"/>
    <mergeCell ref="L32:M32"/>
    <mergeCell ref="O32:P32"/>
    <mergeCell ref="L5:N5"/>
    <mergeCell ref="O33:P33"/>
  </mergeCells>
  <conditionalFormatting sqref="L38:M57">
    <cfRule type="containsText" dxfId="739" priority="3" operator="containsText" text="ntitulé">
      <formula>NOT(ISERROR(SEARCH("ntitulé",L38)))</formula>
    </cfRule>
    <cfRule type="containsBlanks" dxfId="738" priority="4">
      <formula>LEN(TRIM(L38))=0</formula>
    </cfRule>
  </conditionalFormatting>
  <conditionalFormatting sqref="O38:P57">
    <cfRule type="containsText" dxfId="737" priority="1" operator="containsText" text="ntitulé">
      <formula>NOT(ISERROR(SEARCH("ntitulé",O38)))</formula>
    </cfRule>
    <cfRule type="containsBlanks" dxfId="736" priority="2">
      <formula>LEN(TRIM(O38))=0</formula>
    </cfRule>
  </conditionalFormatting>
  <conditionalFormatting sqref="A8:A27">
    <cfRule type="containsText" dxfId="735" priority="21" operator="containsText" text="ntitulé">
      <formula>NOT(ISERROR(SEARCH("ntitulé",A8)))</formula>
    </cfRule>
    <cfRule type="containsBlanks" dxfId="734" priority="22">
      <formula>LEN(TRIM(A8))=0</formula>
    </cfRule>
  </conditionalFormatting>
  <conditionalFormatting sqref="B8:B27">
    <cfRule type="containsText" dxfId="733" priority="19" operator="containsText" text="ntitulé">
      <formula>NOT(ISERROR(SEARCH("ntitulé",B8)))</formula>
    </cfRule>
    <cfRule type="containsBlanks" dxfId="732" priority="20">
      <formula>LEN(TRIM(B8))=0</formula>
    </cfRule>
  </conditionalFormatting>
  <conditionalFormatting sqref="C8:D27">
    <cfRule type="containsText" dxfId="731" priority="17" operator="containsText" text="ntitulé">
      <formula>NOT(ISERROR(SEARCH("ntitulé",C8)))</formula>
    </cfRule>
    <cfRule type="containsBlanks" dxfId="730" priority="18">
      <formula>LEN(TRIM(C8))=0</formula>
    </cfRule>
  </conditionalFormatting>
  <conditionalFormatting sqref="F8:G27">
    <cfRule type="containsText" dxfId="729" priority="15" operator="containsText" text="ntitulé">
      <formula>NOT(ISERROR(SEARCH("ntitulé",F8)))</formula>
    </cfRule>
    <cfRule type="containsBlanks" dxfId="728" priority="16">
      <formula>LEN(TRIM(F8))=0</formula>
    </cfRule>
  </conditionalFormatting>
  <conditionalFormatting sqref="I8:J27">
    <cfRule type="containsText" dxfId="727" priority="13" operator="containsText" text="ntitulé">
      <formula>NOT(ISERROR(SEARCH("ntitulé",I8)))</formula>
    </cfRule>
    <cfRule type="containsBlanks" dxfId="726" priority="14">
      <formula>LEN(TRIM(I8))=0</formula>
    </cfRule>
  </conditionalFormatting>
  <conditionalFormatting sqref="L8:M27">
    <cfRule type="containsText" dxfId="725" priority="11" operator="containsText" text="ntitulé">
      <formula>NOT(ISERROR(SEARCH("ntitulé",L8)))</formula>
    </cfRule>
    <cfRule type="containsBlanks" dxfId="724" priority="12">
      <formula>LEN(TRIM(L8))=0</formula>
    </cfRule>
  </conditionalFormatting>
  <conditionalFormatting sqref="O8:P27">
    <cfRule type="containsText" dxfId="723" priority="9" operator="containsText" text="ntitulé">
      <formula>NOT(ISERROR(SEARCH("ntitulé",O8)))</formula>
    </cfRule>
    <cfRule type="containsBlanks" dxfId="722" priority="10">
      <formula>LEN(TRIM(O8))=0</formula>
    </cfRule>
  </conditionalFormatting>
  <conditionalFormatting sqref="F38:G57">
    <cfRule type="containsText" dxfId="721" priority="7" operator="containsText" text="ntitulé">
      <formula>NOT(ISERROR(SEARCH("ntitulé",F38)))</formula>
    </cfRule>
    <cfRule type="containsBlanks" dxfId="720" priority="8">
      <formula>LEN(TRIM(F38))=0</formula>
    </cfRule>
  </conditionalFormatting>
  <conditionalFormatting sqref="I38:J57">
    <cfRule type="containsText" dxfId="719" priority="5" operator="containsText" text="ntitulé">
      <formula>NOT(ISERROR(SEARCH("ntitulé",I38)))</formula>
    </cfRule>
    <cfRule type="containsBlanks" dxfId="718" priority="6">
      <formula>LEN(TRIM(I38))=0</formula>
    </cfRule>
  </conditionalFormatting>
  <hyperlinks>
    <hyperlink ref="A1" location="TAB00!A1" display="Retour page de garde"/>
    <hyperlink ref="A2" location="'TAB9'!A1" display="Retour TAB9"/>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2"/>
  <sheetViews>
    <sheetView topLeftCell="A13" zoomScaleNormal="100" workbookViewId="0">
      <selection activeCell="A18" sqref="A18:J18"/>
    </sheetView>
  </sheetViews>
  <sheetFormatPr baseColWidth="10" defaultColWidth="9.1640625" defaultRowHeight="13.5" x14ac:dyDescent="0.3"/>
  <cols>
    <col min="1" max="1" width="108.6640625" style="10" customWidth="1"/>
    <col min="2" max="3" width="16.6640625" style="6" customWidth="1"/>
    <col min="4" max="4" width="9.1640625" style="6" customWidth="1"/>
    <col min="5" max="5" width="16.6640625" style="6" customWidth="1"/>
    <col min="6" max="6" width="9.1640625" style="6" customWidth="1"/>
    <col min="7" max="7" width="16.6640625" style="6" customWidth="1"/>
    <col min="8" max="8" width="9.1640625" style="6" customWidth="1"/>
    <col min="9" max="9" width="16.6640625" style="6" customWidth="1"/>
    <col min="10" max="10" width="9.1640625" style="6" customWidth="1"/>
    <col min="11" max="11" width="16.6640625" style="6" customWidth="1"/>
    <col min="12" max="12" width="9.5" style="6" customWidth="1"/>
    <col min="13" max="13" width="23.5" style="6" bestFit="1" customWidth="1"/>
    <col min="14" max="14" width="15.83203125" style="6" bestFit="1" customWidth="1"/>
    <col min="15" max="15" width="16.33203125" style="6" bestFit="1" customWidth="1"/>
    <col min="16" max="16" width="15.83203125" style="6" bestFit="1" customWidth="1"/>
    <col min="17" max="18" width="16.33203125" style="6" bestFit="1" customWidth="1"/>
    <col min="19" max="16384" width="9.1640625" style="6"/>
  </cols>
  <sheetData>
    <row r="1" spans="1:40" ht="15" x14ac:dyDescent="0.3">
      <c r="A1" s="17" t="s">
        <v>140</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row>
    <row r="4" spans="1:40" ht="21" x14ac:dyDescent="0.35">
      <c r="A4" s="264" t="str">
        <f>TAB00!B90&amp;" : "&amp;TAB00!C90</f>
        <v>TAB10 : Synthèse du revenu autorisé des années 2019 à 2023 (GRD avec un secteur unique)</v>
      </c>
      <c r="B4" s="264"/>
      <c r="C4" s="264"/>
      <c r="D4" s="264"/>
      <c r="E4" s="264"/>
      <c r="F4" s="264"/>
      <c r="G4" s="264"/>
      <c r="H4" s="264"/>
      <c r="I4" s="264"/>
      <c r="J4" s="68"/>
      <c r="K4" s="11"/>
      <c r="L4" s="11"/>
    </row>
    <row r="5" spans="1:40" x14ac:dyDescent="0.3">
      <c r="C5" s="18"/>
      <c r="D5" s="18"/>
      <c r="K5" s="11"/>
      <c r="L5" s="11"/>
    </row>
    <row r="6" spans="1:40" ht="16.5" x14ac:dyDescent="0.3">
      <c r="A6" s="723"/>
      <c r="B6" s="723"/>
      <c r="C6" s="723"/>
      <c r="D6" s="723"/>
      <c r="E6" s="723"/>
      <c r="F6" s="723"/>
      <c r="G6" s="723"/>
      <c r="H6" s="723"/>
      <c r="I6" s="69"/>
      <c r="J6" s="31"/>
      <c r="K6" s="66"/>
      <c r="L6" s="66"/>
      <c r="M6" s="18"/>
      <c r="R6" s="11"/>
      <c r="S6" s="11"/>
      <c r="T6" s="11"/>
      <c r="U6" s="11"/>
      <c r="V6" s="11"/>
    </row>
    <row r="7" spans="1:40" ht="16.5" x14ac:dyDescent="0.3">
      <c r="A7" s="723"/>
      <c r="B7" s="723"/>
      <c r="C7" s="723"/>
      <c r="D7" s="723"/>
      <c r="E7" s="723"/>
      <c r="F7" s="723"/>
      <c r="G7" s="723"/>
      <c r="H7" s="723"/>
      <c r="I7" s="69"/>
      <c r="J7" s="31"/>
      <c r="K7" s="66"/>
      <c r="L7" s="66"/>
      <c r="M7" s="18"/>
      <c r="R7" s="11"/>
      <c r="S7" s="11"/>
      <c r="T7" s="11"/>
      <c r="U7" s="11"/>
      <c r="V7" s="11"/>
    </row>
    <row r="8" spans="1:40" ht="16.5" x14ac:dyDescent="0.3">
      <c r="A8" s="69"/>
      <c r="B8" s="69"/>
      <c r="C8" s="69"/>
      <c r="D8" s="69"/>
      <c r="E8" s="69"/>
      <c r="F8" s="69"/>
      <c r="G8" s="69"/>
      <c r="H8" s="69"/>
      <c r="I8" s="69"/>
      <c r="J8" s="31"/>
      <c r="K8" s="66"/>
      <c r="L8" s="66"/>
      <c r="M8" s="18"/>
      <c r="R8" s="11"/>
      <c r="S8" s="11"/>
      <c r="T8" s="11"/>
      <c r="U8" s="11"/>
      <c r="V8" s="11"/>
    </row>
    <row r="9" spans="1:40" ht="16.5" x14ac:dyDescent="0.3">
      <c r="A9" s="70" t="s">
        <v>779</v>
      </c>
      <c r="B9" s="23"/>
      <c r="C9" s="69"/>
      <c r="D9" s="69"/>
      <c r="E9" s="69"/>
      <c r="F9" s="69"/>
      <c r="G9" s="69"/>
      <c r="H9" s="69"/>
      <c r="I9" s="69"/>
      <c r="J9" s="31"/>
      <c r="K9" s="66"/>
      <c r="L9" s="66"/>
      <c r="M9" s="18"/>
      <c r="R9" s="11"/>
      <c r="S9" s="11"/>
      <c r="T9" s="11"/>
      <c r="U9" s="11"/>
      <c r="V9" s="11"/>
    </row>
    <row r="10" spans="1:40" ht="16.5" x14ac:dyDescent="0.3">
      <c r="A10" s="335" t="s">
        <v>780</v>
      </c>
      <c r="B10" s="23"/>
      <c r="C10" s="334"/>
      <c r="D10" s="334"/>
      <c r="E10" s="334"/>
      <c r="F10" s="334"/>
      <c r="G10" s="334"/>
      <c r="H10" s="334"/>
      <c r="I10" s="334"/>
      <c r="J10" s="31"/>
      <c r="K10" s="66"/>
      <c r="L10" s="66"/>
      <c r="M10" s="18"/>
      <c r="R10" s="11"/>
      <c r="S10" s="11"/>
      <c r="T10" s="11"/>
      <c r="U10" s="11"/>
      <c r="V10" s="11"/>
    </row>
    <row r="11" spans="1:40" ht="16.5" x14ac:dyDescent="0.3">
      <c r="A11" s="70" t="s">
        <v>781</v>
      </c>
      <c r="B11" s="23"/>
      <c r="C11" s="69"/>
      <c r="D11" s="69"/>
      <c r="E11" s="69"/>
      <c r="F11" s="69"/>
      <c r="G11" s="69"/>
      <c r="H11" s="69"/>
      <c r="I11" s="69"/>
      <c r="J11" s="31"/>
      <c r="K11" s="66"/>
      <c r="L11" s="66"/>
      <c r="M11" s="18"/>
      <c r="R11" s="11"/>
      <c r="S11" s="11"/>
      <c r="T11" s="11"/>
      <c r="U11" s="11"/>
      <c r="V11" s="11"/>
    </row>
    <row r="12" spans="1:40" ht="16.5" x14ac:dyDescent="0.3">
      <c r="A12" s="70" t="s">
        <v>782</v>
      </c>
      <c r="B12" s="23"/>
      <c r="C12" s="69"/>
      <c r="D12" s="69"/>
      <c r="E12" s="69"/>
      <c r="F12" s="69"/>
      <c r="G12" s="69"/>
      <c r="H12" s="69"/>
      <c r="I12" s="69"/>
      <c r="J12" s="31"/>
      <c r="K12" s="66"/>
      <c r="L12" s="66"/>
      <c r="M12" s="18"/>
      <c r="R12" s="11"/>
      <c r="S12" s="11"/>
      <c r="T12" s="11"/>
      <c r="U12" s="11"/>
      <c r="V12" s="11"/>
    </row>
    <row r="13" spans="1:40" ht="16.5" x14ac:dyDescent="0.3">
      <c r="A13" s="70" t="s">
        <v>351</v>
      </c>
      <c r="B13" s="71">
        <f>SUM(B9:B12)</f>
        <v>0</v>
      </c>
      <c r="C13" s="69"/>
      <c r="D13" s="69"/>
      <c r="E13" s="69"/>
      <c r="F13" s="69"/>
      <c r="G13" s="69"/>
      <c r="H13" s="69"/>
      <c r="I13" s="69"/>
      <c r="J13" s="31"/>
      <c r="K13" s="66"/>
      <c r="L13" s="66"/>
      <c r="M13" s="18"/>
      <c r="R13" s="11"/>
      <c r="S13" s="11"/>
      <c r="T13" s="11"/>
      <c r="U13" s="11"/>
      <c r="V13" s="11"/>
    </row>
    <row r="14" spans="1:40" ht="16.5" x14ac:dyDescent="0.3">
      <c r="A14" s="70" t="s">
        <v>783</v>
      </c>
      <c r="B14" s="72">
        <f>TAB00!E32</f>
        <v>0</v>
      </c>
      <c r="D14" s="69"/>
      <c r="E14" s="69"/>
      <c r="F14" s="69"/>
      <c r="G14" s="69"/>
      <c r="H14" s="69"/>
      <c r="I14" s="69"/>
      <c r="J14" s="31"/>
      <c r="K14" s="66"/>
      <c r="L14" s="66"/>
      <c r="M14" s="18"/>
      <c r="R14" s="11"/>
      <c r="S14" s="11"/>
      <c r="T14" s="11"/>
      <c r="U14" s="11"/>
      <c r="V14" s="11"/>
    </row>
    <row r="15" spans="1:40" ht="16.5" x14ac:dyDescent="0.3">
      <c r="A15" s="335" t="s">
        <v>851</v>
      </c>
      <c r="B15" s="72">
        <f>TAB00!F32</f>
        <v>0</v>
      </c>
      <c r="C15" s="69"/>
      <c r="D15" s="69"/>
      <c r="E15" s="69"/>
      <c r="F15" s="69"/>
      <c r="G15" s="69"/>
      <c r="H15" s="69"/>
      <c r="I15" s="69"/>
      <c r="J15" s="31"/>
      <c r="K15" s="66"/>
      <c r="L15" s="66"/>
      <c r="M15" s="18"/>
      <c r="R15" s="11"/>
      <c r="S15" s="11"/>
      <c r="T15" s="11"/>
      <c r="U15" s="11"/>
      <c r="V15" s="11"/>
    </row>
    <row r="16" spans="1:40" ht="16.5" x14ac:dyDescent="0.3">
      <c r="A16" s="70" t="s">
        <v>784</v>
      </c>
      <c r="B16" s="71">
        <f>B13*(1+B14)*(1+B15)</f>
        <v>0</v>
      </c>
      <c r="C16" s="69"/>
      <c r="D16" s="69"/>
      <c r="E16" s="69"/>
      <c r="F16" s="69"/>
      <c r="G16" s="69"/>
      <c r="H16" s="69"/>
      <c r="I16" s="69"/>
      <c r="J16" s="31"/>
      <c r="K16" s="66"/>
      <c r="L16" s="66"/>
      <c r="M16" s="18"/>
      <c r="R16" s="11"/>
      <c r="S16" s="11"/>
      <c r="T16" s="11"/>
      <c r="U16" s="11"/>
      <c r="V16" s="11"/>
    </row>
    <row r="17" spans="1:22" ht="16.5" x14ac:dyDescent="0.3">
      <c r="A17" s="69"/>
      <c r="B17" s="69"/>
      <c r="C17" s="69"/>
      <c r="D17" s="69"/>
      <c r="E17" s="69"/>
      <c r="F17" s="69"/>
      <c r="G17" s="69"/>
      <c r="H17" s="69"/>
      <c r="I17" s="69"/>
      <c r="J17" s="31"/>
      <c r="K17" s="66"/>
      <c r="L17" s="66"/>
      <c r="M17" s="18"/>
      <c r="R17" s="11"/>
      <c r="S17" s="11"/>
      <c r="T17" s="11"/>
      <c r="U17" s="11"/>
      <c r="V17" s="11"/>
    </row>
    <row r="18" spans="1:22" ht="15" x14ac:dyDescent="0.3">
      <c r="A18" s="750" t="str">
        <f>IFERROR(IF(B51-B44-B50&lt;=B16,"C.10.a. le total du revenu autorisé 2019 hors projets spécifiques et hors soldes régulatoires n'excède pas l’enveloppe budgétaire 2017 indexée hors adaptations du plafond des coûts gérables et hors acompte","C.10.a. le total du revenu autorisé 2019  hors projets spécifiques et hors soldes régulatoires ne doit pas excéder l’enveloppe budgétaire 2017 indexée hors adaptations du plafond des coûts gérables et hors acompte."),"C.10.a. le total du revenu autorisé 2019  hors projets spécifiques et hors soldes régulatoires ne doit pas excéder l’enveloppe budgétaire 2017 indexée hors adaptations du plafond des coûts gérables et hors acompte.")</f>
        <v>C.10.a. le total du revenu autorisé 2019 hors projets spécifiques et hors soldes régulatoires n'excède pas l’enveloppe budgétaire 2017 indexée hors adaptations du plafond des coûts gérables et hors acompte</v>
      </c>
      <c r="B18" s="750"/>
      <c r="C18" s="750"/>
      <c r="D18" s="750"/>
      <c r="E18" s="750"/>
      <c r="F18" s="750"/>
      <c r="G18" s="750"/>
      <c r="H18" s="750"/>
      <c r="I18" s="750"/>
      <c r="J18" s="750"/>
      <c r="K18" s="66"/>
      <c r="L18" s="66"/>
      <c r="M18" s="18"/>
      <c r="R18" s="11"/>
      <c r="S18" s="11"/>
      <c r="T18" s="11"/>
      <c r="U18" s="11"/>
      <c r="V18" s="11"/>
    </row>
    <row r="19" spans="1:22" s="80" customFormat="1" ht="18" customHeight="1" x14ac:dyDescent="0.3">
      <c r="A19" s="73"/>
      <c r="B19" s="73"/>
      <c r="C19" s="73"/>
      <c r="D19" s="73"/>
      <c r="E19" s="74"/>
      <c r="F19" s="75"/>
      <c r="G19" s="76"/>
      <c r="H19" s="76"/>
      <c r="I19" s="76"/>
      <c r="J19" s="77"/>
      <c r="K19" s="78"/>
      <c r="L19" s="78"/>
      <c r="M19" s="79"/>
      <c r="R19" s="81"/>
      <c r="S19" s="81"/>
      <c r="T19" s="81"/>
      <c r="U19" s="81"/>
      <c r="V19" s="81"/>
    </row>
    <row r="20" spans="1:22" s="11" customFormat="1" ht="27" x14ac:dyDescent="0.3">
      <c r="A20" s="418" t="s">
        <v>2</v>
      </c>
      <c r="B20" s="327" t="s">
        <v>287</v>
      </c>
      <c r="C20" s="327" t="s">
        <v>283</v>
      </c>
      <c r="D20" s="327" t="s">
        <v>92</v>
      </c>
      <c r="E20" s="327" t="s">
        <v>284</v>
      </c>
      <c r="F20" s="327" t="s">
        <v>92</v>
      </c>
      <c r="G20" s="327" t="s">
        <v>285</v>
      </c>
      <c r="H20" s="327" t="s">
        <v>92</v>
      </c>
      <c r="I20" s="327" t="s">
        <v>286</v>
      </c>
      <c r="J20" s="327" t="s">
        <v>92</v>
      </c>
    </row>
    <row r="21" spans="1:22" s="84" customFormat="1" x14ac:dyDescent="0.3">
      <c r="A21" s="595" t="s">
        <v>636</v>
      </c>
      <c r="B21" s="596">
        <f>SUM(B22,B25)</f>
        <v>0</v>
      </c>
      <c r="C21" s="596">
        <f>SUM(C22,C25)</f>
        <v>0</v>
      </c>
      <c r="D21" s="582">
        <f t="shared" ref="D21:D51" si="0">IF(AND(ROUND(B21,0)=0,C21&gt;B21),"INF",IF(AND(ROUND(B21,0)=0,ROUND(C21,0)=0),0,(C21-B21)/B21))</f>
        <v>0</v>
      </c>
      <c r="E21" s="596">
        <f>SUM(E22,E25)</f>
        <v>0</v>
      </c>
      <c r="F21" s="582">
        <f t="shared" ref="F21:J51" si="1">IF(AND(ROUND(C21,0)=0,E21&gt;C21),"INF",IF(AND(ROUND(C21,0)=0,ROUND(E21,0)=0),0,(E21-C21)/C21))</f>
        <v>0</v>
      </c>
      <c r="G21" s="596">
        <f>SUM(G22,G25)</f>
        <v>0</v>
      </c>
      <c r="H21" s="582">
        <f t="shared" si="1"/>
        <v>0</v>
      </c>
      <c r="I21" s="596">
        <f>SUM(I22,I25)</f>
        <v>0</v>
      </c>
      <c r="J21" s="582">
        <f t="shared" si="1"/>
        <v>0</v>
      </c>
    </row>
    <row r="22" spans="1:22" s="84" customFormat="1" x14ac:dyDescent="0.3">
      <c r="A22" s="597" t="s">
        <v>637</v>
      </c>
      <c r="B22" s="596">
        <f>SUM(B23:B24)</f>
        <v>0</v>
      </c>
      <c r="C22" s="596">
        <f>SUM(C23:C24)</f>
        <v>0</v>
      </c>
      <c r="D22" s="582">
        <f t="shared" si="0"/>
        <v>0</v>
      </c>
      <c r="E22" s="596">
        <f>SUM(E23:E24)</f>
        <v>0</v>
      </c>
      <c r="F22" s="582">
        <f t="shared" si="1"/>
        <v>0</v>
      </c>
      <c r="G22" s="596">
        <f>SUM(G23:G24)</f>
        <v>0</v>
      </c>
      <c r="H22" s="582">
        <f t="shared" si="1"/>
        <v>0</v>
      </c>
      <c r="I22" s="596">
        <f>SUM(I23:I24)</f>
        <v>0</v>
      </c>
      <c r="J22" s="582">
        <f t="shared" si="1"/>
        <v>0</v>
      </c>
    </row>
    <row r="23" spans="1:22" s="11" customFormat="1" x14ac:dyDescent="0.3">
      <c r="A23" s="432" t="str">
        <f>'TAB2'!A37</f>
        <v>Charges nettes hors charges nettes liées aux immobilisations</v>
      </c>
      <c r="B23" s="18">
        <f>'TAB2'!S37</f>
        <v>0</v>
      </c>
      <c r="C23" s="18">
        <f>B23*(1+TAB00!$G$32-TAB00!$G$33)</f>
        <v>0</v>
      </c>
      <c r="D23" s="290">
        <f t="shared" si="0"/>
        <v>0</v>
      </c>
      <c r="E23" s="18">
        <f>C23*(1+TAB00!$H$32-TAB00!$H$33)</f>
        <v>0</v>
      </c>
      <c r="F23" s="290">
        <f t="shared" si="1"/>
        <v>0</v>
      </c>
      <c r="G23" s="18">
        <f>E23*(1+TAB00!$I$32-TAB00!$I$33)</f>
        <v>0</v>
      </c>
      <c r="H23" s="290">
        <f t="shared" si="1"/>
        <v>0</v>
      </c>
      <c r="I23" s="18">
        <f>G23*(1+TAB00!$J$32-TAB00!$J$33)</f>
        <v>0</v>
      </c>
      <c r="J23" s="290">
        <f t="shared" si="1"/>
        <v>0</v>
      </c>
      <c r="K23" s="6"/>
      <c r="L23" s="6"/>
      <c r="M23" s="6"/>
    </row>
    <row r="24" spans="1:22" s="11" customFormat="1" x14ac:dyDescent="0.3">
      <c r="A24" s="432" t="str">
        <f>'TAB2'!A44</f>
        <v xml:space="preserve">Charges nettes liées aux immobilisations </v>
      </c>
      <c r="B24" s="18">
        <f>'TAB2'!S44</f>
        <v>0</v>
      </c>
      <c r="C24" s="18">
        <f>B24*(1+TAB00!$G$32)</f>
        <v>0</v>
      </c>
      <c r="D24" s="290">
        <f t="shared" si="0"/>
        <v>0</v>
      </c>
      <c r="E24" s="18">
        <f>C24*(1+TAB00!$H$32)</f>
        <v>0</v>
      </c>
      <c r="F24" s="290">
        <f t="shared" si="1"/>
        <v>0</v>
      </c>
      <c r="G24" s="18">
        <f>E24*(1+TAB00!$I$32)</f>
        <v>0</v>
      </c>
      <c r="H24" s="290">
        <f t="shared" si="1"/>
        <v>0</v>
      </c>
      <c r="I24" s="18">
        <f>G24*(1+TAB00!$J$32)</f>
        <v>0</v>
      </c>
      <c r="J24" s="290">
        <f t="shared" si="1"/>
        <v>0</v>
      </c>
      <c r="K24" s="6"/>
      <c r="L24" s="6"/>
      <c r="M24" s="6"/>
    </row>
    <row r="25" spans="1:22" s="84" customFormat="1" x14ac:dyDescent="0.3">
      <c r="A25" s="597" t="s">
        <v>638</v>
      </c>
      <c r="B25" s="596">
        <f>SUM(B26:B28)</f>
        <v>0</v>
      </c>
      <c r="C25" s="596">
        <f t="shared" ref="C25" si="2">SUM(C26:C28)</f>
        <v>0</v>
      </c>
      <c r="D25" s="582">
        <f t="shared" si="0"/>
        <v>0</v>
      </c>
      <c r="E25" s="596">
        <f>SUM(E26:E28)</f>
        <v>0</v>
      </c>
      <c r="F25" s="582">
        <f t="shared" si="1"/>
        <v>0</v>
      </c>
      <c r="G25" s="596">
        <f>SUM(G26:G28)</f>
        <v>0</v>
      </c>
      <c r="H25" s="582">
        <f t="shared" si="1"/>
        <v>0</v>
      </c>
      <c r="I25" s="596">
        <f>SUM(I26:I28)</f>
        <v>0</v>
      </c>
      <c r="J25" s="582">
        <f t="shared" si="1"/>
        <v>0</v>
      </c>
    </row>
    <row r="26" spans="1:22" s="11" customFormat="1" x14ac:dyDescent="0.3">
      <c r="A26" s="415" t="s">
        <v>569</v>
      </c>
      <c r="B26" s="18">
        <f>SUMIF('TAB4'!$A:$A,'TAB10'!$A26,'TAB4'!I:I)</f>
        <v>0</v>
      </c>
      <c r="C26" s="18">
        <f>SUMIF('TAB4'!$A:$A,'TAB10'!$A26,'TAB4'!K:K)</f>
        <v>0</v>
      </c>
      <c r="D26" s="290">
        <f t="shared" si="0"/>
        <v>0</v>
      </c>
      <c r="E26" s="18">
        <f>SUMIF('TAB4'!$A:$A,'TAB10'!$A26,'TAB4'!M:M)</f>
        <v>0</v>
      </c>
      <c r="F26" s="290">
        <f t="shared" si="1"/>
        <v>0</v>
      </c>
      <c r="G26" s="18">
        <f>SUMIF('TAB4'!$A:$A,'TAB10'!$A26,'TAB4'!O:O)</f>
        <v>0</v>
      </c>
      <c r="H26" s="290">
        <f t="shared" si="1"/>
        <v>0</v>
      </c>
      <c r="I26" s="18">
        <f>SUMIF('TAB4'!$A:$A,'TAB10'!$A26,'TAB4'!Q:Q)</f>
        <v>0</v>
      </c>
      <c r="J26" s="290">
        <f t="shared" si="1"/>
        <v>0</v>
      </c>
      <c r="K26" s="6"/>
      <c r="L26" s="6"/>
      <c r="M26" s="6"/>
      <c r="N26" s="14"/>
      <c r="O26" s="14"/>
      <c r="P26" s="14"/>
      <c r="Q26" s="14"/>
      <c r="R26" s="14"/>
    </row>
    <row r="27" spans="1:22" s="11" customFormat="1" x14ac:dyDescent="0.3">
      <c r="A27" s="415" t="s">
        <v>568</v>
      </c>
      <c r="B27" s="18">
        <f>SUMIF('TAB4'!$A:$A,'TAB10'!$A27,'TAB4'!I:I)</f>
        <v>0</v>
      </c>
      <c r="C27" s="18">
        <f>SUMIF('TAB4'!$A:$A,'TAB10'!$A27,'TAB4'!K:K)</f>
        <v>0</v>
      </c>
      <c r="D27" s="290">
        <f t="shared" si="0"/>
        <v>0</v>
      </c>
      <c r="E27" s="18">
        <f>SUMIF('TAB4'!$A:$A,'TAB10'!$A27,'TAB4'!M:M)</f>
        <v>0</v>
      </c>
      <c r="F27" s="290">
        <f t="shared" si="1"/>
        <v>0</v>
      </c>
      <c r="G27" s="18">
        <f>SUMIF('TAB4'!$A:$A,'TAB10'!$A27,'TAB4'!O:O)</f>
        <v>0</v>
      </c>
      <c r="H27" s="290">
        <f t="shared" si="1"/>
        <v>0</v>
      </c>
      <c r="I27" s="18">
        <f>SUMIF('TAB4'!$A:$A,'TAB10'!$A27,'TAB4'!Q:Q)</f>
        <v>0</v>
      </c>
      <c r="J27" s="290">
        <f t="shared" si="1"/>
        <v>0</v>
      </c>
      <c r="K27" s="6"/>
      <c r="L27" s="6"/>
      <c r="M27" s="6"/>
      <c r="N27" s="14"/>
      <c r="O27" s="14"/>
      <c r="P27" s="14"/>
      <c r="Q27" s="14"/>
      <c r="R27" s="14"/>
    </row>
    <row r="28" spans="1:22" s="11" customFormat="1" x14ac:dyDescent="0.3">
      <c r="A28" s="415" t="s">
        <v>519</v>
      </c>
      <c r="B28" s="18">
        <f>SUMIF('TAB4'!$A:$A,'TAB10'!$A28,'TAB4'!I:I)</f>
        <v>0</v>
      </c>
      <c r="C28" s="18">
        <f>SUMIF('TAB4'!$A:$A,'TAB10'!$A28,'TAB4'!K:K)</f>
        <v>0</v>
      </c>
      <c r="D28" s="290">
        <f t="shared" si="0"/>
        <v>0</v>
      </c>
      <c r="E28" s="18">
        <f>SUMIF('TAB4'!$A:$A,'TAB10'!$A28,'TAB4'!M:M)</f>
        <v>0</v>
      </c>
      <c r="F28" s="290">
        <f t="shared" si="1"/>
        <v>0</v>
      </c>
      <c r="G28" s="18">
        <f>SUMIF('TAB4'!$A:$A,'TAB10'!$A28,'TAB4'!O:O)</f>
        <v>0</v>
      </c>
      <c r="H28" s="290">
        <f t="shared" si="1"/>
        <v>0</v>
      </c>
      <c r="I28" s="18">
        <f>SUMIF('TAB4'!$A:$A,'TAB10'!$A28,'TAB4'!Q:Q)</f>
        <v>0</v>
      </c>
      <c r="J28" s="290">
        <f t="shared" si="1"/>
        <v>0</v>
      </c>
      <c r="K28" s="6"/>
      <c r="L28" s="6"/>
      <c r="M28" s="6"/>
      <c r="N28" s="14"/>
      <c r="O28" s="14"/>
      <c r="P28" s="14"/>
      <c r="Q28" s="14"/>
      <c r="R28" s="14"/>
    </row>
    <row r="29" spans="1:22" s="84" customFormat="1" x14ac:dyDescent="0.3">
      <c r="A29" s="595" t="s">
        <v>788</v>
      </c>
      <c r="B29" s="596">
        <f>SUM(B30,B37)</f>
        <v>0</v>
      </c>
      <c r="C29" s="596">
        <f t="shared" ref="C29" si="3">SUM(C30,C37)</f>
        <v>0</v>
      </c>
      <c r="D29" s="582">
        <f t="shared" si="0"/>
        <v>0</v>
      </c>
      <c r="E29" s="596">
        <f>SUM(E30,E37)</f>
        <v>0</v>
      </c>
      <c r="F29" s="582">
        <f t="shared" si="1"/>
        <v>0</v>
      </c>
      <c r="G29" s="596">
        <f>SUM(G30,G37)</f>
        <v>0</v>
      </c>
      <c r="H29" s="582">
        <f t="shared" si="1"/>
        <v>0</v>
      </c>
      <c r="I29" s="596">
        <f>SUM(I30,I37)</f>
        <v>0</v>
      </c>
      <c r="J29" s="582">
        <f t="shared" si="1"/>
        <v>0</v>
      </c>
      <c r="N29" s="596"/>
      <c r="O29" s="596"/>
      <c r="P29" s="596"/>
      <c r="Q29" s="596"/>
      <c r="R29" s="596"/>
    </row>
    <row r="30" spans="1:22" s="84" customFormat="1" x14ac:dyDescent="0.3">
      <c r="A30" s="598" t="s">
        <v>138</v>
      </c>
      <c r="B30" s="596">
        <f>SUM(B31:B36)</f>
        <v>0</v>
      </c>
      <c r="C30" s="596">
        <f t="shared" ref="C30" si="4">SUM(C31:C36)</f>
        <v>0</v>
      </c>
      <c r="D30" s="582">
        <f t="shared" si="0"/>
        <v>0</v>
      </c>
      <c r="E30" s="596">
        <f>SUM(E31:E36)</f>
        <v>0</v>
      </c>
      <c r="F30" s="582">
        <f t="shared" si="1"/>
        <v>0</v>
      </c>
      <c r="G30" s="596">
        <f>SUM(G31:G36)</f>
        <v>0</v>
      </c>
      <c r="H30" s="582">
        <f t="shared" si="1"/>
        <v>0</v>
      </c>
      <c r="I30" s="596">
        <f>SUM(I31:I36)</f>
        <v>0</v>
      </c>
      <c r="J30" s="582">
        <f t="shared" si="1"/>
        <v>0</v>
      </c>
    </row>
    <row r="31" spans="1:22" s="11" customFormat="1" x14ac:dyDescent="0.3">
      <c r="A31" s="415" t="str">
        <f>'TAB5'!A8</f>
        <v xml:space="preserve">Charges émanant de factures émises par la société FeReSO dans le cadre du processus de réconciliation </v>
      </c>
      <c r="B31" s="18">
        <f>'TAB5'!B8</f>
        <v>0</v>
      </c>
      <c r="C31" s="18">
        <f>'TAB5'!C8</f>
        <v>0</v>
      </c>
      <c r="D31" s="290">
        <f t="shared" si="0"/>
        <v>0</v>
      </c>
      <c r="E31" s="18">
        <f>'TAB5'!E8</f>
        <v>0</v>
      </c>
      <c r="F31" s="290">
        <f t="shared" si="1"/>
        <v>0</v>
      </c>
      <c r="G31" s="18">
        <f>'TAB5'!G8</f>
        <v>0</v>
      </c>
      <c r="H31" s="290">
        <f t="shared" si="1"/>
        <v>0</v>
      </c>
      <c r="I31" s="18">
        <f>'TAB5'!I8</f>
        <v>0</v>
      </c>
      <c r="J31" s="290">
        <f t="shared" si="1"/>
        <v>0</v>
      </c>
      <c r="K31" s="6"/>
      <c r="L31" s="6"/>
      <c r="M31" s="6"/>
    </row>
    <row r="32" spans="1:22" s="11" customFormat="1" x14ac:dyDescent="0.3">
      <c r="A32" s="415" t="str">
        <f>'TAB5'!A9</f>
        <v xml:space="preserve">Redevance de voirie </v>
      </c>
      <c r="B32" s="18">
        <f>'TAB5'!B9</f>
        <v>0</v>
      </c>
      <c r="C32" s="18">
        <f>'TAB5'!C9</f>
        <v>0</v>
      </c>
      <c r="D32" s="290">
        <f t="shared" si="0"/>
        <v>0</v>
      </c>
      <c r="E32" s="18">
        <f>'TAB5'!E9</f>
        <v>0</v>
      </c>
      <c r="F32" s="290">
        <f t="shared" si="1"/>
        <v>0</v>
      </c>
      <c r="G32" s="18">
        <f>'TAB5'!G9</f>
        <v>0</v>
      </c>
      <c r="H32" s="290">
        <f t="shared" si="1"/>
        <v>0</v>
      </c>
      <c r="I32" s="18">
        <f>'TAB5'!I9</f>
        <v>0</v>
      </c>
      <c r="J32" s="290">
        <f t="shared" si="1"/>
        <v>0</v>
      </c>
      <c r="K32" s="6"/>
      <c r="L32" s="6"/>
      <c r="M32" s="6"/>
    </row>
    <row r="33" spans="1:13" s="11" customFormat="1" x14ac:dyDescent="0.3">
      <c r="A33" s="415" t="str">
        <f>'TAB5'!A10</f>
        <v>Charge fiscale résultant de l'application de l'impôt des sociétés</v>
      </c>
      <c r="B33" s="18">
        <f>'TAB5'!B10</f>
        <v>0</v>
      </c>
      <c r="C33" s="18">
        <f>'TAB5'!C10</f>
        <v>0</v>
      </c>
      <c r="D33" s="290">
        <f t="shared" si="0"/>
        <v>0</v>
      </c>
      <c r="E33" s="18">
        <f>'TAB5'!E10</f>
        <v>0</v>
      </c>
      <c r="F33" s="290">
        <f t="shared" si="1"/>
        <v>0</v>
      </c>
      <c r="G33" s="18">
        <f>'TAB5'!G10</f>
        <v>0</v>
      </c>
      <c r="H33" s="290">
        <f t="shared" si="1"/>
        <v>0</v>
      </c>
      <c r="I33" s="18">
        <f>'TAB5'!I10</f>
        <v>0</v>
      </c>
      <c r="J33" s="290">
        <f t="shared" si="1"/>
        <v>0</v>
      </c>
      <c r="K33" s="6"/>
      <c r="L33" s="6"/>
      <c r="M33" s="6"/>
    </row>
    <row r="34" spans="1:13" s="11" customFormat="1" x14ac:dyDescent="0.3">
      <c r="A34" s="415" t="str">
        <f>'TAB5'!A11</f>
        <v>Autres impôts, taxes, redevances, surcharges, précomptes immobiliers et mobiliers</v>
      </c>
      <c r="B34" s="18">
        <f>'TAB5'!B11</f>
        <v>0</v>
      </c>
      <c r="C34" s="18">
        <f>'TAB5'!C11</f>
        <v>0</v>
      </c>
      <c r="D34" s="290">
        <f t="shared" si="0"/>
        <v>0</v>
      </c>
      <c r="E34" s="18">
        <f>'TAB5'!E11</f>
        <v>0</v>
      </c>
      <c r="F34" s="290">
        <f t="shared" si="1"/>
        <v>0</v>
      </c>
      <c r="G34" s="18">
        <f>'TAB5'!G11</f>
        <v>0</v>
      </c>
      <c r="H34" s="290">
        <f t="shared" si="1"/>
        <v>0</v>
      </c>
      <c r="I34" s="18">
        <f>'TAB5'!I11</f>
        <v>0</v>
      </c>
      <c r="J34" s="290">
        <f t="shared" si="1"/>
        <v>0</v>
      </c>
      <c r="K34" s="6"/>
      <c r="L34" s="6"/>
      <c r="M34" s="6"/>
    </row>
    <row r="35" spans="1:13" s="11" customFormat="1" x14ac:dyDescent="0.3">
      <c r="A35" s="415" t="str">
        <f>'TAB5'!A12</f>
        <v>Cotisations de responsabilisation de l’ONSSAPL</v>
      </c>
      <c r="B35" s="18">
        <f>'TAB5'!B12</f>
        <v>0</v>
      </c>
      <c r="C35" s="18">
        <f>'TAB5'!C12</f>
        <v>0</v>
      </c>
      <c r="D35" s="290">
        <f t="shared" si="0"/>
        <v>0</v>
      </c>
      <c r="E35" s="18">
        <f>'TAB5'!E12</f>
        <v>0</v>
      </c>
      <c r="F35" s="290">
        <f t="shared" si="1"/>
        <v>0</v>
      </c>
      <c r="G35" s="18">
        <f>'TAB5'!G12</f>
        <v>0</v>
      </c>
      <c r="H35" s="290">
        <f t="shared" si="1"/>
        <v>0</v>
      </c>
      <c r="I35" s="18">
        <f>'TAB5'!I12</f>
        <v>0</v>
      </c>
      <c r="J35" s="290">
        <f t="shared" si="1"/>
        <v>0</v>
      </c>
      <c r="K35" s="6"/>
      <c r="L35" s="6"/>
      <c r="M35" s="6"/>
    </row>
    <row r="36" spans="1:13" s="11" customFormat="1" x14ac:dyDescent="0.3">
      <c r="A36" s="415" t="str">
        <f>'TAB5'!A13</f>
        <v>Charges de pension non-capitalisées (uniquement destiné à ORES)</v>
      </c>
      <c r="B36" s="18">
        <f>'TAB5'!B13</f>
        <v>0</v>
      </c>
      <c r="C36" s="18">
        <f>'TAB5'!C13</f>
        <v>0</v>
      </c>
      <c r="D36" s="290">
        <f t="shared" si="0"/>
        <v>0</v>
      </c>
      <c r="E36" s="18">
        <f>'TAB5'!E13</f>
        <v>0</v>
      </c>
      <c r="F36" s="290">
        <f t="shared" si="1"/>
        <v>0</v>
      </c>
      <c r="G36" s="18">
        <f>'TAB5'!G13</f>
        <v>0</v>
      </c>
      <c r="H36" s="290">
        <f t="shared" si="1"/>
        <v>0</v>
      </c>
      <c r="I36" s="18">
        <f>'TAB5'!I13</f>
        <v>0</v>
      </c>
      <c r="J36" s="290">
        <f t="shared" si="1"/>
        <v>0</v>
      </c>
      <c r="K36" s="6"/>
      <c r="L36" s="6"/>
      <c r="M36" s="6"/>
    </row>
    <row r="37" spans="1:13" s="84" customFormat="1" x14ac:dyDescent="0.3">
      <c r="A37" s="599" t="s">
        <v>139</v>
      </c>
      <c r="B37" s="596">
        <f>SUM(B38:B43)</f>
        <v>0</v>
      </c>
      <c r="C37" s="596">
        <f>SUM(C38:C43)</f>
        <v>0</v>
      </c>
      <c r="D37" s="582">
        <f t="shared" si="0"/>
        <v>0</v>
      </c>
      <c r="E37" s="596">
        <f>SUM(E38:E43)</f>
        <v>0</v>
      </c>
      <c r="F37" s="582">
        <f t="shared" si="1"/>
        <v>0</v>
      </c>
      <c r="G37" s="596">
        <f>SUM(G38:G43)</f>
        <v>0</v>
      </c>
      <c r="H37" s="582">
        <f t="shared" si="1"/>
        <v>0</v>
      </c>
      <c r="I37" s="596">
        <f>SUM(I38:I43)</f>
        <v>0</v>
      </c>
      <c r="J37" s="582">
        <f t="shared" si="1"/>
        <v>0</v>
      </c>
    </row>
    <row r="38" spans="1:13" s="11" customFormat="1" ht="27" x14ac:dyDescent="0.3">
      <c r="A38" s="415" t="str">
        <f>'TAB5'!A17</f>
        <v>Charges émanant de factures d’achat de gaz émises par un fournisseur commercial pour l'alimentation de la clientèle propre du GRD</v>
      </c>
      <c r="B38" s="18">
        <f>'TAB5'!B17</f>
        <v>0</v>
      </c>
      <c r="C38" s="18">
        <f>'TAB5'!C17</f>
        <v>0</v>
      </c>
      <c r="D38" s="290">
        <f t="shared" si="0"/>
        <v>0</v>
      </c>
      <c r="E38" s="18">
        <f>'TAB5'!E17</f>
        <v>0</v>
      </c>
      <c r="F38" s="290">
        <f t="shared" si="1"/>
        <v>0</v>
      </c>
      <c r="G38" s="18">
        <f>'TAB5'!G17</f>
        <v>0</v>
      </c>
      <c r="H38" s="290">
        <f t="shared" si="1"/>
        <v>0</v>
      </c>
      <c r="I38" s="18">
        <f>'TAB5'!I17</f>
        <v>0</v>
      </c>
      <c r="J38" s="290">
        <f t="shared" si="1"/>
        <v>0</v>
      </c>
      <c r="K38" s="6"/>
      <c r="L38" s="6"/>
      <c r="M38" s="6"/>
    </row>
    <row r="39" spans="1:13" s="11" customFormat="1" x14ac:dyDescent="0.3">
      <c r="A39" s="415" t="str">
        <f>'TAB5'!A18</f>
        <v>Charges de distribution supportées par le GRD pour l'alimentation de clientèle propre</v>
      </c>
      <c r="B39" s="18">
        <f>'TAB5'!B18</f>
        <v>0</v>
      </c>
      <c r="C39" s="18">
        <f>'TAB5'!C18</f>
        <v>0</v>
      </c>
      <c r="D39" s="290">
        <f t="shared" si="0"/>
        <v>0</v>
      </c>
      <c r="E39" s="18">
        <f>'TAB5'!E18</f>
        <v>0</v>
      </c>
      <c r="F39" s="290">
        <f t="shared" si="1"/>
        <v>0</v>
      </c>
      <c r="G39" s="18">
        <f>'TAB5'!G18</f>
        <v>0</v>
      </c>
      <c r="H39" s="290">
        <f t="shared" si="1"/>
        <v>0</v>
      </c>
      <c r="I39" s="18">
        <f>'TAB5'!I18</f>
        <v>0</v>
      </c>
      <c r="J39" s="290">
        <f t="shared" si="1"/>
        <v>0</v>
      </c>
      <c r="K39" s="6"/>
      <c r="L39" s="6"/>
      <c r="M39" s="6"/>
    </row>
    <row r="40" spans="1:13" s="84" customFormat="1" ht="27" x14ac:dyDescent="0.3">
      <c r="A40" s="415" t="str">
        <f>'TAB5'!A19</f>
        <v xml:space="preserve">Produits issus de la facturation de la fourniture de gaz à la clientèle propre du gestionnaire de réseau de distribution ainsi que le montant de la compensation versée par la CREG </v>
      </c>
      <c r="B40" s="18">
        <f>'TAB5'!B19</f>
        <v>0</v>
      </c>
      <c r="C40" s="18">
        <f>'TAB5'!C19</f>
        <v>0</v>
      </c>
      <c r="D40" s="290">
        <f t="shared" si="0"/>
        <v>0</v>
      </c>
      <c r="E40" s="18">
        <f>'TAB5'!E19</f>
        <v>0</v>
      </c>
      <c r="F40" s="290">
        <f t="shared" si="1"/>
        <v>0</v>
      </c>
      <c r="G40" s="18">
        <f>'TAB5'!G19</f>
        <v>0</v>
      </c>
      <c r="H40" s="290">
        <f t="shared" si="1"/>
        <v>0</v>
      </c>
      <c r="I40" s="18">
        <f>'TAB5'!I19</f>
        <v>0</v>
      </c>
      <c r="J40" s="290">
        <f t="shared" si="1"/>
        <v>0</v>
      </c>
      <c r="K40" s="6"/>
      <c r="L40" s="6"/>
      <c r="M40" s="6"/>
    </row>
    <row r="41" spans="1:13" x14ac:dyDescent="0.3">
      <c r="A41" s="415" t="str">
        <f>'TAB5'!A21</f>
        <v xml:space="preserve">Indemnités versées aux fournisseurs de gaz, résultant du retard de placement des compteurs à budget </v>
      </c>
      <c r="B41" s="18">
        <f>'TAB5'!B21</f>
        <v>0</v>
      </c>
      <c r="C41" s="18">
        <f>'TAB5'!C21</f>
        <v>0</v>
      </c>
      <c r="D41" s="290">
        <f t="shared" si="0"/>
        <v>0</v>
      </c>
      <c r="E41" s="18">
        <f>'TAB5'!E21</f>
        <v>0</v>
      </c>
      <c r="F41" s="290">
        <f t="shared" si="1"/>
        <v>0</v>
      </c>
      <c r="G41" s="18">
        <f>'TAB5'!G21</f>
        <v>0</v>
      </c>
      <c r="H41" s="290">
        <f t="shared" si="1"/>
        <v>0</v>
      </c>
      <c r="I41" s="18">
        <f>'TAB5'!I21</f>
        <v>0</v>
      </c>
      <c r="J41" s="290">
        <f t="shared" si="1"/>
        <v>0</v>
      </c>
    </row>
    <row r="42" spans="1:13" x14ac:dyDescent="0.3">
      <c r="A42" s="415" t="str">
        <f>'TAB5'!A22</f>
        <v>Charges et produits liés à l’achat de gaz SER</v>
      </c>
      <c r="B42" s="18">
        <f>'TAB5'!B22</f>
        <v>0</v>
      </c>
      <c r="C42" s="18">
        <f>'TAB5'!C22</f>
        <v>0</v>
      </c>
      <c r="D42" s="290">
        <f t="shared" si="0"/>
        <v>0</v>
      </c>
      <c r="E42" s="18">
        <f>'TAB5'!E22</f>
        <v>0</v>
      </c>
      <c r="F42" s="290">
        <f t="shared" si="1"/>
        <v>0</v>
      </c>
      <c r="G42" s="18">
        <f>'TAB5'!G22</f>
        <v>0</v>
      </c>
      <c r="H42" s="290">
        <f t="shared" si="1"/>
        <v>0</v>
      </c>
      <c r="I42" s="18">
        <f>'TAB5'!I22</f>
        <v>0</v>
      </c>
      <c r="J42" s="290">
        <f t="shared" si="1"/>
        <v>0</v>
      </c>
    </row>
    <row r="43" spans="1:13" x14ac:dyDescent="0.3">
      <c r="A43" s="415" t="str">
        <f>'TAB5'!A20</f>
        <v xml:space="preserve">Charges émanant de factures émises par la société FeReSO dans le cadre du processus de réconciliation </v>
      </c>
      <c r="B43" s="18">
        <f>'TAB5'!B20</f>
        <v>0</v>
      </c>
      <c r="C43" s="18">
        <f>'TAB5'!C20</f>
        <v>0</v>
      </c>
      <c r="D43" s="290">
        <f t="shared" ref="D43" si="5">IF(AND(ROUND(B43,0)=0,C43&gt;B43),"INF",IF(AND(ROUND(B43,0)=0,ROUND(C43,0)=0),0,(C43-B43)/B43))</f>
        <v>0</v>
      </c>
      <c r="E43" s="18">
        <f>'TAB5'!E20</f>
        <v>0</v>
      </c>
      <c r="F43" s="290">
        <f t="shared" ref="F43" si="6">IF(AND(ROUND(C43,0)=0,E43&gt;C43),"INF",IF(AND(ROUND(C43,0)=0,ROUND(E43,0)=0),0,(E43-C43)/C43))</f>
        <v>0</v>
      </c>
      <c r="G43" s="18">
        <f>'TAB5'!G20</f>
        <v>0</v>
      </c>
      <c r="H43" s="290">
        <f t="shared" ref="H43" si="7">IF(AND(ROUND(E43,0)=0,G43&gt;E43),"INF",IF(AND(ROUND(E43,0)=0,ROUND(G43,0)=0),0,(G43-E43)/E43))</f>
        <v>0</v>
      </c>
      <c r="I43" s="18">
        <f>'TAB5'!I20</f>
        <v>0</v>
      </c>
      <c r="J43" s="290">
        <f t="shared" ref="J43" si="8">IF(AND(ROUND(G43,0)=0,I43&gt;G43),"INF",IF(AND(ROUND(G43,0)=0,ROUND(I43,0)=0),0,(I43-G43)/G43))</f>
        <v>0</v>
      </c>
    </row>
    <row r="44" spans="1:13" s="84" customFormat="1" x14ac:dyDescent="0.3">
      <c r="A44" s="600" t="s">
        <v>738</v>
      </c>
      <c r="B44" s="596">
        <f>SUM(B45:B46)</f>
        <v>0</v>
      </c>
      <c r="C44" s="596">
        <f t="shared" ref="C44" si="9">SUM(C45:C46)</f>
        <v>0</v>
      </c>
      <c r="D44" s="582">
        <f t="shared" si="0"/>
        <v>0</v>
      </c>
      <c r="E44" s="596">
        <f>SUM(E45:E46)</f>
        <v>0</v>
      </c>
      <c r="F44" s="582">
        <f t="shared" si="1"/>
        <v>0</v>
      </c>
      <c r="G44" s="596">
        <f>SUM(G45:G46)</f>
        <v>0</v>
      </c>
      <c r="H44" s="582">
        <f t="shared" si="1"/>
        <v>0</v>
      </c>
      <c r="I44" s="596">
        <f>SUM(I45:I46)</f>
        <v>0</v>
      </c>
      <c r="J44" s="582">
        <f t="shared" si="1"/>
        <v>0</v>
      </c>
    </row>
    <row r="45" spans="1:13" x14ac:dyDescent="0.3">
      <c r="A45" s="416" t="s">
        <v>639</v>
      </c>
      <c r="B45" s="18">
        <f>SUM('TAB7'!B12,'TAB7'!B20)</f>
        <v>0</v>
      </c>
      <c r="C45" s="18">
        <f>SUM('TAB7'!C12,'TAB7'!C20)</f>
        <v>0</v>
      </c>
      <c r="D45" s="290">
        <f t="shared" si="0"/>
        <v>0</v>
      </c>
      <c r="E45" s="18">
        <f>SUM('TAB7'!D12,'TAB7'!D20)</f>
        <v>0</v>
      </c>
      <c r="F45" s="290">
        <f t="shared" si="1"/>
        <v>0</v>
      </c>
      <c r="G45" s="18">
        <f>SUM('TAB7'!E12,'TAB7'!E20)</f>
        <v>0</v>
      </c>
      <c r="H45" s="290">
        <f t="shared" si="1"/>
        <v>0</v>
      </c>
      <c r="I45" s="18">
        <f>SUM('TAB7'!F12,'TAB7'!F20)</f>
        <v>0</v>
      </c>
      <c r="J45" s="290">
        <f t="shared" si="1"/>
        <v>0</v>
      </c>
    </row>
    <row r="46" spans="1:13" x14ac:dyDescent="0.3">
      <c r="A46" s="416" t="s">
        <v>640</v>
      </c>
      <c r="B46" s="18">
        <f>SUM('TAB7'!B11,'TAB7'!B19)</f>
        <v>0</v>
      </c>
      <c r="C46" s="18">
        <f>SUM('TAB7'!C11,'TAB7'!C19)</f>
        <v>0</v>
      </c>
      <c r="D46" s="290">
        <f t="shared" ref="D46" si="10">IF(AND(ROUND(B46,0)=0,C46&gt;B46),"INF",IF(AND(ROUND(B46,0)=0,ROUND(C46,0)=0),0,(C46-B46)/B46))</f>
        <v>0</v>
      </c>
      <c r="E46" s="18">
        <f>SUM('TAB7'!D11,'TAB7'!D19)</f>
        <v>0</v>
      </c>
      <c r="F46" s="290">
        <f t="shared" ref="F46" si="11">IF(AND(ROUND(C46,0)=0,E46&gt;C46),"INF",IF(AND(ROUND(C46,0)=0,ROUND(E46,0)=0),0,(E46-C46)/C46))</f>
        <v>0</v>
      </c>
      <c r="G46" s="18">
        <f>SUM('TAB7'!E11,'TAB7'!E19)</f>
        <v>0</v>
      </c>
      <c r="H46" s="290">
        <f t="shared" ref="H46" si="12">IF(AND(ROUND(E46,0)=0,G46&gt;E46),"INF",IF(AND(ROUND(E46,0)=0,ROUND(G46,0)=0),0,(G46-E46)/E46))</f>
        <v>0</v>
      </c>
      <c r="I46" s="18">
        <f>SUM('TAB7'!F11,'TAB7'!F19)</f>
        <v>0</v>
      </c>
      <c r="J46" s="290">
        <f t="shared" ref="J46" si="13">IF(AND(ROUND(G46,0)=0,I46&gt;G46),"INF",IF(AND(ROUND(G46,0)=0,ROUND(I46,0)=0),0,(I46-G46)/G46))</f>
        <v>0</v>
      </c>
    </row>
    <row r="47" spans="1:13" s="84" customFormat="1" x14ac:dyDescent="0.3">
      <c r="A47" s="600" t="s">
        <v>77</v>
      </c>
      <c r="B47" s="596">
        <f>SUM(B48:B49)</f>
        <v>0</v>
      </c>
      <c r="C47" s="596">
        <f t="shared" ref="C47" si="14">SUM(C48:C49)</f>
        <v>0</v>
      </c>
      <c r="D47" s="582">
        <f t="shared" si="0"/>
        <v>0</v>
      </c>
      <c r="E47" s="596">
        <f>SUM(E48:E49)</f>
        <v>0</v>
      </c>
      <c r="F47" s="582">
        <f t="shared" si="1"/>
        <v>0</v>
      </c>
      <c r="G47" s="596">
        <f>SUM(G48:G49)</f>
        <v>0</v>
      </c>
      <c r="H47" s="582">
        <f t="shared" si="1"/>
        <v>0</v>
      </c>
      <c r="I47" s="596">
        <f>SUM(I48:I49)</f>
        <v>0</v>
      </c>
      <c r="J47" s="582">
        <f t="shared" si="1"/>
        <v>0</v>
      </c>
    </row>
    <row r="48" spans="1:13" s="84" customFormat="1" x14ac:dyDescent="0.3">
      <c r="A48" s="598" t="s">
        <v>138</v>
      </c>
      <c r="B48" s="596">
        <f>'TAB6'!C9</f>
        <v>0</v>
      </c>
      <c r="C48" s="596">
        <f>'TAB6'!D9</f>
        <v>0</v>
      </c>
      <c r="D48" s="582">
        <f t="shared" si="0"/>
        <v>0</v>
      </c>
      <c r="E48" s="596">
        <f>'TAB6'!F9</f>
        <v>0</v>
      </c>
      <c r="F48" s="582">
        <f t="shared" si="1"/>
        <v>0</v>
      </c>
      <c r="G48" s="596">
        <f>'TAB6'!H9</f>
        <v>0</v>
      </c>
      <c r="H48" s="582">
        <f t="shared" si="1"/>
        <v>0</v>
      </c>
      <c r="I48" s="596">
        <f>'TAB6'!J9</f>
        <v>0</v>
      </c>
      <c r="J48" s="582">
        <f t="shared" si="1"/>
        <v>0</v>
      </c>
    </row>
    <row r="49" spans="1:10" s="84" customFormat="1" x14ac:dyDescent="0.3">
      <c r="A49" s="599" t="s">
        <v>139</v>
      </c>
      <c r="B49" s="596">
        <f>'TAB6'!C10</f>
        <v>0</v>
      </c>
      <c r="C49" s="596">
        <f>'TAB6'!D10</f>
        <v>0</v>
      </c>
      <c r="D49" s="582">
        <f t="shared" si="0"/>
        <v>0</v>
      </c>
      <c r="E49" s="596">
        <f>'TAB6'!F10</f>
        <v>0</v>
      </c>
      <c r="F49" s="582">
        <f t="shared" si="1"/>
        <v>0</v>
      </c>
      <c r="G49" s="596">
        <f>'TAB6'!H10</f>
        <v>0</v>
      </c>
      <c r="H49" s="582">
        <f t="shared" si="1"/>
        <v>0</v>
      </c>
      <c r="I49" s="596">
        <f>'TAB6'!J10</f>
        <v>0</v>
      </c>
      <c r="J49" s="582">
        <f t="shared" si="1"/>
        <v>0</v>
      </c>
    </row>
    <row r="50" spans="1:10" s="84" customFormat="1" x14ac:dyDescent="0.3">
      <c r="A50" s="600" t="s">
        <v>787</v>
      </c>
      <c r="B50" s="596">
        <f>'TAB8'!G30*-1</f>
        <v>0</v>
      </c>
      <c r="C50" s="596">
        <f>'TAB8'!H30*-1</f>
        <v>0</v>
      </c>
      <c r="D50" s="582">
        <f t="shared" si="0"/>
        <v>0</v>
      </c>
      <c r="E50" s="596">
        <f>'TAB8'!I30*-1</f>
        <v>0</v>
      </c>
      <c r="F50" s="582">
        <f t="shared" si="1"/>
        <v>0</v>
      </c>
      <c r="G50" s="596">
        <f>'TAB8'!J30*-1</f>
        <v>0</v>
      </c>
      <c r="H50" s="582">
        <f t="shared" si="1"/>
        <v>0</v>
      </c>
      <c r="I50" s="596">
        <f>'TAB8'!K30*-1</f>
        <v>0</v>
      </c>
      <c r="J50" s="582">
        <f t="shared" si="1"/>
        <v>0</v>
      </c>
    </row>
    <row r="51" spans="1:10" s="84" customFormat="1" x14ac:dyDescent="0.3">
      <c r="A51" s="601" t="s">
        <v>54</v>
      </c>
      <c r="B51" s="596">
        <f>SUM(B21,B29,B44,B47,B50)</f>
        <v>0</v>
      </c>
      <c r="C51" s="596">
        <f>SUM(C21,C29,C44,C47,C50)</f>
        <v>0</v>
      </c>
      <c r="D51" s="582">
        <f t="shared" si="0"/>
        <v>0</v>
      </c>
      <c r="E51" s="596">
        <f>SUM(E21,E29,E44,E47,E50)</f>
        <v>0</v>
      </c>
      <c r="F51" s="582">
        <f t="shared" si="1"/>
        <v>0</v>
      </c>
      <c r="G51" s="596">
        <f>SUM(G21,G29,G44,G47,G50)</f>
        <v>0</v>
      </c>
      <c r="H51" s="582">
        <f t="shared" si="1"/>
        <v>0</v>
      </c>
      <c r="I51" s="596">
        <f>SUM(I21,I29,I44,I47,I50)</f>
        <v>0</v>
      </c>
      <c r="J51" s="582">
        <f t="shared" si="1"/>
        <v>0</v>
      </c>
    </row>
    <row r="54" spans="1:10" x14ac:dyDescent="0.3">
      <c r="A54" s="751" t="s">
        <v>789</v>
      </c>
      <c r="B54" s="751"/>
      <c r="C54" s="751"/>
      <c r="D54" s="751"/>
      <c r="E54" s="751"/>
      <c r="F54" s="751"/>
      <c r="G54" s="751"/>
      <c r="H54" s="751"/>
      <c r="I54" s="751"/>
      <c r="J54" s="751"/>
    </row>
    <row r="56" spans="1:10" x14ac:dyDescent="0.3">
      <c r="A56" s="419" t="s">
        <v>790</v>
      </c>
      <c r="B56" s="18">
        <f>SUM(B57:B59)</f>
        <v>0</v>
      </c>
      <c r="C56" s="18">
        <f>SUM(C57:C59)</f>
        <v>0</v>
      </c>
      <c r="D56" s="290">
        <f t="shared" ref="D56:D61" si="15">IF(AND(ROUND(B56,0)=0,C56&gt;B56),"INF",IF(AND(ROUND(B56,0)=0,ROUND(C56,0)=0),0,(C56-B56)/B56))</f>
        <v>0</v>
      </c>
      <c r="E56" s="18">
        <f>SUM(E57:E59)</f>
        <v>0</v>
      </c>
      <c r="F56" s="290">
        <f t="shared" ref="F56:F61" si="16">IF(AND(ROUND(C56,0)=0,E56&gt;C56),"INF",IF(AND(ROUND(C56,0)=0,ROUND(E56,0)=0),0,(E56-C56)/C56))</f>
        <v>0</v>
      </c>
      <c r="G56" s="18">
        <f>SUM(G57:G59)</f>
        <v>0</v>
      </c>
      <c r="H56" s="290">
        <f t="shared" ref="H56:H61" si="17">IF(AND(ROUND(E56,0)=0,G56&gt;E56),"INF",IF(AND(ROUND(E56,0)=0,ROUND(G56,0)=0),0,(G56-E56)/E56))</f>
        <v>0</v>
      </c>
      <c r="I56" s="18">
        <f>SUM(I57:I59)</f>
        <v>0</v>
      </c>
      <c r="J56" s="290">
        <f t="shared" ref="J56:J61" si="18">IF(AND(ROUND(G56,0)=0,I56&gt;G56),"INF",IF(AND(ROUND(G56,0)=0,ROUND(I56,0)=0),0,(I56-G56)/G56))</f>
        <v>0</v>
      </c>
    </row>
    <row r="57" spans="1:10" x14ac:dyDescent="0.3">
      <c r="A57" s="415" t="s">
        <v>569</v>
      </c>
      <c r="B57" s="18">
        <f t="shared" ref="B57:C59" si="19">B26</f>
        <v>0</v>
      </c>
      <c r="C57" s="18">
        <f t="shared" si="19"/>
        <v>0</v>
      </c>
      <c r="D57" s="290">
        <f t="shared" si="15"/>
        <v>0</v>
      </c>
      <c r="E57" s="18">
        <f>E26</f>
        <v>0</v>
      </c>
      <c r="F57" s="290">
        <f t="shared" si="16"/>
        <v>0</v>
      </c>
      <c r="G57" s="18">
        <f>G26</f>
        <v>0</v>
      </c>
      <c r="H57" s="290">
        <f t="shared" si="17"/>
        <v>0</v>
      </c>
      <c r="I57" s="18">
        <f>I26</f>
        <v>0</v>
      </c>
      <c r="J57" s="290">
        <f t="shared" si="18"/>
        <v>0</v>
      </c>
    </row>
    <row r="58" spans="1:10" x14ac:dyDescent="0.3">
      <c r="A58" s="415" t="s">
        <v>568</v>
      </c>
      <c r="B58" s="18">
        <f t="shared" si="19"/>
        <v>0</v>
      </c>
      <c r="C58" s="18">
        <f t="shared" si="19"/>
        <v>0</v>
      </c>
      <c r="D58" s="290">
        <f t="shared" si="15"/>
        <v>0</v>
      </c>
      <c r="E58" s="18">
        <f>E27</f>
        <v>0</v>
      </c>
      <c r="F58" s="290">
        <f t="shared" si="16"/>
        <v>0</v>
      </c>
      <c r="G58" s="18">
        <f>G27</f>
        <v>0</v>
      </c>
      <c r="H58" s="290">
        <f t="shared" si="17"/>
        <v>0</v>
      </c>
      <c r="I58" s="18">
        <f>I27</f>
        <v>0</v>
      </c>
      <c r="J58" s="290">
        <f t="shared" si="18"/>
        <v>0</v>
      </c>
    </row>
    <row r="59" spans="1:10" x14ac:dyDescent="0.3">
      <c r="A59" s="415" t="s">
        <v>519</v>
      </c>
      <c r="B59" s="18">
        <f t="shared" si="19"/>
        <v>0</v>
      </c>
      <c r="C59" s="18">
        <f t="shared" si="19"/>
        <v>0</v>
      </c>
      <c r="D59" s="290">
        <f t="shared" si="15"/>
        <v>0</v>
      </c>
      <c r="E59" s="18">
        <f>E28</f>
        <v>0</v>
      </c>
      <c r="F59" s="290">
        <f t="shared" si="16"/>
        <v>0</v>
      </c>
      <c r="G59" s="18">
        <f>G28</f>
        <v>0</v>
      </c>
      <c r="H59" s="290">
        <f t="shared" si="17"/>
        <v>0</v>
      </c>
      <c r="I59" s="18">
        <f>I28</f>
        <v>0</v>
      </c>
      <c r="J59" s="290">
        <f t="shared" si="18"/>
        <v>0</v>
      </c>
    </row>
    <row r="60" spans="1:10" x14ac:dyDescent="0.3">
      <c r="A60" s="419" t="s">
        <v>791</v>
      </c>
      <c r="B60" s="18">
        <f>B37</f>
        <v>0</v>
      </c>
      <c r="C60" s="18">
        <f>C37</f>
        <v>0</v>
      </c>
      <c r="D60" s="290">
        <f t="shared" si="15"/>
        <v>0</v>
      </c>
      <c r="E60" s="18">
        <f>E37</f>
        <v>0</v>
      </c>
      <c r="F60" s="290">
        <f t="shared" si="16"/>
        <v>0</v>
      </c>
      <c r="G60" s="18">
        <f>G37</f>
        <v>0</v>
      </c>
      <c r="H60" s="290">
        <f t="shared" si="17"/>
        <v>0</v>
      </c>
      <c r="I60" s="18">
        <f>I37</f>
        <v>0</v>
      </c>
      <c r="J60" s="290">
        <f t="shared" si="18"/>
        <v>0</v>
      </c>
    </row>
    <row r="61" spans="1:10" x14ac:dyDescent="0.3">
      <c r="A61" s="419" t="s">
        <v>77</v>
      </c>
      <c r="B61" s="18">
        <f>B49</f>
        <v>0</v>
      </c>
      <c r="C61" s="18">
        <f>C49</f>
        <v>0</v>
      </c>
      <c r="D61" s="290">
        <f t="shared" si="15"/>
        <v>0</v>
      </c>
      <c r="E61" s="18">
        <f>E49</f>
        <v>0</v>
      </c>
      <c r="F61" s="290">
        <f t="shared" si="16"/>
        <v>0</v>
      </c>
      <c r="G61" s="18">
        <f>G49</f>
        <v>0</v>
      </c>
      <c r="H61" s="290">
        <f t="shared" si="17"/>
        <v>0</v>
      </c>
      <c r="I61" s="18">
        <f>I49</f>
        <v>0</v>
      </c>
      <c r="J61" s="290">
        <f t="shared" si="18"/>
        <v>0</v>
      </c>
    </row>
    <row r="62" spans="1:10" x14ac:dyDescent="0.3">
      <c r="A62" s="414" t="s">
        <v>792</v>
      </c>
      <c r="B62" s="18">
        <f>SUM(B56,B60:B61)</f>
        <v>0</v>
      </c>
      <c r="C62" s="18">
        <f>SUM(C56,C60:C61)</f>
        <v>0</v>
      </c>
      <c r="D62" s="290">
        <f>IF(AND(ROUND(B62,0)=0,C62&gt;B62),"INF",IF(AND(ROUND(B62,0)=0,ROUND(C62,0)=0),0,(C62-B62)/B62))</f>
        <v>0</v>
      </c>
      <c r="E62" s="18">
        <f>SUM(E56,E60:E61)</f>
        <v>0</v>
      </c>
      <c r="F62" s="290">
        <f>IF(AND(ROUND(C62,0)=0,E62&gt;C62),"INF",IF(AND(ROUND(C62,0)=0,ROUND(E62,0)=0),0,(E62-C62)/C62))</f>
        <v>0</v>
      </c>
      <c r="G62" s="18">
        <f>SUM(G56,G60:G61)</f>
        <v>0</v>
      </c>
      <c r="H62" s="290">
        <f>IF(AND(ROUND(E62,0)=0,G62&gt;E62),"INF",IF(AND(ROUND(E62,0)=0,ROUND(G62,0)=0),0,(G62-E62)/E62))</f>
        <v>0</v>
      </c>
      <c r="I62" s="18">
        <f>SUM(I56,I60:I61)</f>
        <v>0</v>
      </c>
      <c r="J62" s="290">
        <f>IF(AND(ROUND(G62,0)=0,I62&gt;G62),"INF",IF(AND(ROUND(G62,0)=0,ROUND(I62,0)=0),0,(I62-G62)/G62))</f>
        <v>0</v>
      </c>
    </row>
  </sheetData>
  <mergeCells count="4">
    <mergeCell ref="A6:H6"/>
    <mergeCell ref="A7:H7"/>
    <mergeCell ref="A18:J18"/>
    <mergeCell ref="A54:J54"/>
  </mergeCells>
  <conditionalFormatting sqref="E19">
    <cfRule type="cellIs" dxfId="717" priority="17" operator="equal">
      <formula>"O"</formula>
    </cfRule>
    <cfRule type="cellIs" dxfId="716" priority="18" operator="equal">
      <formula>"P"</formula>
    </cfRule>
  </conditionalFormatting>
  <conditionalFormatting sqref="B9">
    <cfRule type="containsText" dxfId="715" priority="11" operator="containsText" text="ntitulé">
      <formula>NOT(ISERROR(SEARCH("ntitulé",B9)))</formula>
    </cfRule>
    <cfRule type="containsBlanks" dxfId="714" priority="12">
      <formula>LEN(TRIM(B9))=0</formula>
    </cfRule>
  </conditionalFormatting>
  <conditionalFormatting sqref="B11:B12">
    <cfRule type="containsText" dxfId="713" priority="9" operator="containsText" text="ntitulé">
      <formula>NOT(ISERROR(SEARCH("ntitulé",B11)))</formula>
    </cfRule>
    <cfRule type="containsBlanks" dxfId="712" priority="10">
      <formula>LEN(TRIM(B11))=0</formula>
    </cfRule>
  </conditionalFormatting>
  <conditionalFormatting sqref="B10">
    <cfRule type="containsText" dxfId="711" priority="7" operator="containsText" text="ntitulé">
      <formula>NOT(ISERROR(SEARCH("ntitulé",B10)))</formula>
    </cfRule>
    <cfRule type="containsBlanks" dxfId="710" priority="8">
      <formula>LEN(TRIM(B10))=0</formula>
    </cfRule>
  </conditionalFormatting>
  <conditionalFormatting sqref="A18:J18">
    <cfRule type="containsText" dxfId="709" priority="1" operator="containsText" text="C.10.a. le total du revenu autorisé 2019  (contrôlables, non contrôlables, marge équitable) hors projets spécifiques et hors transport ne doit pas excéder l’enveloppe budgétaire 2017 indexée hors adaptations du plafond des coûts gérables et hors transport">
      <formula>NOT(ISERROR(SEARCH("C.10.a. le total du revenu autorisé 2019  (contrôlables, non contrôlables, marge équitable) hors projets spécifiques et hors transport ne doit pas excéder l’enveloppe budgétaire 2017 indexée hors adaptations du plafond des coûts gérables et hors transport",A18)))</formula>
    </cfRule>
    <cfRule type="containsText" dxfId="708" priority="2" operator="containsText" text="C.10.a. le total du revenu autorisé 2019  (contrôlables, non contrôlables, marge équitable) hors projets spécifiques et hors transport n'excède pas l’enveloppe budgétaire 2017 indexée hors adaptations du plafond des coûts gérables et hors transport">
      <formula>NOT(ISERROR(SEARCH("C.10.a. le total du revenu autorisé 2019  (contrôlables, non contrôlables, marge équitable) hors projets spécifiques et hors transport n'excède pas l’enveloppe budgétaire 2017 indexée hors adaptations du plafond des coûts gérables et hors transport",A18)))</formula>
    </cfRule>
  </conditionalFormatting>
  <hyperlinks>
    <hyperlink ref="A1" location="TAB00!A1" display="Retour page de gar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4"/>
  <sheetViews>
    <sheetView topLeftCell="A24" zoomScaleNormal="100" workbookViewId="0">
      <selection activeCell="B33" sqref="B33"/>
    </sheetView>
  </sheetViews>
  <sheetFormatPr baseColWidth="10" defaultColWidth="9.1640625" defaultRowHeight="32.450000000000003" customHeight="1" x14ac:dyDescent="0.3"/>
  <cols>
    <col min="1" max="1" width="9.1640625" style="217"/>
    <col min="2" max="2" width="82.83203125" style="218" customWidth="1"/>
    <col min="3" max="3" width="9.83203125" style="219" customWidth="1"/>
    <col min="4" max="4" width="14.5" style="220" bestFit="1" customWidth="1"/>
    <col min="5" max="16384" width="9.1640625" style="6"/>
  </cols>
  <sheetData>
    <row r="1" spans="1:4" ht="15" x14ac:dyDescent="0.3">
      <c r="A1" s="17" t="s">
        <v>140</v>
      </c>
      <c r="B1" s="6"/>
      <c r="C1" s="6"/>
      <c r="D1" s="10"/>
    </row>
    <row r="2" spans="1:4" ht="15" x14ac:dyDescent="0.3">
      <c r="A2" s="124"/>
      <c r="B2" s="6"/>
      <c r="C2" s="6"/>
      <c r="D2" s="10"/>
    </row>
    <row r="3" spans="1:4" ht="21.75" thickBot="1" x14ac:dyDescent="0.4">
      <c r="A3" s="264" t="str">
        <f>TAB00!B48&amp;" : "&amp;TAB00!C48</f>
        <v>TAB C : Liste des contrôles à satisfaire</v>
      </c>
      <c r="B3" s="561"/>
      <c r="C3" s="561"/>
      <c r="D3" s="561"/>
    </row>
    <row r="4" spans="1:4" ht="15.75" thickBot="1" x14ac:dyDescent="0.35">
      <c r="A4" s="618" t="str">
        <f>IF(COUNT(A7:A209)=COUNTIF(C7:C209,"P"),"Vous avez satisfait à tous les contrôles","Vous avez encore "&amp;COUNT(A7:A209)-COUNTIF(C7:C209,"P")&amp;" contrôles à satisfaire avant de soumettre le fichier à la CWaPE")</f>
        <v>Vous avez encore 7 contrôles à satisfaire avant de soumettre le fichier à la CWaPE</v>
      </c>
      <c r="B4" s="619"/>
      <c r="C4" s="619"/>
      <c r="D4" s="620"/>
    </row>
    <row r="5" spans="1:4" ht="18" x14ac:dyDescent="0.3"/>
    <row r="6" spans="1:4" ht="32.450000000000003" customHeight="1" x14ac:dyDescent="0.3">
      <c r="A6" s="221" t="s">
        <v>531</v>
      </c>
      <c r="B6" s="222" t="s">
        <v>532</v>
      </c>
      <c r="C6" s="221" t="s">
        <v>90</v>
      </c>
      <c r="D6" s="221" t="s">
        <v>533</v>
      </c>
    </row>
    <row r="7" spans="1:4" ht="32.450000000000003" customHeight="1" x14ac:dyDescent="0.3">
      <c r="A7" s="297">
        <v>1</v>
      </c>
      <c r="B7" s="218" t="s">
        <v>523</v>
      </c>
      <c r="C7" s="223" t="str">
        <f>IF(ABS('TAB1'!H38)&lt;100,"P","O")</f>
        <v>P</v>
      </c>
      <c r="D7" s="224" t="s">
        <v>335</v>
      </c>
    </row>
    <row r="8" spans="1:4" ht="32.450000000000003" customHeight="1" x14ac:dyDescent="0.3">
      <c r="A8" s="297">
        <f>IF(ISBLANK(B8),"",A7+1)</f>
        <v>2</v>
      </c>
      <c r="B8" s="218" t="s">
        <v>852</v>
      </c>
      <c r="C8" s="223" t="str">
        <f>IF('TAB1'!H40="Je confirme l'exhaustivité des frais non-récurrents déduits","P","O")</f>
        <v>O</v>
      </c>
      <c r="D8" s="224" t="s">
        <v>335</v>
      </c>
    </row>
    <row r="9" spans="1:4" ht="32.450000000000003" customHeight="1" x14ac:dyDescent="0.3">
      <c r="A9" s="297">
        <f t="shared" ref="A9:A49" si="0">IF(ISBLANK(B9),"",A8+1)</f>
        <v>3</v>
      </c>
      <c r="B9" s="218" t="s">
        <v>548</v>
      </c>
      <c r="C9" s="223" t="str">
        <f>IF('TAB1'!H41="Je confirme la correcte répartition entre la partie réseau et la partie hors réseau","P","O")</f>
        <v>O</v>
      </c>
      <c r="D9" s="224" t="s">
        <v>335</v>
      </c>
    </row>
    <row r="10" spans="1:4" ht="36" customHeight="1" x14ac:dyDescent="0.3">
      <c r="A10" s="297">
        <f t="shared" si="0"/>
        <v>4</v>
      </c>
      <c r="B10" s="218" t="s">
        <v>518</v>
      </c>
      <c r="C10" s="223" t="str">
        <f>IF(ABS(SUM(TAB2.1!C35:L35))&lt;100,"P","O")</f>
        <v>P</v>
      </c>
      <c r="D10" s="225" t="s">
        <v>424</v>
      </c>
    </row>
    <row r="11" spans="1:4" ht="32.450000000000003" customHeight="1" x14ac:dyDescent="0.3">
      <c r="A11" s="297">
        <f t="shared" si="0"/>
        <v>5</v>
      </c>
      <c r="B11" s="218" t="s">
        <v>643</v>
      </c>
      <c r="C11" s="223" t="str">
        <f>IF(ABS(SUM(TAB2.1!C49:L49))&lt;100,"P","O")</f>
        <v>P</v>
      </c>
      <c r="D11" s="225" t="s">
        <v>424</v>
      </c>
    </row>
    <row r="12" spans="1:4" ht="32.450000000000003" customHeight="1" x14ac:dyDescent="0.3">
      <c r="A12" s="297">
        <f t="shared" si="0"/>
        <v>6</v>
      </c>
      <c r="B12" s="218" t="str">
        <f>TAB2.3!A27</f>
        <v>C.2.3.a. Concordance entre le détail desproduits  issus des tarifs non périodiques avec le tableau de synthèse (TAB2)</v>
      </c>
      <c r="C12" s="223" t="str">
        <f>IF(ABS(SUM(TAB2.3!B27:F27))&lt;100,"P","O")</f>
        <v>P</v>
      </c>
      <c r="D12" s="225" t="s">
        <v>659</v>
      </c>
    </row>
    <row r="13" spans="1:4" ht="32.450000000000003" customHeight="1" x14ac:dyDescent="0.3">
      <c r="A13" s="297">
        <f t="shared" si="0"/>
        <v>7</v>
      </c>
      <c r="B13" s="218" t="s">
        <v>563</v>
      </c>
      <c r="C13" s="223" t="str">
        <f>IF(ABS('TAB3'!I29)&lt;100,"P","O")</f>
        <v>P</v>
      </c>
      <c r="D13" s="224" t="s">
        <v>337</v>
      </c>
    </row>
    <row r="14" spans="1:4" ht="32.450000000000003" customHeight="1" x14ac:dyDescent="0.3">
      <c r="A14" s="297">
        <f t="shared" si="0"/>
        <v>8</v>
      </c>
      <c r="B14" s="218" t="s">
        <v>580</v>
      </c>
      <c r="C14" s="223" t="str">
        <f>IF(TAB4.1!$A$41=B14,"O","P")</f>
        <v>O</v>
      </c>
      <c r="D14" s="225" t="s">
        <v>289</v>
      </c>
    </row>
    <row r="15" spans="1:4" ht="32.450000000000003" customHeight="1" x14ac:dyDescent="0.3">
      <c r="A15" s="297">
        <f t="shared" si="0"/>
        <v>9</v>
      </c>
      <c r="B15" s="218" t="s">
        <v>604</v>
      </c>
      <c r="C15" s="223" t="str">
        <f>IF(TAB4.1!$A$42='TAB C'!B15,"O","P")</f>
        <v>P</v>
      </c>
      <c r="D15" s="225" t="s">
        <v>289</v>
      </c>
    </row>
    <row r="16" spans="1:4" ht="32.450000000000003" customHeight="1" x14ac:dyDescent="0.3">
      <c r="A16" s="297">
        <f t="shared" si="0"/>
        <v>10</v>
      </c>
      <c r="B16" s="218" t="s">
        <v>581</v>
      </c>
      <c r="C16" s="223" t="str">
        <f>IF(TAB4.2!$A$41=B16,"O","P")</f>
        <v>O</v>
      </c>
      <c r="D16" s="225" t="s">
        <v>290</v>
      </c>
    </row>
    <row r="17" spans="1:4" ht="32.450000000000003" customHeight="1" x14ac:dyDescent="0.3">
      <c r="A17" s="297">
        <f t="shared" si="0"/>
        <v>11</v>
      </c>
      <c r="B17" s="218" t="s">
        <v>605</v>
      </c>
      <c r="C17" s="223" t="str">
        <f>IF(TAB4.2!$A$42='TAB C'!B17,"O","P")</f>
        <v>P</v>
      </c>
      <c r="D17" s="225" t="s">
        <v>290</v>
      </c>
    </row>
    <row r="18" spans="1:4" ht="32.450000000000003" customHeight="1" x14ac:dyDescent="0.3">
      <c r="A18" s="297">
        <f t="shared" si="0"/>
        <v>12</v>
      </c>
      <c r="B18" s="218" t="s">
        <v>582</v>
      </c>
      <c r="C18" s="223" t="str">
        <f>IF(TAB4.3!$A$41=B18,"O","P")</f>
        <v>O</v>
      </c>
      <c r="D18" s="225" t="s">
        <v>291</v>
      </c>
    </row>
    <row r="19" spans="1:4" ht="32.450000000000003" customHeight="1" x14ac:dyDescent="0.3">
      <c r="A19" s="297">
        <f t="shared" si="0"/>
        <v>13</v>
      </c>
      <c r="B19" s="218" t="s">
        <v>606</v>
      </c>
      <c r="C19" s="223" t="str">
        <f>IF(TAB4.3!$A$42='TAB C'!B19,"O","P")</f>
        <v>P</v>
      </c>
      <c r="D19" s="225" t="s">
        <v>291</v>
      </c>
    </row>
    <row r="20" spans="1:4" ht="32.450000000000003" customHeight="1" x14ac:dyDescent="0.3">
      <c r="A20" s="297">
        <f t="shared" si="0"/>
        <v>14</v>
      </c>
      <c r="B20" s="218" t="s">
        <v>583</v>
      </c>
      <c r="C20" s="223" t="str">
        <f>IF(TAB4.4!$A$41=B20,"O","P")</f>
        <v>O</v>
      </c>
      <c r="D20" s="225" t="s">
        <v>292</v>
      </c>
    </row>
    <row r="21" spans="1:4" ht="32.450000000000003" customHeight="1" x14ac:dyDescent="0.3">
      <c r="A21" s="297">
        <f t="shared" si="0"/>
        <v>15</v>
      </c>
      <c r="B21" s="218" t="s">
        <v>607</v>
      </c>
      <c r="C21" s="223" t="str">
        <f>IF(TAB4.4!$A$42='TAB C'!B21,"O","P")</f>
        <v>P</v>
      </c>
      <c r="D21" s="225" t="s">
        <v>292</v>
      </c>
    </row>
    <row r="22" spans="1:4" ht="32.450000000000003" customHeight="1" x14ac:dyDescent="0.3">
      <c r="A22" s="297">
        <f t="shared" si="0"/>
        <v>16</v>
      </c>
      <c r="B22" s="218" t="s">
        <v>585</v>
      </c>
      <c r="C22" s="223" t="str">
        <f>IF(TAB4.7!$A$18=B22,"O","P")</f>
        <v>O</v>
      </c>
      <c r="D22" s="225" t="s">
        <v>295</v>
      </c>
    </row>
    <row r="23" spans="1:4" ht="32.450000000000003" customHeight="1" x14ac:dyDescent="0.3">
      <c r="A23" s="297">
        <f t="shared" si="0"/>
        <v>17</v>
      </c>
      <c r="B23" s="218" t="s">
        <v>667</v>
      </c>
      <c r="C23" s="223" t="str">
        <f>IF(TAB4.7!$A$19='TAB C'!B23,"O","P")</f>
        <v>P</v>
      </c>
      <c r="D23" s="225" t="s">
        <v>295</v>
      </c>
    </row>
    <row r="24" spans="1:4" ht="54" x14ac:dyDescent="0.3">
      <c r="A24" s="297">
        <f t="shared" si="0"/>
        <v>18</v>
      </c>
      <c r="B24" s="218" t="s">
        <v>614</v>
      </c>
      <c r="C24" s="223" t="str">
        <f>IF(TAB5.9!$A$26='TAB C'!B24,"O","P")</f>
        <v>P</v>
      </c>
      <c r="D24" s="225" t="s">
        <v>576</v>
      </c>
    </row>
    <row r="25" spans="1:4" ht="27" x14ac:dyDescent="0.3">
      <c r="A25" s="297">
        <f t="shared" si="0"/>
        <v>19</v>
      </c>
      <c r="B25" s="218" t="s">
        <v>654</v>
      </c>
      <c r="C25" s="223" t="str">
        <f>IF(TAB5.10!$A$27='TAB C'!B25,"O","P")</f>
        <v>P</v>
      </c>
      <c r="D25" s="225" t="s">
        <v>577</v>
      </c>
    </row>
    <row r="26" spans="1:4" ht="32.450000000000003" customHeight="1" x14ac:dyDescent="0.3">
      <c r="A26" s="297">
        <f t="shared" si="0"/>
        <v>20</v>
      </c>
      <c r="B26" s="218" t="s">
        <v>655</v>
      </c>
      <c r="C26" s="223" t="str">
        <f>IF(TAB5.12!$A$30='TAB C'!B26,"O","P")</f>
        <v>P</v>
      </c>
      <c r="D26" s="225" t="s">
        <v>579</v>
      </c>
    </row>
    <row r="27" spans="1:4" ht="32.450000000000003" customHeight="1" x14ac:dyDescent="0.3">
      <c r="A27" s="297">
        <f t="shared" si="0"/>
        <v>21</v>
      </c>
      <c r="B27" s="218" t="s">
        <v>656</v>
      </c>
      <c r="C27" s="223" t="str">
        <f>IF(ABS(SUM('TAB6'!C11:K11))&lt;100,"P","O")</f>
        <v>P</v>
      </c>
      <c r="D27" s="224" t="s">
        <v>347</v>
      </c>
    </row>
    <row r="28" spans="1:4" ht="32.450000000000003" customHeight="1" x14ac:dyDescent="0.3">
      <c r="A28" s="297">
        <f t="shared" si="0"/>
        <v>22</v>
      </c>
      <c r="B28" s="218" t="str">
        <f>TAB6.3!A27</f>
        <v>C.6.3.a. Concordance entre le détail des interventions URD avec le tableau des actifs régulés (TAB6.1)</v>
      </c>
      <c r="C28" s="223" t="str">
        <f>IF(ABS(SUM(TAB6.3!B27:F27))&lt;100,"P","O")</f>
        <v>P</v>
      </c>
      <c r="D28" s="225" t="s">
        <v>660</v>
      </c>
    </row>
    <row r="29" spans="1:4" ht="32.450000000000003" customHeight="1" x14ac:dyDescent="0.3">
      <c r="A29" s="297">
        <f t="shared" si="0"/>
        <v>23</v>
      </c>
      <c r="B29" s="218" t="s">
        <v>541</v>
      </c>
      <c r="C29" s="223" t="str">
        <f>IF(ABS(SUM(TAB9.1!B23:R23))&lt;100,"P","O")</f>
        <v>P</v>
      </c>
      <c r="D29" s="225" t="s">
        <v>196</v>
      </c>
    </row>
    <row r="30" spans="1:4" ht="32.450000000000003" customHeight="1" x14ac:dyDescent="0.3">
      <c r="A30" s="297">
        <f t="shared" si="0"/>
        <v>24</v>
      </c>
      <c r="B30" s="218" t="s">
        <v>538</v>
      </c>
      <c r="C30" s="223" t="str">
        <f>IF(ABS(SUM(TAB9.2!B44:R44))&lt;100,"P","O")</f>
        <v>P</v>
      </c>
      <c r="D30" s="225" t="s">
        <v>225</v>
      </c>
    </row>
    <row r="31" spans="1:4" ht="32.450000000000003" customHeight="1" x14ac:dyDescent="0.3">
      <c r="A31" s="297">
        <f t="shared" si="0"/>
        <v>25</v>
      </c>
      <c r="B31" s="218" t="s">
        <v>539</v>
      </c>
      <c r="C31" s="223" t="str">
        <f>IF(ABS(SUM(TAB9.2!B49:R49))&lt;100,"P","O")</f>
        <v>P</v>
      </c>
      <c r="D31" s="225" t="s">
        <v>225</v>
      </c>
    </row>
    <row r="32" spans="1:4" ht="32.450000000000003" customHeight="1" x14ac:dyDescent="0.3">
      <c r="A32" s="297">
        <f t="shared" si="0"/>
        <v>26</v>
      </c>
      <c r="B32" s="218" t="s">
        <v>635</v>
      </c>
      <c r="C32" s="223" t="str">
        <f>IF(ABS(SUM(TAB9.3!B30:Q30,TAB9.3!B60:Q60))&lt;100,"P","O")</f>
        <v>P</v>
      </c>
      <c r="D32" s="225" t="s">
        <v>226</v>
      </c>
    </row>
    <row r="33" spans="1:4" ht="32.450000000000003" customHeight="1" x14ac:dyDescent="0.3">
      <c r="A33" s="297">
        <f t="shared" si="0"/>
        <v>27</v>
      </c>
      <c r="B33" s="218" t="s">
        <v>849</v>
      </c>
      <c r="C33" s="223" t="str">
        <f>IF(ABS(SUM(TAB9.3!B60:Q60))&lt;100,"P","O")</f>
        <v>P</v>
      </c>
      <c r="D33" s="225" t="s">
        <v>226</v>
      </c>
    </row>
    <row r="34" spans="1:4" ht="32.450000000000003" customHeight="1" x14ac:dyDescent="0.3">
      <c r="A34" s="297">
        <f t="shared" si="0"/>
        <v>28</v>
      </c>
      <c r="B34" s="218" t="s">
        <v>853</v>
      </c>
      <c r="C34" s="223" t="str">
        <f>IF('TAB10'!A18='TAB C'!B34,"O","P")</f>
        <v>P</v>
      </c>
      <c r="D34" s="224" t="s">
        <v>602</v>
      </c>
    </row>
    <row r="35" spans="1:4" ht="32.450000000000003" customHeight="1" x14ac:dyDescent="0.3">
      <c r="A35" s="297">
        <f t="shared" si="0"/>
        <v>29</v>
      </c>
      <c r="B35" s="218" t="s">
        <v>854</v>
      </c>
      <c r="C35" s="223" t="str">
        <f>IF(TAB10.1!B18=B35,"O","P")</f>
        <v>P</v>
      </c>
      <c r="D35" s="225" t="s">
        <v>603</v>
      </c>
    </row>
    <row r="36" spans="1:4" ht="32.450000000000003" customHeight="1" x14ac:dyDescent="0.3">
      <c r="A36" s="297" t="str">
        <f t="shared" si="0"/>
        <v/>
      </c>
      <c r="C36" s="223"/>
      <c r="D36" s="225"/>
    </row>
    <row r="37" spans="1:4" ht="32.450000000000003" customHeight="1" x14ac:dyDescent="0.3">
      <c r="A37" s="297" t="str">
        <f t="shared" si="0"/>
        <v/>
      </c>
      <c r="C37" s="223"/>
      <c r="D37" s="225"/>
    </row>
    <row r="38" spans="1:4" ht="32.450000000000003" customHeight="1" x14ac:dyDescent="0.3">
      <c r="A38" s="297" t="str">
        <f t="shared" si="0"/>
        <v/>
      </c>
      <c r="C38" s="223"/>
      <c r="D38" s="225"/>
    </row>
    <row r="39" spans="1:4" ht="32.450000000000003" customHeight="1" x14ac:dyDescent="0.3">
      <c r="A39" s="297" t="str">
        <f t="shared" si="0"/>
        <v/>
      </c>
      <c r="C39" s="223"/>
      <c r="D39" s="225"/>
    </row>
    <row r="40" spans="1:4" ht="32.450000000000003" customHeight="1" x14ac:dyDescent="0.3">
      <c r="A40" s="297" t="str">
        <f t="shared" si="0"/>
        <v/>
      </c>
      <c r="C40" s="223"/>
      <c r="D40" s="225"/>
    </row>
    <row r="41" spans="1:4" ht="32.450000000000003" customHeight="1" x14ac:dyDescent="0.3">
      <c r="A41" s="297" t="str">
        <f t="shared" si="0"/>
        <v/>
      </c>
      <c r="C41" s="223"/>
      <c r="D41" s="226"/>
    </row>
    <row r="42" spans="1:4" ht="32.450000000000003" customHeight="1" x14ac:dyDescent="0.3">
      <c r="A42" s="297" t="str">
        <f t="shared" si="0"/>
        <v/>
      </c>
      <c r="C42" s="223"/>
      <c r="D42" s="224"/>
    </row>
    <row r="43" spans="1:4" ht="32.450000000000003" customHeight="1" x14ac:dyDescent="0.3">
      <c r="A43" s="297" t="str">
        <f t="shared" si="0"/>
        <v/>
      </c>
      <c r="C43" s="223"/>
      <c r="D43" s="224"/>
    </row>
    <row r="44" spans="1:4" ht="32.450000000000003" customHeight="1" x14ac:dyDescent="0.3">
      <c r="A44" s="297" t="str">
        <f t="shared" si="0"/>
        <v/>
      </c>
      <c r="C44" s="223"/>
      <c r="D44" s="224"/>
    </row>
    <row r="45" spans="1:4" ht="32.450000000000003" customHeight="1" x14ac:dyDescent="0.3">
      <c r="A45" s="297" t="str">
        <f t="shared" si="0"/>
        <v/>
      </c>
      <c r="C45" s="223"/>
      <c r="D45" s="225"/>
    </row>
    <row r="46" spans="1:4" ht="32.450000000000003" customHeight="1" x14ac:dyDescent="0.3">
      <c r="A46" s="297" t="str">
        <f t="shared" si="0"/>
        <v/>
      </c>
      <c r="C46" s="223"/>
      <c r="D46" s="225"/>
    </row>
    <row r="47" spans="1:4" ht="32.450000000000003" customHeight="1" x14ac:dyDescent="0.3">
      <c r="A47" s="297" t="str">
        <f t="shared" si="0"/>
        <v/>
      </c>
      <c r="C47" s="223"/>
      <c r="D47" s="225"/>
    </row>
    <row r="48" spans="1:4" ht="32.450000000000003" customHeight="1" x14ac:dyDescent="0.3">
      <c r="A48" s="297" t="str">
        <f t="shared" si="0"/>
        <v/>
      </c>
      <c r="C48" s="223"/>
      <c r="D48" s="225"/>
    </row>
    <row r="49" spans="1:4" ht="32.450000000000003" customHeight="1" x14ac:dyDescent="0.3">
      <c r="A49" s="297" t="str">
        <f t="shared" si="0"/>
        <v/>
      </c>
      <c r="C49" s="223"/>
      <c r="D49" s="225"/>
    </row>
    <row r="50" spans="1:4" ht="32.450000000000003" customHeight="1" x14ac:dyDescent="0.3">
      <c r="C50" s="223"/>
      <c r="D50" s="225"/>
    </row>
    <row r="51" spans="1:4" ht="32.450000000000003" customHeight="1" x14ac:dyDescent="0.3">
      <c r="C51" s="223"/>
    </row>
    <row r="52" spans="1:4" ht="32.450000000000003" customHeight="1" x14ac:dyDescent="0.3">
      <c r="C52" s="223"/>
    </row>
    <row r="53" spans="1:4" ht="32.450000000000003" customHeight="1" x14ac:dyDescent="0.3">
      <c r="C53" s="223"/>
    </row>
    <row r="54" spans="1:4" ht="32.450000000000003" customHeight="1" x14ac:dyDescent="0.3">
      <c r="C54" s="223"/>
    </row>
    <row r="55" spans="1:4" ht="32.450000000000003" customHeight="1" x14ac:dyDescent="0.3">
      <c r="C55" s="223"/>
    </row>
    <row r="56" spans="1:4" ht="32.450000000000003" customHeight="1" x14ac:dyDescent="0.3">
      <c r="C56" s="223"/>
    </row>
    <row r="57" spans="1:4" ht="32.450000000000003" customHeight="1" x14ac:dyDescent="0.3">
      <c r="C57" s="223"/>
    </row>
    <row r="58" spans="1:4" ht="32.450000000000003" customHeight="1" x14ac:dyDescent="0.3">
      <c r="C58" s="223"/>
    </row>
    <row r="59" spans="1:4" ht="32.450000000000003" customHeight="1" x14ac:dyDescent="0.3">
      <c r="C59" s="223"/>
    </row>
    <row r="60" spans="1:4" ht="32.450000000000003" customHeight="1" x14ac:dyDescent="0.3">
      <c r="C60" s="223"/>
    </row>
    <row r="61" spans="1:4" ht="32.450000000000003" customHeight="1" x14ac:dyDescent="0.3">
      <c r="C61" s="223"/>
    </row>
    <row r="62" spans="1:4" ht="32.450000000000003" customHeight="1" x14ac:dyDescent="0.3">
      <c r="C62" s="223"/>
    </row>
    <row r="63" spans="1:4" ht="32.450000000000003" customHeight="1" x14ac:dyDescent="0.3">
      <c r="C63" s="223"/>
    </row>
    <row r="64" spans="1:4" ht="32.450000000000003" customHeight="1" x14ac:dyDescent="0.3">
      <c r="C64" s="223"/>
    </row>
    <row r="65" spans="3:3" ht="32.450000000000003" customHeight="1" x14ac:dyDescent="0.3">
      <c r="C65" s="223"/>
    </row>
    <row r="66" spans="3:3" ht="32.450000000000003" customHeight="1" x14ac:dyDescent="0.3">
      <c r="C66" s="223"/>
    </row>
    <row r="67" spans="3:3" ht="32.450000000000003" customHeight="1" x14ac:dyDescent="0.3">
      <c r="C67" s="223"/>
    </row>
    <row r="68" spans="3:3" ht="32.450000000000003" customHeight="1" x14ac:dyDescent="0.3">
      <c r="C68" s="223"/>
    </row>
    <row r="69" spans="3:3" ht="32.450000000000003" customHeight="1" x14ac:dyDescent="0.3">
      <c r="C69" s="223"/>
    </row>
    <row r="70" spans="3:3" ht="32.450000000000003" customHeight="1" x14ac:dyDescent="0.3">
      <c r="C70" s="223"/>
    </row>
    <row r="71" spans="3:3" ht="32.450000000000003" customHeight="1" x14ac:dyDescent="0.3">
      <c r="C71" s="223"/>
    </row>
    <row r="72" spans="3:3" ht="32.450000000000003" customHeight="1" x14ac:dyDescent="0.3">
      <c r="C72" s="223"/>
    </row>
    <row r="73" spans="3:3" ht="32.450000000000003" customHeight="1" x14ac:dyDescent="0.3">
      <c r="C73" s="223"/>
    </row>
    <row r="74" spans="3:3" ht="32.450000000000003" customHeight="1" x14ac:dyDescent="0.3">
      <c r="C74" s="223"/>
    </row>
    <row r="75" spans="3:3" ht="32.450000000000003" customHeight="1" x14ac:dyDescent="0.3">
      <c r="C75" s="223"/>
    </row>
    <row r="76" spans="3:3" ht="32.450000000000003" customHeight="1" x14ac:dyDescent="0.3">
      <c r="C76" s="223"/>
    </row>
    <row r="77" spans="3:3" ht="32.450000000000003" customHeight="1" x14ac:dyDescent="0.3">
      <c r="C77" s="223"/>
    </row>
    <row r="78" spans="3:3" ht="32.450000000000003" customHeight="1" x14ac:dyDescent="0.3">
      <c r="C78" s="223"/>
    </row>
    <row r="79" spans="3:3" ht="32.450000000000003" customHeight="1" x14ac:dyDescent="0.3">
      <c r="C79" s="223"/>
    </row>
    <row r="80" spans="3:3" ht="32.450000000000003" customHeight="1" x14ac:dyDescent="0.3">
      <c r="C80" s="223"/>
    </row>
    <row r="81" spans="3:3" ht="32.450000000000003" customHeight="1" x14ac:dyDescent="0.3">
      <c r="C81" s="223"/>
    </row>
    <row r="82" spans="3:3" ht="32.450000000000003" customHeight="1" x14ac:dyDescent="0.3">
      <c r="C82" s="223"/>
    </row>
    <row r="83" spans="3:3" ht="32.450000000000003" customHeight="1" x14ac:dyDescent="0.3">
      <c r="C83" s="223"/>
    </row>
    <row r="84" spans="3:3" ht="32.450000000000003" customHeight="1" x14ac:dyDescent="0.3">
      <c r="C84" s="223"/>
    </row>
    <row r="85" spans="3:3" ht="32.450000000000003" customHeight="1" x14ac:dyDescent="0.3">
      <c r="C85" s="223"/>
    </row>
    <row r="86" spans="3:3" ht="32.450000000000003" customHeight="1" x14ac:dyDescent="0.3">
      <c r="C86" s="223"/>
    </row>
    <row r="87" spans="3:3" ht="32.450000000000003" customHeight="1" x14ac:dyDescent="0.3">
      <c r="C87" s="223"/>
    </row>
    <row r="88" spans="3:3" ht="32.450000000000003" customHeight="1" x14ac:dyDescent="0.3">
      <c r="C88" s="223"/>
    </row>
    <row r="89" spans="3:3" ht="32.450000000000003" customHeight="1" x14ac:dyDescent="0.3">
      <c r="C89" s="223"/>
    </row>
    <row r="90" spans="3:3" ht="32.450000000000003" customHeight="1" x14ac:dyDescent="0.3">
      <c r="C90" s="223"/>
    </row>
    <row r="91" spans="3:3" ht="32.450000000000003" customHeight="1" x14ac:dyDescent="0.3">
      <c r="C91" s="223"/>
    </row>
    <row r="92" spans="3:3" ht="32.450000000000003" customHeight="1" x14ac:dyDescent="0.3">
      <c r="C92" s="223"/>
    </row>
    <row r="93" spans="3:3" ht="32.450000000000003" customHeight="1" x14ac:dyDescent="0.3">
      <c r="C93" s="223"/>
    </row>
    <row r="94" spans="3:3" ht="32.450000000000003" customHeight="1" x14ac:dyDescent="0.3">
      <c r="C94" s="223"/>
    </row>
    <row r="95" spans="3:3" ht="32.450000000000003" customHeight="1" x14ac:dyDescent="0.3">
      <c r="C95" s="223"/>
    </row>
    <row r="96" spans="3:3" ht="32.450000000000003" customHeight="1" x14ac:dyDescent="0.3">
      <c r="C96" s="223"/>
    </row>
    <row r="97" spans="3:3" ht="32.450000000000003" customHeight="1" x14ac:dyDescent="0.3">
      <c r="C97" s="223"/>
    </row>
    <row r="98" spans="3:3" ht="32.450000000000003" customHeight="1" x14ac:dyDescent="0.3">
      <c r="C98" s="223"/>
    </row>
    <row r="99" spans="3:3" ht="32.450000000000003" customHeight="1" x14ac:dyDescent="0.3">
      <c r="C99" s="223"/>
    </row>
    <row r="100" spans="3:3" ht="32.450000000000003" customHeight="1" x14ac:dyDescent="0.3">
      <c r="C100" s="223"/>
    </row>
    <row r="101" spans="3:3" ht="32.450000000000003" customHeight="1" x14ac:dyDescent="0.3">
      <c r="C101" s="223"/>
    </row>
    <row r="102" spans="3:3" ht="32.450000000000003" customHeight="1" x14ac:dyDescent="0.3">
      <c r="C102" s="223"/>
    </row>
    <row r="103" spans="3:3" ht="32.450000000000003" customHeight="1" x14ac:dyDescent="0.3">
      <c r="C103" s="223"/>
    </row>
    <row r="104" spans="3:3" ht="32.450000000000003" customHeight="1" x14ac:dyDescent="0.3">
      <c r="C104" s="223"/>
    </row>
    <row r="105" spans="3:3" ht="32.450000000000003" customHeight="1" x14ac:dyDescent="0.3">
      <c r="C105" s="223"/>
    </row>
    <row r="106" spans="3:3" ht="32.450000000000003" customHeight="1" x14ac:dyDescent="0.3">
      <c r="C106" s="223"/>
    </row>
    <row r="107" spans="3:3" ht="32.450000000000003" customHeight="1" x14ac:dyDescent="0.3">
      <c r="C107" s="223"/>
    </row>
    <row r="108" spans="3:3" ht="32.450000000000003" customHeight="1" x14ac:dyDescent="0.3">
      <c r="C108" s="223"/>
    </row>
    <row r="109" spans="3:3" ht="32.450000000000003" customHeight="1" x14ac:dyDescent="0.3">
      <c r="C109" s="223"/>
    </row>
    <row r="110" spans="3:3" ht="32.450000000000003" customHeight="1" x14ac:dyDescent="0.3">
      <c r="C110" s="223"/>
    </row>
    <row r="111" spans="3:3" ht="32.450000000000003" customHeight="1" x14ac:dyDescent="0.3">
      <c r="C111" s="223"/>
    </row>
    <row r="112" spans="3:3" ht="32.450000000000003" customHeight="1" x14ac:dyDescent="0.3">
      <c r="C112" s="223"/>
    </row>
    <row r="113" spans="3:3" ht="32.450000000000003" customHeight="1" x14ac:dyDescent="0.3">
      <c r="C113" s="223"/>
    </row>
    <row r="114" spans="3:3" ht="32.450000000000003" customHeight="1" x14ac:dyDescent="0.3">
      <c r="C114" s="223"/>
    </row>
    <row r="115" spans="3:3" ht="32.450000000000003" customHeight="1" x14ac:dyDescent="0.3">
      <c r="C115" s="223"/>
    </row>
    <row r="116" spans="3:3" ht="32.450000000000003" customHeight="1" x14ac:dyDescent="0.3">
      <c r="C116" s="223"/>
    </row>
    <row r="117" spans="3:3" ht="32.450000000000003" customHeight="1" x14ac:dyDescent="0.3">
      <c r="C117" s="223"/>
    </row>
    <row r="118" spans="3:3" ht="32.450000000000003" customHeight="1" x14ac:dyDescent="0.3">
      <c r="C118" s="223"/>
    </row>
    <row r="119" spans="3:3" ht="32.450000000000003" customHeight="1" x14ac:dyDescent="0.3">
      <c r="C119" s="223"/>
    </row>
    <row r="120" spans="3:3" ht="32.450000000000003" customHeight="1" x14ac:dyDescent="0.3">
      <c r="C120" s="223"/>
    </row>
    <row r="121" spans="3:3" ht="32.450000000000003" customHeight="1" x14ac:dyDescent="0.3">
      <c r="C121" s="223"/>
    </row>
    <row r="122" spans="3:3" ht="32.450000000000003" customHeight="1" x14ac:dyDescent="0.3">
      <c r="C122" s="223"/>
    </row>
    <row r="123" spans="3:3" ht="32.450000000000003" customHeight="1" x14ac:dyDescent="0.3">
      <c r="C123" s="223"/>
    </row>
    <row r="124" spans="3:3" ht="32.450000000000003" customHeight="1" x14ac:dyDescent="0.3">
      <c r="C124" s="223"/>
    </row>
    <row r="125" spans="3:3" ht="32.450000000000003" customHeight="1" x14ac:dyDescent="0.3">
      <c r="C125" s="223"/>
    </row>
    <row r="126" spans="3:3" ht="32.450000000000003" customHeight="1" x14ac:dyDescent="0.3">
      <c r="C126" s="223"/>
    </row>
    <row r="127" spans="3:3" ht="32.450000000000003" customHeight="1" x14ac:dyDescent="0.3">
      <c r="C127" s="223"/>
    </row>
    <row r="128" spans="3:3" ht="32.450000000000003" customHeight="1" x14ac:dyDescent="0.3">
      <c r="C128" s="223"/>
    </row>
    <row r="129" spans="3:3" ht="32.450000000000003" customHeight="1" x14ac:dyDescent="0.3">
      <c r="C129" s="223"/>
    </row>
    <row r="130" spans="3:3" ht="32.450000000000003" customHeight="1" x14ac:dyDescent="0.3">
      <c r="C130" s="223"/>
    </row>
    <row r="131" spans="3:3" ht="32.450000000000003" customHeight="1" x14ac:dyDescent="0.3">
      <c r="C131" s="223"/>
    </row>
    <row r="132" spans="3:3" ht="32.450000000000003" customHeight="1" x14ac:dyDescent="0.3">
      <c r="C132" s="223"/>
    </row>
    <row r="133" spans="3:3" ht="32.450000000000003" customHeight="1" x14ac:dyDescent="0.3">
      <c r="C133" s="223"/>
    </row>
    <row r="134" spans="3:3" ht="32.450000000000003" customHeight="1" x14ac:dyDescent="0.3">
      <c r="C134" s="223"/>
    </row>
    <row r="135" spans="3:3" ht="32.450000000000003" customHeight="1" x14ac:dyDescent="0.3">
      <c r="C135" s="223"/>
    </row>
    <row r="136" spans="3:3" ht="32.450000000000003" customHeight="1" x14ac:dyDescent="0.3">
      <c r="C136" s="223"/>
    </row>
    <row r="137" spans="3:3" ht="32.450000000000003" customHeight="1" x14ac:dyDescent="0.3">
      <c r="C137" s="223"/>
    </row>
    <row r="138" spans="3:3" ht="32.450000000000003" customHeight="1" x14ac:dyDescent="0.3">
      <c r="C138" s="223"/>
    </row>
    <row r="139" spans="3:3" ht="32.450000000000003" customHeight="1" x14ac:dyDescent="0.3">
      <c r="C139" s="223"/>
    </row>
    <row r="140" spans="3:3" ht="32.450000000000003" customHeight="1" x14ac:dyDescent="0.3">
      <c r="C140" s="223"/>
    </row>
    <row r="141" spans="3:3" ht="32.450000000000003" customHeight="1" x14ac:dyDescent="0.3">
      <c r="C141" s="223"/>
    </row>
    <row r="142" spans="3:3" ht="32.450000000000003" customHeight="1" x14ac:dyDescent="0.3">
      <c r="C142" s="223"/>
    </row>
    <row r="143" spans="3:3" ht="32.450000000000003" customHeight="1" x14ac:dyDescent="0.3">
      <c r="C143" s="223"/>
    </row>
    <row r="144" spans="3:3" ht="32.450000000000003" customHeight="1" x14ac:dyDescent="0.3">
      <c r="C144" s="223"/>
    </row>
    <row r="145" spans="3:3" ht="32.450000000000003" customHeight="1" x14ac:dyDescent="0.3">
      <c r="C145" s="223"/>
    </row>
    <row r="146" spans="3:3" ht="32.450000000000003" customHeight="1" x14ac:dyDescent="0.3">
      <c r="C146" s="223"/>
    </row>
    <row r="147" spans="3:3" ht="32.450000000000003" customHeight="1" x14ac:dyDescent="0.3">
      <c r="C147" s="223"/>
    </row>
    <row r="148" spans="3:3" ht="32.450000000000003" customHeight="1" x14ac:dyDescent="0.3">
      <c r="C148" s="223"/>
    </row>
    <row r="149" spans="3:3" ht="32.450000000000003" customHeight="1" x14ac:dyDescent="0.3">
      <c r="C149" s="223"/>
    </row>
    <row r="150" spans="3:3" ht="32.450000000000003" customHeight="1" x14ac:dyDescent="0.3">
      <c r="C150" s="223"/>
    </row>
    <row r="151" spans="3:3" ht="32.450000000000003" customHeight="1" x14ac:dyDescent="0.3">
      <c r="C151" s="223"/>
    </row>
    <row r="152" spans="3:3" ht="32.450000000000003" customHeight="1" x14ac:dyDescent="0.3">
      <c r="C152" s="223"/>
    </row>
    <row r="153" spans="3:3" ht="32.450000000000003" customHeight="1" x14ac:dyDescent="0.3">
      <c r="C153" s="223"/>
    </row>
    <row r="154" spans="3:3" ht="32.450000000000003" customHeight="1" x14ac:dyDescent="0.3">
      <c r="C154" s="223"/>
    </row>
    <row r="155" spans="3:3" ht="32.450000000000003" customHeight="1" x14ac:dyDescent="0.3">
      <c r="C155" s="223"/>
    </row>
    <row r="156" spans="3:3" ht="32.450000000000003" customHeight="1" x14ac:dyDescent="0.3">
      <c r="C156" s="223"/>
    </row>
    <row r="157" spans="3:3" ht="32.450000000000003" customHeight="1" x14ac:dyDescent="0.3">
      <c r="C157" s="223"/>
    </row>
    <row r="158" spans="3:3" ht="32.450000000000003" customHeight="1" x14ac:dyDescent="0.3">
      <c r="C158" s="223"/>
    </row>
    <row r="159" spans="3:3" ht="32.450000000000003" customHeight="1" x14ac:dyDescent="0.3">
      <c r="C159" s="223"/>
    </row>
    <row r="160" spans="3:3" ht="32.450000000000003" customHeight="1" x14ac:dyDescent="0.3">
      <c r="C160" s="223"/>
    </row>
    <row r="161" spans="3:3" ht="32.450000000000003" customHeight="1" x14ac:dyDescent="0.3">
      <c r="C161" s="223"/>
    </row>
    <row r="162" spans="3:3" ht="32.450000000000003" customHeight="1" x14ac:dyDescent="0.3">
      <c r="C162" s="223"/>
    </row>
    <row r="163" spans="3:3" ht="32.450000000000003" customHeight="1" x14ac:dyDescent="0.3">
      <c r="C163" s="223"/>
    </row>
    <row r="164" spans="3:3" ht="32.450000000000003" customHeight="1" x14ac:dyDescent="0.3">
      <c r="C164" s="223"/>
    </row>
    <row r="165" spans="3:3" ht="32.450000000000003" customHeight="1" x14ac:dyDescent="0.3">
      <c r="C165" s="223"/>
    </row>
    <row r="166" spans="3:3" ht="32.450000000000003" customHeight="1" x14ac:dyDescent="0.3">
      <c r="C166" s="223"/>
    </row>
    <row r="167" spans="3:3" ht="32.450000000000003" customHeight="1" x14ac:dyDescent="0.3">
      <c r="C167" s="223"/>
    </row>
    <row r="168" spans="3:3" ht="32.450000000000003" customHeight="1" x14ac:dyDescent="0.3">
      <c r="C168" s="223"/>
    </row>
    <row r="169" spans="3:3" ht="32.450000000000003" customHeight="1" x14ac:dyDescent="0.3">
      <c r="C169" s="223"/>
    </row>
    <row r="170" spans="3:3" ht="32.450000000000003" customHeight="1" x14ac:dyDescent="0.3">
      <c r="C170" s="223"/>
    </row>
    <row r="171" spans="3:3" ht="32.450000000000003" customHeight="1" x14ac:dyDescent="0.3">
      <c r="C171" s="223"/>
    </row>
    <row r="172" spans="3:3" ht="32.450000000000003" customHeight="1" x14ac:dyDescent="0.3">
      <c r="C172" s="223"/>
    </row>
    <row r="173" spans="3:3" ht="32.450000000000003" customHeight="1" x14ac:dyDescent="0.3">
      <c r="C173" s="223"/>
    </row>
    <row r="174" spans="3:3" ht="32.450000000000003" customHeight="1" x14ac:dyDescent="0.3">
      <c r="C174" s="223"/>
    </row>
    <row r="175" spans="3:3" ht="32.450000000000003" customHeight="1" x14ac:dyDescent="0.3">
      <c r="C175" s="223"/>
    </row>
    <row r="176" spans="3:3" ht="32.450000000000003" customHeight="1" x14ac:dyDescent="0.3">
      <c r="C176" s="223"/>
    </row>
    <row r="177" spans="3:3" ht="32.450000000000003" customHeight="1" x14ac:dyDescent="0.3">
      <c r="C177" s="223"/>
    </row>
    <row r="178" spans="3:3" ht="32.450000000000003" customHeight="1" x14ac:dyDescent="0.3">
      <c r="C178" s="223"/>
    </row>
    <row r="179" spans="3:3" ht="32.450000000000003" customHeight="1" x14ac:dyDescent="0.3">
      <c r="C179" s="223"/>
    </row>
    <row r="180" spans="3:3" ht="32.450000000000003" customHeight="1" x14ac:dyDescent="0.3">
      <c r="C180" s="223"/>
    </row>
    <row r="181" spans="3:3" ht="32.450000000000003" customHeight="1" x14ac:dyDescent="0.3">
      <c r="C181" s="223"/>
    </row>
    <row r="182" spans="3:3" ht="32.450000000000003" customHeight="1" x14ac:dyDescent="0.3">
      <c r="C182" s="223"/>
    </row>
    <row r="183" spans="3:3" ht="32.450000000000003" customHeight="1" x14ac:dyDescent="0.3">
      <c r="C183" s="223"/>
    </row>
    <row r="184" spans="3:3" ht="32.450000000000003" customHeight="1" x14ac:dyDescent="0.3">
      <c r="C184" s="223"/>
    </row>
    <row r="185" spans="3:3" ht="32.450000000000003" customHeight="1" x14ac:dyDescent="0.3">
      <c r="C185" s="223"/>
    </row>
    <row r="186" spans="3:3" ht="32.450000000000003" customHeight="1" x14ac:dyDescent="0.3">
      <c r="C186" s="223"/>
    </row>
    <row r="187" spans="3:3" ht="32.450000000000003" customHeight="1" x14ac:dyDescent="0.3">
      <c r="C187" s="223"/>
    </row>
    <row r="188" spans="3:3" ht="32.450000000000003" customHeight="1" x14ac:dyDescent="0.3">
      <c r="C188" s="223"/>
    </row>
    <row r="189" spans="3:3" ht="32.450000000000003" customHeight="1" x14ac:dyDescent="0.3">
      <c r="C189" s="223"/>
    </row>
    <row r="190" spans="3:3" ht="32.450000000000003" customHeight="1" x14ac:dyDescent="0.3">
      <c r="C190" s="223"/>
    </row>
    <row r="191" spans="3:3" ht="32.450000000000003" customHeight="1" x14ac:dyDescent="0.3">
      <c r="C191" s="223"/>
    </row>
    <row r="192" spans="3:3" ht="32.450000000000003" customHeight="1" x14ac:dyDescent="0.3">
      <c r="C192" s="223"/>
    </row>
    <row r="193" spans="3:3" ht="32.450000000000003" customHeight="1" x14ac:dyDescent="0.3">
      <c r="C193" s="223"/>
    </row>
    <row r="194" spans="3:3" ht="32.450000000000003" customHeight="1" x14ac:dyDescent="0.3">
      <c r="C194" s="223"/>
    </row>
    <row r="195" spans="3:3" ht="32.450000000000003" customHeight="1" x14ac:dyDescent="0.3">
      <c r="C195" s="223"/>
    </row>
    <row r="196" spans="3:3" ht="32.450000000000003" customHeight="1" x14ac:dyDescent="0.3">
      <c r="C196" s="223"/>
    </row>
    <row r="197" spans="3:3" ht="32.450000000000003" customHeight="1" x14ac:dyDescent="0.3">
      <c r="C197" s="223"/>
    </row>
    <row r="198" spans="3:3" ht="32.450000000000003" customHeight="1" x14ac:dyDescent="0.3">
      <c r="C198" s="223"/>
    </row>
    <row r="199" spans="3:3" ht="32.450000000000003" customHeight="1" x14ac:dyDescent="0.3">
      <c r="C199" s="223"/>
    </row>
    <row r="200" spans="3:3" ht="32.450000000000003" customHeight="1" x14ac:dyDescent="0.3">
      <c r="C200" s="223"/>
    </row>
    <row r="201" spans="3:3" ht="32.450000000000003" customHeight="1" x14ac:dyDescent="0.3">
      <c r="C201" s="223"/>
    </row>
    <row r="202" spans="3:3" ht="32.450000000000003" customHeight="1" x14ac:dyDescent="0.3">
      <c r="C202" s="223"/>
    </row>
    <row r="203" spans="3:3" ht="32.450000000000003" customHeight="1" x14ac:dyDescent="0.3">
      <c r="C203" s="223"/>
    </row>
    <row r="204" spans="3:3" ht="32.450000000000003" customHeight="1" x14ac:dyDescent="0.3">
      <c r="C204" s="223"/>
    </row>
    <row r="205" spans="3:3" ht="32.450000000000003" customHeight="1" x14ac:dyDescent="0.3">
      <c r="C205" s="223"/>
    </row>
    <row r="206" spans="3:3" ht="32.450000000000003" customHeight="1" x14ac:dyDescent="0.3">
      <c r="C206" s="223"/>
    </row>
    <row r="207" spans="3:3" ht="32.450000000000003" customHeight="1" x14ac:dyDescent="0.3">
      <c r="C207" s="223"/>
    </row>
    <row r="208" spans="3:3" ht="32.450000000000003" customHeight="1" x14ac:dyDescent="0.3">
      <c r="C208" s="223"/>
    </row>
    <row r="209" spans="3:3" ht="32.450000000000003" customHeight="1" x14ac:dyDescent="0.3">
      <c r="C209" s="223"/>
    </row>
    <row r="210" spans="3:3" ht="32.450000000000003" customHeight="1" x14ac:dyDescent="0.3">
      <c r="C210" s="223"/>
    </row>
    <row r="211" spans="3:3" ht="32.450000000000003" customHeight="1" x14ac:dyDescent="0.3">
      <c r="C211" s="223"/>
    </row>
    <row r="212" spans="3:3" ht="32.450000000000003" customHeight="1" x14ac:dyDescent="0.3">
      <c r="C212" s="223"/>
    </row>
    <row r="213" spans="3:3" ht="32.450000000000003" customHeight="1" x14ac:dyDescent="0.3">
      <c r="C213" s="223"/>
    </row>
    <row r="214" spans="3:3" ht="32.450000000000003" customHeight="1" x14ac:dyDescent="0.3">
      <c r="C214" s="223"/>
    </row>
    <row r="215" spans="3:3" ht="32.450000000000003" customHeight="1" x14ac:dyDescent="0.3">
      <c r="C215" s="223"/>
    </row>
    <row r="216" spans="3:3" ht="32.450000000000003" customHeight="1" x14ac:dyDescent="0.3">
      <c r="C216" s="223"/>
    </row>
    <row r="217" spans="3:3" ht="32.450000000000003" customHeight="1" x14ac:dyDescent="0.3">
      <c r="C217" s="223"/>
    </row>
    <row r="218" spans="3:3" ht="32.450000000000003" customHeight="1" x14ac:dyDescent="0.3">
      <c r="C218" s="223"/>
    </row>
    <row r="219" spans="3:3" ht="32.450000000000003" customHeight="1" x14ac:dyDescent="0.3">
      <c r="C219" s="223"/>
    </row>
    <row r="220" spans="3:3" ht="32.450000000000003" customHeight="1" x14ac:dyDescent="0.3">
      <c r="C220" s="223"/>
    </row>
    <row r="221" spans="3:3" ht="32.450000000000003" customHeight="1" x14ac:dyDescent="0.3">
      <c r="C221" s="223"/>
    </row>
    <row r="222" spans="3:3" ht="32.450000000000003" customHeight="1" x14ac:dyDescent="0.3">
      <c r="C222" s="223"/>
    </row>
    <row r="223" spans="3:3" ht="32.450000000000003" customHeight="1" x14ac:dyDescent="0.3">
      <c r="C223" s="223"/>
    </row>
    <row r="224" spans="3:3" ht="32.450000000000003" customHeight="1" x14ac:dyDescent="0.3">
      <c r="C224" s="223"/>
    </row>
    <row r="225" spans="3:3" ht="32.450000000000003" customHeight="1" x14ac:dyDescent="0.3">
      <c r="C225" s="223"/>
    </row>
    <row r="226" spans="3:3" ht="32.450000000000003" customHeight="1" x14ac:dyDescent="0.3">
      <c r="C226" s="223"/>
    </row>
    <row r="227" spans="3:3" ht="32.450000000000003" customHeight="1" x14ac:dyDescent="0.3">
      <c r="C227" s="223"/>
    </row>
    <row r="228" spans="3:3" ht="32.450000000000003" customHeight="1" x14ac:dyDescent="0.3">
      <c r="C228" s="223"/>
    </row>
    <row r="229" spans="3:3" ht="32.450000000000003" customHeight="1" x14ac:dyDescent="0.3">
      <c r="C229" s="223"/>
    </row>
    <row r="230" spans="3:3" ht="32.450000000000003" customHeight="1" x14ac:dyDescent="0.3">
      <c r="C230" s="223"/>
    </row>
    <row r="231" spans="3:3" ht="32.450000000000003" customHeight="1" x14ac:dyDescent="0.3">
      <c r="C231" s="223"/>
    </row>
    <row r="232" spans="3:3" ht="32.450000000000003" customHeight="1" x14ac:dyDescent="0.3">
      <c r="C232" s="223"/>
    </row>
    <row r="233" spans="3:3" ht="32.450000000000003" customHeight="1" x14ac:dyDescent="0.3">
      <c r="C233" s="223"/>
    </row>
    <row r="234" spans="3:3" ht="32.450000000000003" customHeight="1" x14ac:dyDescent="0.3">
      <c r="C234" s="223"/>
    </row>
    <row r="235" spans="3:3" ht="32.450000000000003" customHeight="1" x14ac:dyDescent="0.3">
      <c r="C235" s="223"/>
    </row>
    <row r="236" spans="3:3" ht="32.450000000000003" customHeight="1" x14ac:dyDescent="0.3">
      <c r="C236" s="223"/>
    </row>
    <row r="237" spans="3:3" ht="32.450000000000003" customHeight="1" x14ac:dyDescent="0.3">
      <c r="C237" s="223"/>
    </row>
    <row r="238" spans="3:3" ht="32.450000000000003" customHeight="1" x14ac:dyDescent="0.3">
      <c r="C238" s="223"/>
    </row>
    <row r="239" spans="3:3" ht="32.450000000000003" customHeight="1" x14ac:dyDescent="0.3">
      <c r="C239" s="223"/>
    </row>
    <row r="240" spans="3:3" ht="32.450000000000003" customHeight="1" x14ac:dyDescent="0.3">
      <c r="C240" s="223"/>
    </row>
    <row r="241" spans="3:3" ht="32.450000000000003" customHeight="1" x14ac:dyDescent="0.3">
      <c r="C241" s="223"/>
    </row>
    <row r="242" spans="3:3" ht="32.450000000000003" customHeight="1" x14ac:dyDescent="0.3">
      <c r="C242" s="223"/>
    </row>
    <row r="243" spans="3:3" ht="32.450000000000003" customHeight="1" x14ac:dyDescent="0.3">
      <c r="C243" s="223"/>
    </row>
    <row r="244" spans="3:3" ht="32.450000000000003" customHeight="1" x14ac:dyDescent="0.3">
      <c r="C244" s="223"/>
    </row>
    <row r="245" spans="3:3" ht="32.450000000000003" customHeight="1" x14ac:dyDescent="0.3">
      <c r="C245" s="223"/>
    </row>
    <row r="246" spans="3:3" ht="32.450000000000003" customHeight="1" x14ac:dyDescent="0.3">
      <c r="C246" s="223"/>
    </row>
    <row r="247" spans="3:3" ht="32.450000000000003" customHeight="1" x14ac:dyDescent="0.3">
      <c r="C247" s="223"/>
    </row>
    <row r="248" spans="3:3" ht="32.450000000000003" customHeight="1" x14ac:dyDescent="0.3">
      <c r="C248" s="223"/>
    </row>
    <row r="249" spans="3:3" ht="32.450000000000003" customHeight="1" x14ac:dyDescent="0.3">
      <c r="C249" s="223"/>
    </row>
    <row r="250" spans="3:3" ht="32.450000000000003" customHeight="1" x14ac:dyDescent="0.3">
      <c r="C250" s="223"/>
    </row>
    <row r="251" spans="3:3" ht="32.450000000000003" customHeight="1" x14ac:dyDescent="0.3">
      <c r="C251" s="223"/>
    </row>
    <row r="252" spans="3:3" ht="32.450000000000003" customHeight="1" x14ac:dyDescent="0.3">
      <c r="C252" s="223"/>
    </row>
    <row r="253" spans="3:3" ht="32.450000000000003" customHeight="1" x14ac:dyDescent="0.3">
      <c r="C253" s="223"/>
    </row>
    <row r="254" spans="3:3" ht="32.450000000000003" customHeight="1" x14ac:dyDescent="0.3">
      <c r="C254" s="223"/>
    </row>
    <row r="255" spans="3:3" ht="32.450000000000003" customHeight="1" x14ac:dyDescent="0.3">
      <c r="C255" s="223"/>
    </row>
    <row r="256" spans="3:3" ht="32.450000000000003" customHeight="1" x14ac:dyDescent="0.3">
      <c r="C256" s="223"/>
    </row>
    <row r="257" spans="3:3" ht="32.450000000000003" customHeight="1" x14ac:dyDescent="0.3">
      <c r="C257" s="223"/>
    </row>
    <row r="258" spans="3:3" ht="32.450000000000003" customHeight="1" x14ac:dyDescent="0.3">
      <c r="C258" s="223"/>
    </row>
    <row r="259" spans="3:3" ht="32.450000000000003" customHeight="1" x14ac:dyDescent="0.3">
      <c r="C259" s="223"/>
    </row>
    <row r="260" spans="3:3" ht="32.450000000000003" customHeight="1" x14ac:dyDescent="0.3">
      <c r="C260" s="223"/>
    </row>
    <row r="261" spans="3:3" ht="32.450000000000003" customHeight="1" x14ac:dyDescent="0.3">
      <c r="C261" s="223"/>
    </row>
    <row r="262" spans="3:3" ht="32.450000000000003" customHeight="1" x14ac:dyDescent="0.3">
      <c r="C262" s="223"/>
    </row>
    <row r="263" spans="3:3" ht="32.450000000000003" customHeight="1" x14ac:dyDescent="0.3">
      <c r="C263" s="223"/>
    </row>
    <row r="264" spans="3:3" ht="32.450000000000003" customHeight="1" x14ac:dyDescent="0.3">
      <c r="C264" s="223"/>
    </row>
    <row r="265" spans="3:3" ht="32.450000000000003" customHeight="1" x14ac:dyDescent="0.3">
      <c r="C265" s="223"/>
    </row>
    <row r="266" spans="3:3" ht="32.450000000000003" customHeight="1" x14ac:dyDescent="0.3">
      <c r="C266" s="223"/>
    </row>
    <row r="267" spans="3:3" ht="32.450000000000003" customHeight="1" x14ac:dyDescent="0.3">
      <c r="C267" s="223"/>
    </row>
    <row r="268" spans="3:3" ht="32.450000000000003" customHeight="1" x14ac:dyDescent="0.3">
      <c r="C268" s="223"/>
    </row>
    <row r="269" spans="3:3" ht="32.450000000000003" customHeight="1" x14ac:dyDescent="0.3">
      <c r="C269" s="223"/>
    </row>
    <row r="270" spans="3:3" ht="32.450000000000003" customHeight="1" x14ac:dyDescent="0.3">
      <c r="C270" s="223"/>
    </row>
    <row r="271" spans="3:3" ht="32.450000000000003" customHeight="1" x14ac:dyDescent="0.3">
      <c r="C271" s="223"/>
    </row>
    <row r="272" spans="3:3" ht="32.450000000000003" customHeight="1" x14ac:dyDescent="0.3">
      <c r="C272" s="223"/>
    </row>
    <row r="273" spans="3:3" ht="32.450000000000003" customHeight="1" x14ac:dyDescent="0.3">
      <c r="C273" s="223"/>
    </row>
    <row r="274" spans="3:3" ht="32.450000000000003" customHeight="1" x14ac:dyDescent="0.3">
      <c r="C274" s="223"/>
    </row>
    <row r="275" spans="3:3" ht="32.450000000000003" customHeight="1" x14ac:dyDescent="0.3">
      <c r="C275" s="223"/>
    </row>
    <row r="276" spans="3:3" ht="32.450000000000003" customHeight="1" x14ac:dyDescent="0.3">
      <c r="C276" s="223"/>
    </row>
    <row r="277" spans="3:3" ht="32.450000000000003" customHeight="1" x14ac:dyDescent="0.3">
      <c r="C277" s="223"/>
    </row>
    <row r="278" spans="3:3" ht="32.450000000000003" customHeight="1" x14ac:dyDescent="0.3">
      <c r="C278" s="223"/>
    </row>
    <row r="279" spans="3:3" ht="32.450000000000003" customHeight="1" x14ac:dyDescent="0.3">
      <c r="C279" s="223"/>
    </row>
    <row r="280" spans="3:3" ht="32.450000000000003" customHeight="1" x14ac:dyDescent="0.3">
      <c r="C280" s="223"/>
    </row>
    <row r="281" spans="3:3" ht="32.450000000000003" customHeight="1" x14ac:dyDescent="0.3">
      <c r="C281" s="223"/>
    </row>
    <row r="282" spans="3:3" ht="32.450000000000003" customHeight="1" x14ac:dyDescent="0.3">
      <c r="C282" s="223"/>
    </row>
    <row r="283" spans="3:3" ht="32.450000000000003" customHeight="1" x14ac:dyDescent="0.3">
      <c r="C283" s="223"/>
    </row>
    <row r="284" spans="3:3" ht="32.450000000000003" customHeight="1" x14ac:dyDescent="0.3">
      <c r="C284" s="223"/>
    </row>
    <row r="285" spans="3:3" ht="32.450000000000003" customHeight="1" x14ac:dyDescent="0.3">
      <c r="C285" s="223"/>
    </row>
    <row r="286" spans="3:3" ht="32.450000000000003" customHeight="1" x14ac:dyDescent="0.3">
      <c r="C286" s="223"/>
    </row>
    <row r="287" spans="3:3" ht="32.450000000000003" customHeight="1" x14ac:dyDescent="0.3">
      <c r="C287" s="223"/>
    </row>
    <row r="288" spans="3:3" ht="32.450000000000003" customHeight="1" x14ac:dyDescent="0.3">
      <c r="C288" s="223"/>
    </row>
    <row r="289" spans="3:3" ht="32.450000000000003" customHeight="1" x14ac:dyDescent="0.3">
      <c r="C289" s="223"/>
    </row>
    <row r="290" spans="3:3" ht="32.450000000000003" customHeight="1" x14ac:dyDescent="0.3">
      <c r="C290" s="223"/>
    </row>
    <row r="291" spans="3:3" ht="32.450000000000003" customHeight="1" x14ac:dyDescent="0.3">
      <c r="C291" s="223"/>
    </row>
    <row r="292" spans="3:3" ht="32.450000000000003" customHeight="1" x14ac:dyDescent="0.3">
      <c r="C292" s="223"/>
    </row>
    <row r="293" spans="3:3" ht="32.450000000000003" customHeight="1" x14ac:dyDescent="0.3">
      <c r="C293" s="223"/>
    </row>
    <row r="294" spans="3:3" ht="32.450000000000003" customHeight="1" x14ac:dyDescent="0.3">
      <c r="C294" s="223"/>
    </row>
  </sheetData>
  <mergeCells count="1">
    <mergeCell ref="A4:D4"/>
  </mergeCells>
  <conditionalFormatting sqref="C5 C14 C44 C51:C1048576 C42 C10:C12">
    <cfRule type="cellIs" dxfId="2240" priority="59" operator="equal">
      <formula>"O"</formula>
    </cfRule>
    <cfRule type="cellIs" dxfId="2239" priority="60" operator="equal">
      <formula>"P"</formula>
    </cfRule>
  </conditionalFormatting>
  <conditionalFormatting sqref="C13">
    <cfRule type="cellIs" dxfId="2238" priority="55" operator="equal">
      <formula>"O"</formula>
    </cfRule>
    <cfRule type="cellIs" dxfId="2237" priority="56" operator="equal">
      <formula>"P"</formula>
    </cfRule>
  </conditionalFormatting>
  <conditionalFormatting sqref="C36:C37">
    <cfRule type="cellIs" dxfId="2236" priority="53" operator="equal">
      <formula>"O"</formula>
    </cfRule>
    <cfRule type="cellIs" dxfId="2235" priority="54" operator="equal">
      <formula>"P"</formula>
    </cfRule>
  </conditionalFormatting>
  <conditionalFormatting sqref="C27 C29:C31">
    <cfRule type="cellIs" dxfId="2234" priority="51" operator="equal">
      <formula>"O"</formula>
    </cfRule>
    <cfRule type="cellIs" dxfId="2233" priority="52" operator="equal">
      <formula>"P"</formula>
    </cfRule>
  </conditionalFormatting>
  <conditionalFormatting sqref="C32:C33">
    <cfRule type="cellIs" dxfId="2232" priority="49" operator="equal">
      <formula>"O"</formula>
    </cfRule>
    <cfRule type="cellIs" dxfId="2231" priority="50" operator="equal">
      <formula>"P"</formula>
    </cfRule>
  </conditionalFormatting>
  <conditionalFormatting sqref="C34">
    <cfRule type="cellIs" dxfId="2230" priority="47" operator="equal">
      <formula>"O"</formula>
    </cfRule>
    <cfRule type="cellIs" dxfId="2229" priority="48" operator="equal">
      <formula>"P"</formula>
    </cfRule>
  </conditionalFormatting>
  <conditionalFormatting sqref="C38">
    <cfRule type="cellIs" dxfId="2228" priority="45" operator="equal">
      <formula>"O"</formula>
    </cfRule>
    <cfRule type="cellIs" dxfId="2227" priority="46" operator="equal">
      <formula>"P"</formula>
    </cfRule>
  </conditionalFormatting>
  <conditionalFormatting sqref="C39">
    <cfRule type="cellIs" dxfId="2226" priority="43" operator="equal">
      <formula>"O"</formula>
    </cfRule>
    <cfRule type="cellIs" dxfId="2225" priority="44" operator="equal">
      <formula>"P"</formula>
    </cfRule>
  </conditionalFormatting>
  <conditionalFormatting sqref="C40">
    <cfRule type="cellIs" dxfId="2224" priority="41" operator="equal">
      <formula>"O"</formula>
    </cfRule>
    <cfRule type="cellIs" dxfId="2223" priority="42" operator="equal">
      <formula>"P"</formula>
    </cfRule>
  </conditionalFormatting>
  <conditionalFormatting sqref="C41">
    <cfRule type="cellIs" dxfId="2222" priority="39" operator="equal">
      <formula>"O"</formula>
    </cfRule>
    <cfRule type="cellIs" dxfId="2221" priority="40" operator="equal">
      <formula>"P"</formula>
    </cfRule>
  </conditionalFormatting>
  <conditionalFormatting sqref="A4:C4">
    <cfRule type="containsText" dxfId="2220" priority="35" operator="containsText" text="à satisfaire">
      <formula>NOT(ISERROR(SEARCH("à satisfaire",A4)))</formula>
    </cfRule>
    <cfRule type="cellIs" dxfId="2219" priority="36" operator="equal">
      <formula>"Vous avez satisfait à tous les contrôles"</formula>
    </cfRule>
  </conditionalFormatting>
  <conditionalFormatting sqref="C43">
    <cfRule type="cellIs" dxfId="2218" priority="33" operator="equal">
      <formula>"O"</formula>
    </cfRule>
    <cfRule type="cellIs" dxfId="2217" priority="34" operator="equal">
      <formula>"P"</formula>
    </cfRule>
  </conditionalFormatting>
  <conditionalFormatting sqref="C46">
    <cfRule type="cellIs" dxfId="2216" priority="31" operator="equal">
      <formula>"O"</formula>
    </cfRule>
    <cfRule type="cellIs" dxfId="2215" priority="32" operator="equal">
      <formula>"P"</formula>
    </cfRule>
  </conditionalFormatting>
  <conditionalFormatting sqref="C47">
    <cfRule type="cellIs" dxfId="2214" priority="27" operator="equal">
      <formula>"O"</formula>
    </cfRule>
    <cfRule type="cellIs" dxfId="2213" priority="28" operator="equal">
      <formula>"P"</formula>
    </cfRule>
  </conditionalFormatting>
  <conditionalFormatting sqref="C48">
    <cfRule type="cellIs" dxfId="2212" priority="23" operator="equal">
      <formula>"O"</formula>
    </cfRule>
    <cfRule type="cellIs" dxfId="2211" priority="24" operator="equal">
      <formula>"P"</formula>
    </cfRule>
  </conditionalFormatting>
  <conditionalFormatting sqref="C45">
    <cfRule type="cellIs" dxfId="2210" priority="25" operator="equal">
      <formula>"O"</formula>
    </cfRule>
    <cfRule type="cellIs" dxfId="2209" priority="26" operator="equal">
      <formula>"P"</formula>
    </cfRule>
  </conditionalFormatting>
  <conditionalFormatting sqref="C49">
    <cfRule type="cellIs" dxfId="2208" priority="21" operator="equal">
      <formula>"O"</formula>
    </cfRule>
    <cfRule type="cellIs" dxfId="2207" priority="22" operator="equal">
      <formula>"P"</formula>
    </cfRule>
  </conditionalFormatting>
  <conditionalFormatting sqref="C50">
    <cfRule type="cellIs" dxfId="2206" priority="19" operator="equal">
      <formula>"O"</formula>
    </cfRule>
    <cfRule type="cellIs" dxfId="2205" priority="20" operator="equal">
      <formula>"P"</formula>
    </cfRule>
  </conditionalFormatting>
  <conditionalFormatting sqref="C7:C9">
    <cfRule type="cellIs" dxfId="2204" priority="17" operator="equal">
      <formula>"O"</formula>
    </cfRule>
    <cfRule type="cellIs" dxfId="2203" priority="18" operator="equal">
      <formula>"P"</formula>
    </cfRule>
  </conditionalFormatting>
  <conditionalFormatting sqref="C15">
    <cfRule type="cellIs" dxfId="2202" priority="15" operator="equal">
      <formula>"O"</formula>
    </cfRule>
    <cfRule type="cellIs" dxfId="2201" priority="16" operator="equal">
      <formula>"P"</formula>
    </cfRule>
  </conditionalFormatting>
  <conditionalFormatting sqref="C16 C18 C20 C22">
    <cfRule type="cellIs" dxfId="2200" priority="13" operator="equal">
      <formula>"O"</formula>
    </cfRule>
    <cfRule type="cellIs" dxfId="2199" priority="14" operator="equal">
      <formula>"P"</formula>
    </cfRule>
  </conditionalFormatting>
  <conditionalFormatting sqref="C17 C19 C21 C23">
    <cfRule type="cellIs" dxfId="2198" priority="11" operator="equal">
      <formula>"O"</formula>
    </cfRule>
    <cfRule type="cellIs" dxfId="2197" priority="12" operator="equal">
      <formula>"P"</formula>
    </cfRule>
  </conditionalFormatting>
  <conditionalFormatting sqref="C24">
    <cfRule type="cellIs" dxfId="2196" priority="9" operator="equal">
      <formula>"O"</formula>
    </cfRule>
    <cfRule type="cellIs" dxfId="2195" priority="10" operator="equal">
      <formula>"P"</formula>
    </cfRule>
  </conditionalFormatting>
  <conditionalFormatting sqref="C25">
    <cfRule type="cellIs" dxfId="2194" priority="7" operator="equal">
      <formula>"O"</formula>
    </cfRule>
    <cfRule type="cellIs" dxfId="2193" priority="8" operator="equal">
      <formula>"P"</formula>
    </cfRule>
  </conditionalFormatting>
  <conditionalFormatting sqref="C26">
    <cfRule type="cellIs" dxfId="2192" priority="5" operator="equal">
      <formula>"O"</formula>
    </cfRule>
    <cfRule type="cellIs" dxfId="2191" priority="6" operator="equal">
      <formula>"P"</formula>
    </cfRule>
  </conditionalFormatting>
  <conditionalFormatting sqref="C28">
    <cfRule type="cellIs" dxfId="2190" priority="3" operator="equal">
      <formula>"O"</formula>
    </cfRule>
    <cfRule type="cellIs" dxfId="2189" priority="4" operator="equal">
      <formula>"P"</formula>
    </cfRule>
  </conditionalFormatting>
  <conditionalFormatting sqref="C35">
    <cfRule type="cellIs" dxfId="2188" priority="1" operator="equal">
      <formula>"O"</formula>
    </cfRule>
    <cfRule type="cellIs" dxfId="2187" priority="2" operator="equal">
      <formula>"P"</formula>
    </cfRule>
  </conditionalFormatting>
  <hyperlinks>
    <hyperlink ref="A1" location="TAB00!A1" display="Retour page de garde"/>
    <hyperlink ref="D7" location="'TAB1'!A1" display="'TAB1'"/>
    <hyperlink ref="D8" location="'TAB1'!A1" display="'TAB1'"/>
    <hyperlink ref="D9" location="'TAB1'!A1" display="'TAB1'"/>
    <hyperlink ref="D10" location="TAB2.1!A1" display="TAB2.1"/>
    <hyperlink ref="D11" location="TAB2.1!A1" display="TAB2.1"/>
    <hyperlink ref="D13" location="'TAB3'!A1" display="'TAB3"/>
    <hyperlink ref="D14" location="TAB4.1!A1" display="TAB4.1"/>
    <hyperlink ref="D15" location="TAB4.1!A1" display="TAB4.1"/>
    <hyperlink ref="D16" location="TAB4.2!A1" display="TAB4.2"/>
    <hyperlink ref="D17" location="TAB4.2!A1" display="TAB4.2"/>
    <hyperlink ref="D18" location="TAB4.3!A1" display="TAB4.3"/>
    <hyperlink ref="D19" location="TAB4.3!A1" display="TAB4.3"/>
    <hyperlink ref="D20" location="TAB4.4!A1" display="TAB4.47"/>
    <hyperlink ref="D21" location="TAB4.4!A1" display="TAB4.47"/>
    <hyperlink ref="D22" location="TAB4.7!A1" display="TAB4.7"/>
    <hyperlink ref="D23" location="TAB4.7!A1" display="TAB4.7"/>
    <hyperlink ref="D24" location="TAB5.9!A1" display="TAB5.9"/>
    <hyperlink ref="D25" location="TAB5.10!A1" display="TAB5.10"/>
    <hyperlink ref="D26" location="TAB5.12!A1" display="TAB5.12"/>
    <hyperlink ref="D27" location="'TAB6'!A1" display="'TAB6"/>
    <hyperlink ref="D29" location="TAB9.1!A1" display="TAB9.1"/>
    <hyperlink ref="D30" location="TAB9.2!A1" display="TAB9.2"/>
    <hyperlink ref="D31" location="TAB9.2!A1" display="TAB9.2"/>
    <hyperlink ref="D32" location="TAB9.3!A1" display="TAB9.3"/>
    <hyperlink ref="D33" location="TAB9.3!A1" display="TAB9.3"/>
    <hyperlink ref="D12" location="TAB2.3!A1" display="TAB2.3"/>
    <hyperlink ref="D28" location="TAB6.3!A1" display="TAB6.3"/>
    <hyperlink ref="D34" location="'TAB10'!A1" display="'TAB10"/>
    <hyperlink ref="D35" location="TAB10.1!A1" display="TAB10.1!A1"/>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6"/>
  <sheetViews>
    <sheetView zoomScale="102" zoomScaleNormal="102" workbookViewId="0">
      <selection activeCell="B13" sqref="B13"/>
    </sheetView>
  </sheetViews>
  <sheetFormatPr baseColWidth="10" defaultColWidth="9.1640625" defaultRowHeight="13.5" x14ac:dyDescent="0.3"/>
  <cols>
    <col min="1" max="1" width="23.83203125" style="6" customWidth="1"/>
    <col min="2" max="2" width="95.1640625" style="6" customWidth="1"/>
    <col min="3" max="4" width="16.6640625" style="10" customWidth="1"/>
    <col min="5" max="13" width="16.6640625" style="6" customWidth="1"/>
    <col min="14" max="16384" width="9.1640625" style="6"/>
  </cols>
  <sheetData>
    <row r="1" spans="1:31" ht="15" x14ac:dyDescent="0.3">
      <c r="A1" s="17" t="s">
        <v>140</v>
      </c>
      <c r="C1" s="6"/>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
      <c r="A2" s="10"/>
      <c r="C2" s="6"/>
      <c r="D2" s="6"/>
    </row>
    <row r="3" spans="1:31" ht="22.15" customHeight="1" x14ac:dyDescent="0.35">
      <c r="A3" s="264" t="str">
        <f>TAB00!B91&amp;" : "&amp;TAB00!C91</f>
        <v>TAB10.1 : Synthèse du revenu autorisé des années 2019 à 2023 par secteur (GRD avec plusieurs secteurs)</v>
      </c>
      <c r="B3" s="264"/>
      <c r="C3" s="264"/>
      <c r="D3" s="264"/>
      <c r="E3" s="264"/>
      <c r="F3" s="264"/>
      <c r="G3" s="264"/>
      <c r="H3" s="264"/>
      <c r="I3" s="264"/>
      <c r="J3" s="264"/>
      <c r="K3" s="264"/>
      <c r="L3" s="264"/>
    </row>
    <row r="4" spans="1:31" x14ac:dyDescent="0.3">
      <c r="A4" s="10"/>
      <c r="C4" s="6"/>
      <c r="D4" s="18"/>
      <c r="E4" s="18"/>
      <c r="F4" s="18"/>
      <c r="G4" s="18"/>
      <c r="H4" s="18"/>
      <c r="I4" s="18"/>
    </row>
    <row r="5" spans="1:31" x14ac:dyDescent="0.3">
      <c r="B5" s="10"/>
      <c r="D5" s="6"/>
    </row>
    <row r="9" spans="1:31" ht="16.5" x14ac:dyDescent="0.3">
      <c r="B9" s="335" t="s">
        <v>779</v>
      </c>
      <c r="C9" s="23"/>
      <c r="E9" s="334"/>
      <c r="F9" s="334"/>
      <c r="G9" s="334"/>
      <c r="H9" s="334"/>
      <c r="I9" s="334"/>
      <c r="J9" s="334"/>
      <c r="K9" s="334"/>
      <c r="L9" s="334"/>
      <c r="M9" s="334"/>
      <c r="N9" s="11"/>
    </row>
    <row r="10" spans="1:31" ht="16.5" x14ac:dyDescent="0.3">
      <c r="B10" s="335" t="s">
        <v>780</v>
      </c>
      <c r="C10" s="23"/>
      <c r="E10" s="334"/>
      <c r="F10" s="334"/>
      <c r="G10" s="334"/>
      <c r="H10" s="334"/>
      <c r="I10" s="334"/>
      <c r="J10" s="334"/>
      <c r="K10" s="334"/>
      <c r="L10" s="334"/>
      <c r="M10" s="334"/>
      <c r="N10" s="11"/>
    </row>
    <row r="11" spans="1:31" ht="16.5" x14ac:dyDescent="0.3">
      <c r="B11" s="335" t="s">
        <v>781</v>
      </c>
      <c r="C11" s="23"/>
      <c r="E11" s="334"/>
      <c r="F11" s="334"/>
      <c r="G11" s="334"/>
      <c r="H11" s="334"/>
      <c r="I11" s="334"/>
      <c r="J11" s="334"/>
      <c r="K11" s="334"/>
      <c r="L11" s="334"/>
      <c r="M11" s="334"/>
      <c r="N11" s="11"/>
    </row>
    <row r="12" spans="1:31" ht="16.5" x14ac:dyDescent="0.3">
      <c r="B12" s="335" t="s">
        <v>855</v>
      </c>
      <c r="C12" s="23"/>
      <c r="E12" s="334"/>
      <c r="F12" s="334"/>
      <c r="G12" s="334"/>
      <c r="H12" s="334"/>
      <c r="I12" s="334"/>
      <c r="J12" s="334"/>
      <c r="K12" s="334"/>
      <c r="L12" s="334"/>
      <c r="M12" s="334"/>
      <c r="N12" s="11"/>
    </row>
    <row r="13" spans="1:31" ht="16.5" x14ac:dyDescent="0.3">
      <c r="B13" s="335" t="s">
        <v>351</v>
      </c>
      <c r="C13" s="71">
        <f>SUM(C9:C12)</f>
        <v>0</v>
      </c>
      <c r="E13" s="334"/>
      <c r="F13" s="334"/>
      <c r="G13" s="334"/>
      <c r="H13" s="334"/>
      <c r="I13" s="334"/>
      <c r="J13" s="334"/>
      <c r="K13" s="334"/>
      <c r="L13" s="334"/>
      <c r="M13" s="334"/>
      <c r="N13" s="11"/>
    </row>
    <row r="14" spans="1:31" ht="16.5" x14ac:dyDescent="0.3">
      <c r="B14" s="335" t="s">
        <v>783</v>
      </c>
      <c r="C14" s="72">
        <f>TAB00!E32</f>
        <v>0</v>
      </c>
      <c r="G14" s="334"/>
      <c r="H14" s="334"/>
      <c r="I14" s="334"/>
      <c r="J14" s="334"/>
      <c r="K14" s="334"/>
      <c r="L14" s="334"/>
      <c r="M14" s="334"/>
      <c r="N14" s="11"/>
    </row>
    <row r="15" spans="1:31" ht="16.5" x14ac:dyDescent="0.3">
      <c r="B15" s="335" t="s">
        <v>851</v>
      </c>
      <c r="C15" s="72">
        <f>TAB00!F32</f>
        <v>0</v>
      </c>
      <c r="E15" s="334"/>
      <c r="F15" s="334"/>
      <c r="G15" s="334"/>
      <c r="H15" s="334"/>
      <c r="I15" s="334"/>
      <c r="J15" s="334"/>
      <c r="K15" s="334"/>
      <c r="L15" s="334"/>
      <c r="M15" s="334"/>
      <c r="N15" s="11"/>
    </row>
    <row r="16" spans="1:31" ht="30" x14ac:dyDescent="0.3">
      <c r="B16" s="335" t="s">
        <v>784</v>
      </c>
      <c r="C16" s="71">
        <f>C13*(1+C14)*(1+C15)</f>
        <v>0</v>
      </c>
      <c r="D16" s="71"/>
      <c r="E16" s="334"/>
      <c r="F16" s="334"/>
      <c r="G16" s="334"/>
      <c r="H16" s="334"/>
      <c r="I16" s="334"/>
      <c r="J16" s="334"/>
      <c r="K16" s="334"/>
      <c r="L16" s="334"/>
      <c r="M16" s="334"/>
      <c r="N16" s="11"/>
    </row>
    <row r="17" spans="1:14" ht="16.5" x14ac:dyDescent="0.3">
      <c r="B17" s="334"/>
      <c r="C17" s="334"/>
      <c r="D17" s="334"/>
      <c r="E17" s="334"/>
      <c r="F17" s="334"/>
      <c r="G17" s="334"/>
      <c r="H17" s="334"/>
      <c r="I17" s="334"/>
      <c r="J17" s="334"/>
      <c r="K17" s="334"/>
      <c r="L17" s="334"/>
      <c r="M17" s="334"/>
      <c r="N17" s="11"/>
    </row>
    <row r="18" spans="1:14" ht="16.5" x14ac:dyDescent="0.3">
      <c r="B18" s="750" t="str">
        <f>IFERROR(IF(M52-M45-M51&lt;=C16,"C.11.a. le total du revenu autorisé 2019 hors projets spécifiques et hors soldes régulatoires n'excède pas l’enveloppe budgétaire 2017 indexée hors adaptations du plafond des coûts gérables et hors acompte","C.11.a. le total du revenu autorisé 2019  hors projets spécifiques et hors soldes régulatoires ne doit pas excéder l’enveloppe budgétaire 2017 indexée hors adaptations du plafond des coûts gérables et hors acompte."),"C.11.a. le total du revenu autorisé 2019  hors projets spécifiques et hors soldes régulatoires ne doit pas excéder l’enveloppe budgétaire 2017 indexée hors adaptations du plafond des coûts gérables et hors acompte.")</f>
        <v>C.11.a. le total du revenu autorisé 2019 hors projets spécifiques et hors soldes régulatoires n'excède pas l’enveloppe budgétaire 2017 indexée hors adaptations du plafond des coûts gérables et hors acompte</v>
      </c>
      <c r="C18" s="750"/>
      <c r="D18" s="750"/>
      <c r="E18" s="750"/>
      <c r="F18" s="750"/>
      <c r="G18" s="750"/>
      <c r="H18" s="750"/>
      <c r="I18" s="750"/>
      <c r="J18" s="750"/>
      <c r="K18" s="750"/>
      <c r="L18" s="334"/>
      <c r="M18" s="334"/>
      <c r="N18" s="11"/>
    </row>
    <row r="19" spans="1:14" ht="16.5" x14ac:dyDescent="0.3">
      <c r="B19" s="334"/>
      <c r="C19" s="334"/>
      <c r="D19" s="334"/>
      <c r="E19" s="334"/>
      <c r="F19" s="334"/>
      <c r="G19" s="334"/>
      <c r="H19" s="334"/>
      <c r="I19" s="334"/>
      <c r="J19" s="334"/>
      <c r="K19" s="334"/>
      <c r="L19" s="334"/>
      <c r="M19" s="334"/>
      <c r="N19" s="11"/>
    </row>
    <row r="20" spans="1:14" s="80" customFormat="1" ht="18" customHeight="1" x14ac:dyDescent="0.3">
      <c r="B20" s="753" t="s">
        <v>320</v>
      </c>
      <c r="C20" s="753"/>
      <c r="D20" s="753"/>
      <c r="E20" s="753"/>
      <c r="F20" s="753"/>
      <c r="G20" s="753"/>
      <c r="H20" s="753"/>
      <c r="I20" s="753"/>
      <c r="J20" s="753"/>
      <c r="K20" s="753"/>
      <c r="L20" s="753"/>
      <c r="M20" s="753"/>
      <c r="N20" s="81"/>
    </row>
    <row r="21" spans="1:14" s="11" customFormat="1" x14ac:dyDescent="0.3">
      <c r="B21" s="418" t="s">
        <v>2</v>
      </c>
      <c r="C21" s="754" t="s">
        <v>479</v>
      </c>
      <c r="D21" s="755"/>
      <c r="E21" s="754" t="s">
        <v>480</v>
      </c>
      <c r="F21" s="755"/>
      <c r="G21" s="754" t="s">
        <v>481</v>
      </c>
      <c r="H21" s="755"/>
      <c r="I21" s="754" t="s">
        <v>482</v>
      </c>
      <c r="J21" s="755"/>
      <c r="K21" s="754" t="s">
        <v>483</v>
      </c>
      <c r="L21" s="755"/>
      <c r="M21" s="557" t="s">
        <v>54</v>
      </c>
    </row>
    <row r="22" spans="1:14" s="11" customFormat="1" ht="12" customHeight="1" x14ac:dyDescent="0.3">
      <c r="A22" s="576"/>
      <c r="B22" s="566" t="s">
        <v>636</v>
      </c>
      <c r="C22" s="18">
        <f>SUM(C23,C26)</f>
        <v>0</v>
      </c>
      <c r="D22" s="560">
        <f>IFERROR(C22/$M22,0)</f>
        <v>0</v>
      </c>
      <c r="E22" s="18">
        <f>SUM(E23,E26)</f>
        <v>0</v>
      </c>
      <c r="F22" s="560">
        <f>IFERROR(E22/$M22,0)</f>
        <v>0</v>
      </c>
      <c r="G22" s="18">
        <f>SUM(G23,G26)</f>
        <v>0</v>
      </c>
      <c r="H22" s="560">
        <f>IFERROR(G22/$M22,0)</f>
        <v>0</v>
      </c>
      <c r="I22" s="18">
        <f>SUM(I23,I26)</f>
        <v>0</v>
      </c>
      <c r="J22" s="560">
        <f>IFERROR(I22/$M22,0)</f>
        <v>0</v>
      </c>
      <c r="K22" s="18">
        <f>SUM(K23,K26)</f>
        <v>0</v>
      </c>
      <c r="L22" s="560">
        <f>IFERROR(K22/$M22,0)</f>
        <v>0</v>
      </c>
      <c r="M22" s="18">
        <f>SUM(C22,E22,G22,I22,K22)</f>
        <v>0</v>
      </c>
    </row>
    <row r="23" spans="1:14" s="11" customFormat="1" ht="12" customHeight="1" x14ac:dyDescent="0.3">
      <c r="A23" s="756" t="s">
        <v>832</v>
      </c>
      <c r="B23" s="563" t="s">
        <v>637</v>
      </c>
      <c r="C23" s="18">
        <f>SUM(C24:C25)</f>
        <v>0</v>
      </c>
      <c r="D23" s="560">
        <f t="shared" ref="D23:F52" si="0">IFERROR(C23/$M23,0)</f>
        <v>0</v>
      </c>
      <c r="E23" s="18">
        <f>SUM(E24:E25)</f>
        <v>0</v>
      </c>
      <c r="F23" s="560">
        <f t="shared" si="0"/>
        <v>0</v>
      </c>
      <c r="G23" s="18">
        <f>SUM(G24:G25)</f>
        <v>0</v>
      </c>
      <c r="H23" s="560">
        <f t="shared" ref="H23" si="1">IFERROR(G23/$M23,0)</f>
        <v>0</v>
      </c>
      <c r="I23" s="18">
        <f>SUM(I24:I25)</f>
        <v>0</v>
      </c>
      <c r="J23" s="560">
        <f t="shared" ref="J23" si="2">IFERROR(I23/$M23,0)</f>
        <v>0</v>
      </c>
      <c r="K23" s="18">
        <f>SUM(K24:K25)</f>
        <v>0</v>
      </c>
      <c r="L23" s="560">
        <f t="shared" ref="L23" si="3">IFERROR(K23/$M23,0)</f>
        <v>0</v>
      </c>
      <c r="M23" s="18">
        <f t="shared" ref="M23:M52" si="4">SUM(C23,E23,G23,I23,K23)</f>
        <v>0</v>
      </c>
    </row>
    <row r="24" spans="1:14" s="11" customFormat="1" ht="12" customHeight="1" x14ac:dyDescent="0.3">
      <c r="A24" s="757"/>
      <c r="B24" s="564" t="str">
        <f>'TAB2'!A37</f>
        <v>Charges nettes hors charges nettes liées aux immobilisations</v>
      </c>
      <c r="C24" s="23"/>
      <c r="D24" s="560">
        <f t="shared" si="0"/>
        <v>0</v>
      </c>
      <c r="E24" s="23"/>
      <c r="F24" s="560">
        <f t="shared" si="0"/>
        <v>0</v>
      </c>
      <c r="G24" s="23"/>
      <c r="H24" s="560">
        <f t="shared" ref="H24" si="5">IFERROR(G24/$M24,0)</f>
        <v>0</v>
      </c>
      <c r="I24" s="23"/>
      <c r="J24" s="560">
        <f t="shared" ref="J24" si="6">IFERROR(I24/$M24,0)</f>
        <v>0</v>
      </c>
      <c r="K24" s="23"/>
      <c r="L24" s="560">
        <f t="shared" ref="L24" si="7">IFERROR(K24/$M24,0)</f>
        <v>0</v>
      </c>
      <c r="M24" s="18">
        <f t="shared" si="4"/>
        <v>0</v>
      </c>
    </row>
    <row r="25" spans="1:14" s="11" customFormat="1" ht="12" customHeight="1" x14ac:dyDescent="0.3">
      <c r="A25" s="757"/>
      <c r="B25" s="564" t="str">
        <f>'TAB2'!A44</f>
        <v xml:space="preserve">Charges nettes liées aux immobilisations </v>
      </c>
      <c r="C25" s="23"/>
      <c r="D25" s="560">
        <f t="shared" si="0"/>
        <v>0</v>
      </c>
      <c r="E25" s="23"/>
      <c r="F25" s="560">
        <f t="shared" si="0"/>
        <v>0</v>
      </c>
      <c r="G25" s="23"/>
      <c r="H25" s="560">
        <f t="shared" ref="H25" si="8">IFERROR(G25/$M25,0)</f>
        <v>0</v>
      </c>
      <c r="I25" s="23"/>
      <c r="J25" s="560">
        <f t="shared" ref="J25" si="9">IFERROR(I25/$M25,0)</f>
        <v>0</v>
      </c>
      <c r="K25" s="23"/>
      <c r="L25" s="560">
        <f t="shared" ref="L25" si="10">IFERROR(K25/$M25,0)</f>
        <v>0</v>
      </c>
      <c r="M25" s="18">
        <f t="shared" si="4"/>
        <v>0</v>
      </c>
    </row>
    <row r="26" spans="1:14" s="11" customFormat="1" ht="12" customHeight="1" x14ac:dyDescent="0.3">
      <c r="A26" s="757"/>
      <c r="B26" s="563" t="s">
        <v>638</v>
      </c>
      <c r="C26" s="18">
        <f>SUM(C27:C29)</f>
        <v>0</v>
      </c>
      <c r="D26" s="560">
        <f t="shared" si="0"/>
        <v>0</v>
      </c>
      <c r="E26" s="18">
        <f>SUM(E27:E29)</f>
        <v>0</v>
      </c>
      <c r="F26" s="560">
        <f t="shared" si="0"/>
        <v>0</v>
      </c>
      <c r="G26" s="18">
        <f>SUM(G27:G29)</f>
        <v>0</v>
      </c>
      <c r="H26" s="560">
        <f t="shared" ref="H26" si="11">IFERROR(G26/$M26,0)</f>
        <v>0</v>
      </c>
      <c r="I26" s="18">
        <f>SUM(I27:I29)</f>
        <v>0</v>
      </c>
      <c r="J26" s="560">
        <f t="shared" ref="J26" si="12">IFERROR(I26/$M26,0)</f>
        <v>0</v>
      </c>
      <c r="K26" s="18">
        <f>SUM(K27:K29)</f>
        <v>0</v>
      </c>
      <c r="L26" s="560">
        <f t="shared" ref="L26" si="13">IFERROR(K26/$M26,0)</f>
        <v>0</v>
      </c>
      <c r="M26" s="18">
        <f t="shared" si="4"/>
        <v>0</v>
      </c>
    </row>
    <row r="27" spans="1:14" s="11" customFormat="1" ht="12" customHeight="1" x14ac:dyDescent="0.3">
      <c r="A27" s="757"/>
      <c r="B27" s="565" t="s">
        <v>569</v>
      </c>
      <c r="C27" s="23"/>
      <c r="D27" s="560">
        <f t="shared" si="0"/>
        <v>0</v>
      </c>
      <c r="E27" s="23"/>
      <c r="F27" s="560">
        <f t="shared" si="0"/>
        <v>0</v>
      </c>
      <c r="G27" s="23"/>
      <c r="H27" s="560">
        <f t="shared" ref="H27" si="14">IFERROR(G27/$M27,0)</f>
        <v>0</v>
      </c>
      <c r="I27" s="23"/>
      <c r="J27" s="560">
        <f t="shared" ref="J27" si="15">IFERROR(I27/$M27,0)</f>
        <v>0</v>
      </c>
      <c r="K27" s="23"/>
      <c r="L27" s="560">
        <f t="shared" ref="L27" si="16">IFERROR(K27/$M27,0)</f>
        <v>0</v>
      </c>
      <c r="M27" s="18">
        <f t="shared" si="4"/>
        <v>0</v>
      </c>
    </row>
    <row r="28" spans="1:14" s="11" customFormat="1" ht="12" customHeight="1" x14ac:dyDescent="0.3">
      <c r="A28" s="757"/>
      <c r="B28" s="565" t="s">
        <v>568</v>
      </c>
      <c r="C28" s="23"/>
      <c r="D28" s="560">
        <f t="shared" si="0"/>
        <v>0</v>
      </c>
      <c r="E28" s="23"/>
      <c r="F28" s="560">
        <f t="shared" si="0"/>
        <v>0</v>
      </c>
      <c r="G28" s="23"/>
      <c r="H28" s="560">
        <f t="shared" ref="H28" si="17">IFERROR(G28/$M28,0)</f>
        <v>0</v>
      </c>
      <c r="I28" s="23"/>
      <c r="J28" s="560">
        <f t="shared" ref="J28" si="18">IFERROR(I28/$M28,0)</f>
        <v>0</v>
      </c>
      <c r="K28" s="23"/>
      <c r="L28" s="560">
        <f t="shared" ref="L28" si="19">IFERROR(K28/$M28,0)</f>
        <v>0</v>
      </c>
      <c r="M28" s="18">
        <f t="shared" si="4"/>
        <v>0</v>
      </c>
    </row>
    <row r="29" spans="1:14" s="11" customFormat="1" ht="13.5" customHeight="1" x14ac:dyDescent="0.3">
      <c r="A29" s="758"/>
      <c r="B29" s="565" t="s">
        <v>519</v>
      </c>
      <c r="C29" s="23"/>
      <c r="D29" s="560">
        <f t="shared" si="0"/>
        <v>0</v>
      </c>
      <c r="E29" s="23"/>
      <c r="F29" s="560">
        <f t="shared" si="0"/>
        <v>0</v>
      </c>
      <c r="G29" s="23"/>
      <c r="H29" s="560">
        <f t="shared" ref="H29" si="20">IFERROR(G29/$M29,0)</f>
        <v>0</v>
      </c>
      <c r="I29" s="23"/>
      <c r="J29" s="560">
        <f t="shared" ref="J29" si="21">IFERROR(I29/$M29,0)</f>
        <v>0</v>
      </c>
      <c r="K29" s="23"/>
      <c r="L29" s="560">
        <f t="shared" ref="L29" si="22">IFERROR(K29/$M29,0)</f>
        <v>0</v>
      </c>
      <c r="M29" s="18">
        <f t="shared" si="4"/>
        <v>0</v>
      </c>
    </row>
    <row r="30" spans="1:14" s="11" customFormat="1" ht="12" customHeight="1" x14ac:dyDescent="0.3">
      <c r="A30" s="572"/>
      <c r="B30" s="566" t="s">
        <v>788</v>
      </c>
      <c r="C30" s="18">
        <f>SUM(C31,C38)</f>
        <v>0</v>
      </c>
      <c r="D30" s="560">
        <f t="shared" si="0"/>
        <v>0</v>
      </c>
      <c r="E30" s="18">
        <f>SUM(E31,E38)</f>
        <v>0</v>
      </c>
      <c r="F30" s="560">
        <f t="shared" si="0"/>
        <v>0</v>
      </c>
      <c r="G30" s="18">
        <f>SUM(G31,G38)</f>
        <v>0</v>
      </c>
      <c r="H30" s="560">
        <f t="shared" ref="H30" si="23">IFERROR(G30/$M30,0)</f>
        <v>0</v>
      </c>
      <c r="I30" s="18">
        <f>SUM(I31,I38)</f>
        <v>0</v>
      </c>
      <c r="J30" s="560">
        <f t="shared" ref="J30" si="24">IFERROR(I30/$M30,0)</f>
        <v>0</v>
      </c>
      <c r="K30" s="18">
        <f>SUM(K31,K38)</f>
        <v>0</v>
      </c>
      <c r="L30" s="560">
        <f t="shared" ref="L30" si="25">IFERROR(K30/$M30,0)</f>
        <v>0</v>
      </c>
      <c r="M30" s="18">
        <f t="shared" si="4"/>
        <v>0</v>
      </c>
    </row>
    <row r="31" spans="1:14" s="11" customFormat="1" ht="12" customHeight="1" x14ac:dyDescent="0.3">
      <c r="A31" s="759" t="s">
        <v>833</v>
      </c>
      <c r="B31" s="567" t="s">
        <v>138</v>
      </c>
      <c r="C31" s="18">
        <f>SUM(C32:C37)</f>
        <v>0</v>
      </c>
      <c r="D31" s="560">
        <f t="shared" si="0"/>
        <v>0</v>
      </c>
      <c r="E31" s="18">
        <f>SUM(E32:E37)</f>
        <v>0</v>
      </c>
      <c r="F31" s="560">
        <f t="shared" si="0"/>
        <v>0</v>
      </c>
      <c r="G31" s="18">
        <f>SUM(G32:G37)</f>
        <v>0</v>
      </c>
      <c r="H31" s="560">
        <f t="shared" ref="H31" si="26">IFERROR(G31/$M31,0)</f>
        <v>0</v>
      </c>
      <c r="I31" s="18">
        <f>SUM(I32:I37)</f>
        <v>0</v>
      </c>
      <c r="J31" s="560">
        <f t="shared" ref="J31" si="27">IFERROR(I31/$M31,0)</f>
        <v>0</v>
      </c>
      <c r="K31" s="18">
        <f>SUM(K32:K37)</f>
        <v>0</v>
      </c>
      <c r="L31" s="560">
        <f t="shared" ref="L31" si="28">IFERROR(K31/$M31,0)</f>
        <v>0</v>
      </c>
      <c r="M31" s="18">
        <f t="shared" si="4"/>
        <v>0</v>
      </c>
    </row>
    <row r="32" spans="1:14" s="11" customFormat="1" ht="12" customHeight="1" x14ac:dyDescent="0.3">
      <c r="A32" s="759"/>
      <c r="B32" s="565" t="str">
        <f>'TAB5'!A8</f>
        <v xml:space="preserve">Charges émanant de factures émises par la société FeReSO dans le cadre du processus de réconciliation </v>
      </c>
      <c r="C32" s="23"/>
      <c r="D32" s="560">
        <f t="shared" si="0"/>
        <v>0</v>
      </c>
      <c r="E32" s="23"/>
      <c r="F32" s="560">
        <f t="shared" si="0"/>
        <v>0</v>
      </c>
      <c r="G32" s="23"/>
      <c r="H32" s="560">
        <f t="shared" ref="H32" si="29">IFERROR(G32/$M32,0)</f>
        <v>0</v>
      </c>
      <c r="I32" s="23"/>
      <c r="J32" s="560">
        <f t="shared" ref="J32" si="30">IFERROR(I32/$M32,0)</f>
        <v>0</v>
      </c>
      <c r="K32" s="23"/>
      <c r="L32" s="560">
        <f t="shared" ref="L32" si="31">IFERROR(K32/$M32,0)</f>
        <v>0</v>
      </c>
      <c r="M32" s="18">
        <f t="shared" si="4"/>
        <v>0</v>
      </c>
    </row>
    <row r="33" spans="1:13" s="11" customFormat="1" ht="12" customHeight="1" x14ac:dyDescent="0.3">
      <c r="A33" s="759"/>
      <c r="B33" s="565" t="str">
        <f>'TAB5'!A9</f>
        <v xml:space="preserve">Redevance de voirie </v>
      </c>
      <c r="C33" s="23"/>
      <c r="D33" s="560">
        <f t="shared" si="0"/>
        <v>0</v>
      </c>
      <c r="E33" s="23"/>
      <c r="F33" s="560">
        <f t="shared" si="0"/>
        <v>0</v>
      </c>
      <c r="G33" s="23"/>
      <c r="H33" s="560">
        <f t="shared" ref="H33" si="32">IFERROR(G33/$M33,0)</f>
        <v>0</v>
      </c>
      <c r="I33" s="23"/>
      <c r="J33" s="560">
        <f t="shared" ref="J33" si="33">IFERROR(I33/$M33,0)</f>
        <v>0</v>
      </c>
      <c r="K33" s="23"/>
      <c r="L33" s="560">
        <f t="shared" ref="L33" si="34">IFERROR(K33/$M33,0)</f>
        <v>0</v>
      </c>
      <c r="M33" s="18">
        <f t="shared" si="4"/>
        <v>0</v>
      </c>
    </row>
    <row r="34" spans="1:13" s="11" customFormat="1" ht="12" customHeight="1" x14ac:dyDescent="0.3">
      <c r="A34" s="759"/>
      <c r="B34" s="565" t="str">
        <f>'TAB5'!A10</f>
        <v>Charge fiscale résultant de l'application de l'impôt des sociétés</v>
      </c>
      <c r="C34" s="23"/>
      <c r="D34" s="560">
        <f t="shared" si="0"/>
        <v>0</v>
      </c>
      <c r="E34" s="23"/>
      <c r="F34" s="560">
        <f t="shared" si="0"/>
        <v>0</v>
      </c>
      <c r="G34" s="23"/>
      <c r="H34" s="560">
        <f t="shared" ref="H34" si="35">IFERROR(G34/$M34,0)</f>
        <v>0</v>
      </c>
      <c r="I34" s="23"/>
      <c r="J34" s="560">
        <f t="shared" ref="J34" si="36">IFERROR(I34/$M34,0)</f>
        <v>0</v>
      </c>
      <c r="K34" s="23"/>
      <c r="L34" s="560">
        <f t="shared" ref="L34" si="37">IFERROR(K34/$M34,0)</f>
        <v>0</v>
      </c>
      <c r="M34" s="18">
        <f t="shared" si="4"/>
        <v>0</v>
      </c>
    </row>
    <row r="35" spans="1:13" s="11" customFormat="1" ht="12" customHeight="1" x14ac:dyDescent="0.3">
      <c r="A35" s="759"/>
      <c r="B35" s="565" t="str">
        <f>'TAB5'!A11</f>
        <v>Autres impôts, taxes, redevances, surcharges, précomptes immobiliers et mobiliers</v>
      </c>
      <c r="C35" s="23"/>
      <c r="D35" s="560">
        <f t="shared" si="0"/>
        <v>0</v>
      </c>
      <c r="E35" s="23"/>
      <c r="F35" s="560">
        <f t="shared" si="0"/>
        <v>0</v>
      </c>
      <c r="G35" s="23"/>
      <c r="H35" s="560">
        <f t="shared" ref="H35" si="38">IFERROR(G35/$M35,0)</f>
        <v>0</v>
      </c>
      <c r="I35" s="23"/>
      <c r="J35" s="560">
        <f t="shared" ref="J35" si="39">IFERROR(I35/$M35,0)</f>
        <v>0</v>
      </c>
      <c r="K35" s="23"/>
      <c r="L35" s="560">
        <f t="shared" ref="L35" si="40">IFERROR(K35/$M35,0)</f>
        <v>0</v>
      </c>
      <c r="M35" s="18">
        <f t="shared" si="4"/>
        <v>0</v>
      </c>
    </row>
    <row r="36" spans="1:13" s="11" customFormat="1" ht="12" customHeight="1" x14ac:dyDescent="0.3">
      <c r="A36" s="759"/>
      <c r="B36" s="565" t="str">
        <f>'TAB5'!A12</f>
        <v>Cotisations de responsabilisation de l’ONSSAPL</v>
      </c>
      <c r="C36" s="23"/>
      <c r="D36" s="560">
        <f t="shared" si="0"/>
        <v>0</v>
      </c>
      <c r="E36" s="23"/>
      <c r="F36" s="560">
        <f t="shared" si="0"/>
        <v>0</v>
      </c>
      <c r="G36" s="23"/>
      <c r="H36" s="560">
        <f t="shared" ref="H36" si="41">IFERROR(G36/$M36,0)</f>
        <v>0</v>
      </c>
      <c r="I36" s="23"/>
      <c r="J36" s="560">
        <f t="shared" ref="J36" si="42">IFERROR(I36/$M36,0)</f>
        <v>0</v>
      </c>
      <c r="K36" s="23"/>
      <c r="L36" s="560">
        <f t="shared" ref="L36" si="43">IFERROR(K36/$M36,0)</f>
        <v>0</v>
      </c>
      <c r="M36" s="18">
        <f t="shared" si="4"/>
        <v>0</v>
      </c>
    </row>
    <row r="37" spans="1:13" s="11" customFormat="1" ht="13.5" customHeight="1" x14ac:dyDescent="0.3">
      <c r="A37" s="759"/>
      <c r="B37" s="565" t="str">
        <f>'TAB5'!A13</f>
        <v>Charges de pension non-capitalisées (uniquement destiné à ORES)</v>
      </c>
      <c r="C37" s="23"/>
      <c r="D37" s="560">
        <f t="shared" si="0"/>
        <v>0</v>
      </c>
      <c r="E37" s="23"/>
      <c r="F37" s="560">
        <f t="shared" si="0"/>
        <v>0</v>
      </c>
      <c r="G37" s="23"/>
      <c r="H37" s="560">
        <f t="shared" ref="H37" si="44">IFERROR(G37/$M37,0)</f>
        <v>0</v>
      </c>
      <c r="I37" s="23"/>
      <c r="J37" s="560">
        <f t="shared" ref="J37" si="45">IFERROR(I37/$M37,0)</f>
        <v>0</v>
      </c>
      <c r="K37" s="23"/>
      <c r="L37" s="560">
        <f t="shared" ref="L37" si="46">IFERROR(K37/$M37,0)</f>
        <v>0</v>
      </c>
      <c r="M37" s="18">
        <f t="shared" si="4"/>
        <v>0</v>
      </c>
    </row>
    <row r="38" spans="1:13" s="11" customFormat="1" ht="12" customHeight="1" x14ac:dyDescent="0.3">
      <c r="A38" s="572"/>
      <c r="B38" s="567" t="s">
        <v>139</v>
      </c>
      <c r="C38" s="18">
        <f>SUM(C39:C44)</f>
        <v>0</v>
      </c>
      <c r="D38" s="560">
        <f t="shared" si="0"/>
        <v>0</v>
      </c>
      <c r="E38" s="18">
        <f>SUM(E39:E44)</f>
        <v>0</v>
      </c>
      <c r="F38" s="560">
        <f t="shared" si="0"/>
        <v>0</v>
      </c>
      <c r="G38" s="18">
        <f>SUM(G39:G44)</f>
        <v>0</v>
      </c>
      <c r="H38" s="560">
        <f t="shared" ref="H38" si="47">IFERROR(G38/$M38,0)</f>
        <v>0</v>
      </c>
      <c r="I38" s="18">
        <f>SUM(I39:I44)</f>
        <v>0</v>
      </c>
      <c r="J38" s="560">
        <f t="shared" ref="J38" si="48">IFERROR(I38/$M38,0)</f>
        <v>0</v>
      </c>
      <c r="K38" s="18">
        <f>SUM(K39:K44)</f>
        <v>0</v>
      </c>
      <c r="L38" s="560">
        <f t="shared" ref="L38" si="49">IFERROR(K38/$M38,0)</f>
        <v>0</v>
      </c>
      <c r="M38" s="18">
        <f t="shared" si="4"/>
        <v>0</v>
      </c>
    </row>
    <row r="39" spans="1:13" s="11" customFormat="1" ht="27" x14ac:dyDescent="0.3">
      <c r="A39" s="759" t="s">
        <v>833</v>
      </c>
      <c r="B39" s="565" t="str">
        <f>'TAB5'!A17</f>
        <v>Charges émanant de factures d’achat de gaz émises par un fournisseur commercial pour l'alimentation de la clientèle propre du GRD</v>
      </c>
      <c r="C39" s="23"/>
      <c r="D39" s="560">
        <f t="shared" si="0"/>
        <v>0</v>
      </c>
      <c r="E39" s="23"/>
      <c r="F39" s="560">
        <f t="shared" si="0"/>
        <v>0</v>
      </c>
      <c r="G39" s="23"/>
      <c r="H39" s="560">
        <f t="shared" ref="H39" si="50">IFERROR(G39/$M39,0)</f>
        <v>0</v>
      </c>
      <c r="I39" s="23"/>
      <c r="J39" s="560">
        <f t="shared" ref="J39" si="51">IFERROR(I39/$M39,0)</f>
        <v>0</v>
      </c>
      <c r="K39" s="23"/>
      <c r="L39" s="560">
        <f t="shared" ref="L39" si="52">IFERROR(K39/$M39,0)</f>
        <v>0</v>
      </c>
      <c r="M39" s="18">
        <f t="shared" si="4"/>
        <v>0</v>
      </c>
    </row>
    <row r="40" spans="1:13" s="11" customFormat="1" ht="12" customHeight="1" x14ac:dyDescent="0.3">
      <c r="A40" s="759"/>
      <c r="B40" s="565" t="str">
        <f>'TAB5'!A18</f>
        <v>Charges de distribution supportées par le GRD pour l'alimentation de clientèle propre</v>
      </c>
      <c r="C40" s="23"/>
      <c r="D40" s="560">
        <f t="shared" si="0"/>
        <v>0</v>
      </c>
      <c r="E40" s="23"/>
      <c r="F40" s="560">
        <f t="shared" si="0"/>
        <v>0</v>
      </c>
      <c r="G40" s="23"/>
      <c r="H40" s="560">
        <f t="shared" ref="H40" si="53">IFERROR(G40/$M40,0)</f>
        <v>0</v>
      </c>
      <c r="I40" s="23"/>
      <c r="J40" s="560">
        <f t="shared" ref="J40" si="54">IFERROR(I40/$M40,0)</f>
        <v>0</v>
      </c>
      <c r="K40" s="23"/>
      <c r="L40" s="560">
        <f t="shared" ref="L40" si="55">IFERROR(K40/$M40,0)</f>
        <v>0</v>
      </c>
      <c r="M40" s="18">
        <f t="shared" si="4"/>
        <v>0</v>
      </c>
    </row>
    <row r="41" spans="1:13" s="84" customFormat="1" ht="27" x14ac:dyDescent="0.3">
      <c r="A41" s="759"/>
      <c r="B41" s="565" t="str">
        <f>'TAB5'!A19</f>
        <v xml:space="preserve">Produits issus de la facturation de la fourniture de gaz à la clientèle propre du gestionnaire de réseau de distribution ainsi que le montant de la compensation versée par la CREG </v>
      </c>
      <c r="C41" s="23"/>
      <c r="D41" s="560">
        <f t="shared" si="0"/>
        <v>0</v>
      </c>
      <c r="E41" s="23"/>
      <c r="F41" s="560">
        <f t="shared" si="0"/>
        <v>0</v>
      </c>
      <c r="G41" s="23"/>
      <c r="H41" s="560">
        <f t="shared" ref="H41" si="56">IFERROR(G41/$M41,0)</f>
        <v>0</v>
      </c>
      <c r="I41" s="23"/>
      <c r="J41" s="560">
        <f t="shared" ref="J41" si="57">IFERROR(I41/$M41,0)</f>
        <v>0</v>
      </c>
      <c r="K41" s="23"/>
      <c r="L41" s="560">
        <f t="shared" ref="L41" si="58">IFERROR(K41/$M41,0)</f>
        <v>0</v>
      </c>
      <c r="M41" s="18">
        <f t="shared" si="4"/>
        <v>0</v>
      </c>
    </row>
    <row r="42" spans="1:13" ht="12" customHeight="1" x14ac:dyDescent="0.3">
      <c r="A42" s="759"/>
      <c r="B42" s="565" t="str">
        <f>'TAB5'!A21</f>
        <v xml:space="preserve">Indemnités versées aux fournisseurs de gaz, résultant du retard de placement des compteurs à budget </v>
      </c>
      <c r="C42" s="23"/>
      <c r="D42" s="560">
        <f t="shared" si="0"/>
        <v>0</v>
      </c>
      <c r="E42" s="23"/>
      <c r="F42" s="560">
        <f t="shared" si="0"/>
        <v>0</v>
      </c>
      <c r="G42" s="23"/>
      <c r="H42" s="560">
        <f t="shared" ref="H42" si="59">IFERROR(G42/$M42,0)</f>
        <v>0</v>
      </c>
      <c r="I42" s="23"/>
      <c r="J42" s="560">
        <f t="shared" ref="J42" si="60">IFERROR(I42/$M42,0)</f>
        <v>0</v>
      </c>
      <c r="K42" s="23"/>
      <c r="L42" s="560">
        <f t="shared" ref="L42" si="61">IFERROR(K42/$M42,0)</f>
        <v>0</v>
      </c>
      <c r="M42" s="18">
        <f t="shared" si="4"/>
        <v>0</v>
      </c>
    </row>
    <row r="43" spans="1:13" ht="12" customHeight="1" x14ac:dyDescent="0.3">
      <c r="A43" s="759"/>
      <c r="B43" s="565" t="str">
        <f>'TAB5'!A22</f>
        <v>Charges et produits liés à l’achat de gaz SER</v>
      </c>
      <c r="C43" s="23"/>
      <c r="D43" s="560">
        <f t="shared" si="0"/>
        <v>0</v>
      </c>
      <c r="E43" s="23"/>
      <c r="F43" s="560">
        <f t="shared" si="0"/>
        <v>0</v>
      </c>
      <c r="G43" s="23"/>
      <c r="H43" s="560">
        <f t="shared" ref="H43" si="62">IFERROR(G43/$M43,0)</f>
        <v>0</v>
      </c>
      <c r="I43" s="23"/>
      <c r="J43" s="560">
        <f t="shared" ref="J43" si="63">IFERROR(I43/$M43,0)</f>
        <v>0</v>
      </c>
      <c r="K43" s="23"/>
      <c r="L43" s="560">
        <f t="shared" ref="L43" si="64">IFERROR(K43/$M43,0)</f>
        <v>0</v>
      </c>
      <c r="M43" s="18">
        <f t="shared" si="4"/>
        <v>0</v>
      </c>
    </row>
    <row r="44" spans="1:13" ht="13.5" customHeight="1" x14ac:dyDescent="0.3">
      <c r="A44" s="759"/>
      <c r="B44" s="565" t="str">
        <f>'TAB5'!A20</f>
        <v xml:space="preserve">Charges émanant de factures émises par la société FeReSO dans le cadre du processus de réconciliation </v>
      </c>
      <c r="C44" s="23"/>
      <c r="D44" s="560">
        <f t="shared" si="0"/>
        <v>0</v>
      </c>
      <c r="E44" s="23"/>
      <c r="F44" s="560">
        <f t="shared" si="0"/>
        <v>0</v>
      </c>
      <c r="G44" s="23"/>
      <c r="H44" s="560">
        <f t="shared" ref="H44" si="65">IFERROR(G44/$M44,0)</f>
        <v>0</v>
      </c>
      <c r="I44" s="23"/>
      <c r="J44" s="560">
        <f t="shared" ref="J44" si="66">IFERROR(I44/$M44,0)</f>
        <v>0</v>
      </c>
      <c r="K44" s="23"/>
      <c r="L44" s="560">
        <f t="shared" ref="L44" si="67">IFERROR(K44/$M44,0)</f>
        <v>0</v>
      </c>
      <c r="M44" s="18">
        <f t="shared" si="4"/>
        <v>0</v>
      </c>
    </row>
    <row r="45" spans="1:13" ht="12" customHeight="1" x14ac:dyDescent="0.3">
      <c r="A45" s="572"/>
      <c r="B45" s="568" t="s">
        <v>738</v>
      </c>
      <c r="C45" s="18">
        <f>SUM(C46:C47)</f>
        <v>0</v>
      </c>
      <c r="D45" s="560">
        <f t="shared" si="0"/>
        <v>0</v>
      </c>
      <c r="E45" s="18">
        <f>SUM(E46:E47)</f>
        <v>0</v>
      </c>
      <c r="F45" s="560">
        <f t="shared" si="0"/>
        <v>0</v>
      </c>
      <c r="G45" s="18">
        <f>SUM(G46:G47)</f>
        <v>0</v>
      </c>
      <c r="H45" s="560">
        <f t="shared" ref="H45" si="68">IFERROR(G45/$M45,0)</f>
        <v>0</v>
      </c>
      <c r="I45" s="18">
        <f>SUM(I46:I47)</f>
        <v>0</v>
      </c>
      <c r="J45" s="560">
        <f t="shared" ref="J45" si="69">IFERROR(I45/$M45,0)</f>
        <v>0</v>
      </c>
      <c r="K45" s="18">
        <f>SUM(K46:K47)</f>
        <v>0</v>
      </c>
      <c r="L45" s="560">
        <f t="shared" ref="L45" si="70">IFERROR(K45/$M45,0)</f>
        <v>0</v>
      </c>
      <c r="M45" s="18">
        <f t="shared" si="4"/>
        <v>0</v>
      </c>
    </row>
    <row r="46" spans="1:13" ht="12" customHeight="1" x14ac:dyDescent="0.3">
      <c r="A46" s="760" t="s">
        <v>832</v>
      </c>
      <c r="B46" s="569" t="s">
        <v>639</v>
      </c>
      <c r="C46" s="23"/>
      <c r="D46" s="560">
        <f t="shared" si="0"/>
        <v>0</v>
      </c>
      <c r="E46" s="23"/>
      <c r="F46" s="560">
        <f t="shared" si="0"/>
        <v>0</v>
      </c>
      <c r="G46" s="23"/>
      <c r="H46" s="560">
        <f t="shared" ref="H46" si="71">IFERROR(G46/$M46,0)</f>
        <v>0</v>
      </c>
      <c r="I46" s="23"/>
      <c r="J46" s="560">
        <f t="shared" ref="J46" si="72">IFERROR(I46/$M46,0)</f>
        <v>0</v>
      </c>
      <c r="K46" s="23"/>
      <c r="L46" s="560">
        <f t="shared" ref="L46" si="73">IFERROR(K46/$M46,0)</f>
        <v>0</v>
      </c>
      <c r="M46" s="18">
        <f t="shared" si="4"/>
        <v>0</v>
      </c>
    </row>
    <row r="47" spans="1:13" ht="13.5" customHeight="1" x14ac:dyDescent="0.3">
      <c r="A47" s="760"/>
      <c r="B47" s="569" t="s">
        <v>640</v>
      </c>
      <c r="C47" s="23"/>
      <c r="D47" s="560">
        <f t="shared" si="0"/>
        <v>0</v>
      </c>
      <c r="E47" s="23"/>
      <c r="F47" s="560">
        <f t="shared" si="0"/>
        <v>0</v>
      </c>
      <c r="G47" s="23"/>
      <c r="H47" s="560">
        <f t="shared" ref="H47" si="74">IFERROR(G47/$M47,0)</f>
        <v>0</v>
      </c>
      <c r="I47" s="23"/>
      <c r="J47" s="560">
        <f t="shared" ref="J47" si="75">IFERROR(I47/$M47,0)</f>
        <v>0</v>
      </c>
      <c r="K47" s="23"/>
      <c r="L47" s="560">
        <f t="shared" ref="L47" si="76">IFERROR(K47/$M47,0)</f>
        <v>0</v>
      </c>
      <c r="M47" s="18">
        <f t="shared" si="4"/>
        <v>0</v>
      </c>
    </row>
    <row r="48" spans="1:13" ht="12" customHeight="1" x14ac:dyDescent="0.3">
      <c r="A48" s="572"/>
      <c r="B48" s="568" t="s">
        <v>77</v>
      </c>
      <c r="C48" s="18">
        <f>SUM(C49:C50)</f>
        <v>0</v>
      </c>
      <c r="D48" s="560">
        <f t="shared" si="0"/>
        <v>0</v>
      </c>
      <c r="E48" s="18">
        <f>SUM(E49:E50)</f>
        <v>0</v>
      </c>
      <c r="F48" s="560">
        <f t="shared" si="0"/>
        <v>0</v>
      </c>
      <c r="G48" s="18">
        <f>SUM(G49:G50)</f>
        <v>0</v>
      </c>
      <c r="H48" s="560">
        <f t="shared" ref="H48" si="77">IFERROR(G48/$M48,0)</f>
        <v>0</v>
      </c>
      <c r="I48" s="18">
        <f>SUM(I49:I50)</f>
        <v>0</v>
      </c>
      <c r="J48" s="560">
        <f t="shared" ref="J48" si="78">IFERROR(I48/$M48,0)</f>
        <v>0</v>
      </c>
      <c r="K48" s="18">
        <f>SUM(K49:K50)</f>
        <v>0</v>
      </c>
      <c r="L48" s="560">
        <f t="shared" ref="L48" si="79">IFERROR(K48/$M48,0)</f>
        <v>0</v>
      </c>
      <c r="M48" s="18">
        <f t="shared" si="4"/>
        <v>0</v>
      </c>
    </row>
    <row r="49" spans="1:13" ht="12" customHeight="1" x14ac:dyDescent="0.3">
      <c r="A49" s="761" t="s">
        <v>833</v>
      </c>
      <c r="B49" s="567" t="s">
        <v>138</v>
      </c>
      <c r="C49" s="23"/>
      <c r="D49" s="560">
        <f t="shared" si="0"/>
        <v>0</v>
      </c>
      <c r="E49" s="23"/>
      <c r="F49" s="560">
        <f t="shared" si="0"/>
        <v>0</v>
      </c>
      <c r="G49" s="23"/>
      <c r="H49" s="560">
        <f t="shared" ref="H49" si="80">IFERROR(G49/$M49,0)</f>
        <v>0</v>
      </c>
      <c r="I49" s="23"/>
      <c r="J49" s="560">
        <f t="shared" ref="J49" si="81">IFERROR(I49/$M49,0)</f>
        <v>0</v>
      </c>
      <c r="K49" s="23"/>
      <c r="L49" s="560">
        <f t="shared" ref="L49" si="82">IFERROR(K49/$M49,0)</f>
        <v>0</v>
      </c>
      <c r="M49" s="18">
        <f t="shared" si="4"/>
        <v>0</v>
      </c>
    </row>
    <row r="50" spans="1:13" ht="13.5" customHeight="1" x14ac:dyDescent="0.3">
      <c r="A50" s="761"/>
      <c r="B50" s="567" t="s">
        <v>139</v>
      </c>
      <c r="C50" s="23"/>
      <c r="D50" s="560">
        <f t="shared" si="0"/>
        <v>0</v>
      </c>
      <c r="E50" s="23"/>
      <c r="F50" s="560">
        <f t="shared" si="0"/>
        <v>0</v>
      </c>
      <c r="G50" s="23"/>
      <c r="H50" s="560">
        <f t="shared" ref="H50" si="83">IFERROR(G50/$M50,0)</f>
        <v>0</v>
      </c>
      <c r="I50" s="23"/>
      <c r="J50" s="560">
        <f t="shared" ref="J50" si="84">IFERROR(I50/$M50,0)</f>
        <v>0</v>
      </c>
      <c r="K50" s="23"/>
      <c r="L50" s="560">
        <f t="shared" ref="L50" si="85">IFERROR(K50/$M50,0)</f>
        <v>0</v>
      </c>
      <c r="M50" s="18">
        <f t="shared" si="4"/>
        <v>0</v>
      </c>
    </row>
    <row r="51" spans="1:13" ht="15" x14ac:dyDescent="0.3">
      <c r="A51" s="762" t="s">
        <v>833</v>
      </c>
      <c r="B51" s="568" t="s">
        <v>787</v>
      </c>
      <c r="C51" s="23"/>
      <c r="D51" s="560">
        <f t="shared" si="0"/>
        <v>0</v>
      </c>
      <c r="E51" s="23"/>
      <c r="F51" s="560">
        <f t="shared" si="0"/>
        <v>0</v>
      </c>
      <c r="G51" s="23"/>
      <c r="H51" s="560">
        <f t="shared" ref="H51" si="86">IFERROR(G51/$M51,0)</f>
        <v>0</v>
      </c>
      <c r="I51" s="23"/>
      <c r="J51" s="560">
        <f t="shared" ref="J51" si="87">IFERROR(I51/$M51,0)</f>
        <v>0</v>
      </c>
      <c r="K51" s="23"/>
      <c r="L51" s="560">
        <f t="shared" ref="L51" si="88">IFERROR(K51/$M51,0)</f>
        <v>0</v>
      </c>
      <c r="M51" s="18">
        <f t="shared" si="4"/>
        <v>0</v>
      </c>
    </row>
    <row r="52" spans="1:13" x14ac:dyDescent="0.3">
      <c r="A52" s="573"/>
      <c r="B52" s="570" t="s">
        <v>54</v>
      </c>
      <c r="C52" s="18">
        <f>SUM(C22,C30,C45,C48,C51)</f>
        <v>0</v>
      </c>
      <c r="D52" s="560">
        <f t="shared" si="0"/>
        <v>0</v>
      </c>
      <c r="E52" s="18">
        <f>SUM(E22,E30,E45,E48,E51)</f>
        <v>0</v>
      </c>
      <c r="F52" s="560">
        <f t="shared" si="0"/>
        <v>0</v>
      </c>
      <c r="G52" s="18">
        <f>SUM(G22,G30,G45,G48,G51)</f>
        <v>0</v>
      </c>
      <c r="H52" s="560">
        <f t="shared" ref="H52" si="89">IFERROR(G52/$M52,0)</f>
        <v>0</v>
      </c>
      <c r="I52" s="18">
        <f>SUM(I22,I30,I45,I48,I51)</f>
        <v>0</v>
      </c>
      <c r="J52" s="560">
        <f t="shared" ref="J52" si="90">IFERROR(I52/$M52,0)</f>
        <v>0</v>
      </c>
      <c r="K52" s="18">
        <f>SUM(K22,K30,K45,K48,K51)</f>
        <v>0</v>
      </c>
      <c r="L52" s="560">
        <f t="shared" ref="L52" si="91">IFERROR(K52/$M52,0)</f>
        <v>0</v>
      </c>
      <c r="M52" s="18">
        <f t="shared" si="4"/>
        <v>0</v>
      </c>
    </row>
    <row r="53" spans="1:13" x14ac:dyDescent="0.3">
      <c r="A53" s="573"/>
      <c r="B53" s="10"/>
      <c r="C53" s="6"/>
      <c r="D53" s="6"/>
    </row>
    <row r="54" spans="1:13" ht="12" customHeight="1" x14ac:dyDescent="0.3">
      <c r="A54" s="573"/>
      <c r="B54" s="10"/>
      <c r="C54" s="6"/>
      <c r="D54" s="6"/>
    </row>
    <row r="55" spans="1:13" ht="12" customHeight="1" x14ac:dyDescent="0.3">
      <c r="A55" s="573"/>
      <c r="B55" s="752" t="s">
        <v>789</v>
      </c>
      <c r="C55" s="752"/>
      <c r="D55" s="752"/>
      <c r="E55" s="752"/>
      <c r="F55" s="752"/>
      <c r="G55" s="752"/>
      <c r="H55" s="752"/>
      <c r="I55" s="752"/>
      <c r="J55" s="752"/>
      <c r="K55" s="752"/>
      <c r="L55" s="752"/>
      <c r="M55" s="752"/>
    </row>
    <row r="56" spans="1:13" ht="12" customHeight="1" x14ac:dyDescent="0.3">
      <c r="A56" s="573"/>
      <c r="B56" s="10"/>
      <c r="C56" s="6"/>
      <c r="D56" s="6"/>
    </row>
    <row r="57" spans="1:13" ht="12" customHeight="1" x14ac:dyDescent="0.3">
      <c r="A57" s="573"/>
      <c r="B57" s="571" t="s">
        <v>790</v>
      </c>
      <c r="C57" s="18">
        <f>SUM(C58:C60)</f>
        <v>0</v>
      </c>
      <c r="D57" s="560">
        <f t="shared" ref="D57:F63" si="92">IFERROR(C57/$M57,0)</f>
        <v>0</v>
      </c>
      <c r="E57" s="18">
        <f>SUM(E58:E60)</f>
        <v>0</v>
      </c>
      <c r="F57" s="560">
        <f t="shared" si="92"/>
        <v>0</v>
      </c>
      <c r="G57" s="18">
        <f>SUM(G58:G60)</f>
        <v>0</v>
      </c>
      <c r="H57" s="560">
        <f t="shared" ref="H57" si="93">IFERROR(G57/$M57,0)</f>
        <v>0</v>
      </c>
      <c r="I57" s="18">
        <f>SUM(I58:I60)</f>
        <v>0</v>
      </c>
      <c r="J57" s="560">
        <f t="shared" ref="J57" si="94">IFERROR(I57/$M57,0)</f>
        <v>0</v>
      </c>
      <c r="K57" s="18">
        <f>SUM(K58:K60)</f>
        <v>0</v>
      </c>
      <c r="L57" s="560">
        <f t="shared" ref="L57" si="95">IFERROR(K57/$M57,0)</f>
        <v>0</v>
      </c>
      <c r="M57" s="18">
        <f>SUM(M58:M60)</f>
        <v>0</v>
      </c>
    </row>
    <row r="58" spans="1:13" ht="12" customHeight="1" x14ac:dyDescent="0.3">
      <c r="A58" s="573"/>
      <c r="B58" s="565" t="s">
        <v>569</v>
      </c>
      <c r="C58" s="18">
        <f t="shared" ref="C58:C60" si="96">C27</f>
        <v>0</v>
      </c>
      <c r="D58" s="560">
        <f t="shared" si="92"/>
        <v>0</v>
      </c>
      <c r="E58" s="18">
        <f t="shared" ref="E58" si="97">E27</f>
        <v>0</v>
      </c>
      <c r="F58" s="560">
        <f t="shared" si="92"/>
        <v>0</v>
      </c>
      <c r="G58" s="18">
        <f t="shared" ref="G58" si="98">G27</f>
        <v>0</v>
      </c>
      <c r="H58" s="560">
        <f t="shared" ref="H58" si="99">IFERROR(G58/$M58,0)</f>
        <v>0</v>
      </c>
      <c r="I58" s="18">
        <f t="shared" ref="I58" si="100">I27</f>
        <v>0</v>
      </c>
      <c r="J58" s="560">
        <f t="shared" ref="J58" si="101">IFERROR(I58/$M58,0)</f>
        <v>0</v>
      </c>
      <c r="K58" s="18">
        <f t="shared" ref="K58" si="102">K27</f>
        <v>0</v>
      </c>
      <c r="L58" s="560">
        <f t="shared" ref="L58" si="103">IFERROR(K58/$M58,0)</f>
        <v>0</v>
      </c>
      <c r="M58" s="18">
        <f t="shared" ref="M58" si="104">M27</f>
        <v>0</v>
      </c>
    </row>
    <row r="59" spans="1:13" ht="12" customHeight="1" x14ac:dyDescent="0.3">
      <c r="A59" s="573"/>
      <c r="B59" s="565" t="s">
        <v>568</v>
      </c>
      <c r="C59" s="18">
        <f t="shared" si="96"/>
        <v>0</v>
      </c>
      <c r="D59" s="560">
        <f t="shared" si="92"/>
        <v>0</v>
      </c>
      <c r="E59" s="18">
        <f t="shared" ref="E59" si="105">E28</f>
        <v>0</v>
      </c>
      <c r="F59" s="560">
        <f t="shared" si="92"/>
        <v>0</v>
      </c>
      <c r="G59" s="18">
        <f t="shared" ref="G59" si="106">G28</f>
        <v>0</v>
      </c>
      <c r="H59" s="560">
        <f t="shared" ref="H59" si="107">IFERROR(G59/$M59,0)</f>
        <v>0</v>
      </c>
      <c r="I59" s="18">
        <f t="shared" ref="I59" si="108">I28</f>
        <v>0</v>
      </c>
      <c r="J59" s="560">
        <f t="shared" ref="J59" si="109">IFERROR(I59/$M59,0)</f>
        <v>0</v>
      </c>
      <c r="K59" s="18">
        <f t="shared" ref="K59" si="110">K28</f>
        <v>0</v>
      </c>
      <c r="L59" s="560">
        <f t="shared" ref="L59" si="111">IFERROR(K59/$M59,0)</f>
        <v>0</v>
      </c>
      <c r="M59" s="18">
        <f t="shared" ref="M59" si="112">M28</f>
        <v>0</v>
      </c>
    </row>
    <row r="60" spans="1:13" ht="12" customHeight="1" x14ac:dyDescent="0.3">
      <c r="A60" s="573"/>
      <c r="B60" s="565" t="s">
        <v>519</v>
      </c>
      <c r="C60" s="18">
        <f t="shared" si="96"/>
        <v>0</v>
      </c>
      <c r="D60" s="560">
        <f t="shared" si="92"/>
        <v>0</v>
      </c>
      <c r="E60" s="18">
        <f t="shared" ref="E60" si="113">E29</f>
        <v>0</v>
      </c>
      <c r="F60" s="560">
        <f t="shared" si="92"/>
        <v>0</v>
      </c>
      <c r="G60" s="18">
        <f t="shared" ref="G60" si="114">G29</f>
        <v>0</v>
      </c>
      <c r="H60" s="560">
        <f t="shared" ref="H60" si="115">IFERROR(G60/$M60,0)</f>
        <v>0</v>
      </c>
      <c r="I60" s="18">
        <f t="shared" ref="I60" si="116">I29</f>
        <v>0</v>
      </c>
      <c r="J60" s="560">
        <f t="shared" ref="J60" si="117">IFERROR(I60/$M60,0)</f>
        <v>0</v>
      </c>
      <c r="K60" s="18">
        <f t="shared" ref="K60" si="118">K29</f>
        <v>0</v>
      </c>
      <c r="L60" s="560">
        <f t="shared" ref="L60" si="119">IFERROR(K60/$M60,0)</f>
        <v>0</v>
      </c>
      <c r="M60" s="18">
        <f t="shared" ref="M60" si="120">M29</f>
        <v>0</v>
      </c>
    </row>
    <row r="61" spans="1:13" ht="12" customHeight="1" x14ac:dyDescent="0.3">
      <c r="A61" s="573"/>
      <c r="B61" s="571" t="s">
        <v>791</v>
      </c>
      <c r="C61" s="18">
        <f>C38</f>
        <v>0</v>
      </c>
      <c r="D61" s="560">
        <f t="shared" si="92"/>
        <v>0</v>
      </c>
      <c r="E61" s="18">
        <f>E38</f>
        <v>0</v>
      </c>
      <c r="F61" s="560">
        <f t="shared" si="92"/>
        <v>0</v>
      </c>
      <c r="G61" s="18">
        <f>G38</f>
        <v>0</v>
      </c>
      <c r="H61" s="560">
        <f t="shared" ref="H61" si="121">IFERROR(G61/$M61,0)</f>
        <v>0</v>
      </c>
      <c r="I61" s="18">
        <f>I38</f>
        <v>0</v>
      </c>
      <c r="J61" s="560">
        <f t="shared" ref="J61" si="122">IFERROR(I61/$M61,0)</f>
        <v>0</v>
      </c>
      <c r="K61" s="18">
        <f>K38</f>
        <v>0</v>
      </c>
      <c r="L61" s="560">
        <f t="shared" ref="L61" si="123">IFERROR(K61/$M61,0)</f>
        <v>0</v>
      </c>
      <c r="M61" s="18">
        <f>M38</f>
        <v>0</v>
      </c>
    </row>
    <row r="62" spans="1:13" x14ac:dyDescent="0.3">
      <c r="A62" s="573"/>
      <c r="B62" s="571" t="s">
        <v>77</v>
      </c>
      <c r="C62" s="18">
        <f>C50</f>
        <v>0</v>
      </c>
      <c r="D62" s="560">
        <f t="shared" si="92"/>
        <v>0</v>
      </c>
      <c r="E62" s="18">
        <f>E50</f>
        <v>0</v>
      </c>
      <c r="F62" s="560">
        <f t="shared" si="92"/>
        <v>0</v>
      </c>
      <c r="G62" s="18">
        <f>G50</f>
        <v>0</v>
      </c>
      <c r="H62" s="560">
        <f t="shared" ref="H62" si="124">IFERROR(G62/$M62,0)</f>
        <v>0</v>
      </c>
      <c r="I62" s="18">
        <f>I50</f>
        <v>0</v>
      </c>
      <c r="J62" s="560">
        <f t="shared" ref="J62" si="125">IFERROR(I62/$M62,0)</f>
        <v>0</v>
      </c>
      <c r="K62" s="18">
        <f>K50</f>
        <v>0</v>
      </c>
      <c r="L62" s="560">
        <f t="shared" ref="L62" si="126">IFERROR(K62/$M62,0)</f>
        <v>0</v>
      </c>
      <c r="M62" s="18">
        <f>M50</f>
        <v>0</v>
      </c>
    </row>
    <row r="63" spans="1:13" x14ac:dyDescent="0.3">
      <c r="A63" s="574"/>
      <c r="B63" s="566" t="s">
        <v>792</v>
      </c>
      <c r="C63" s="18">
        <f>SUM(C57,C61:C62)</f>
        <v>0</v>
      </c>
      <c r="D63" s="560">
        <f t="shared" si="92"/>
        <v>0</v>
      </c>
      <c r="E63" s="18">
        <f>SUM(E57,E61:E62)</f>
        <v>0</v>
      </c>
      <c r="F63" s="560">
        <f t="shared" si="92"/>
        <v>0</v>
      </c>
      <c r="G63" s="18">
        <f>SUM(G57,G61:G62)</f>
        <v>0</v>
      </c>
      <c r="H63" s="560">
        <f t="shared" ref="H63" si="127">IFERROR(G63/$M63,0)</f>
        <v>0</v>
      </c>
      <c r="I63" s="18">
        <f>SUM(I57,I61:I62)</f>
        <v>0</v>
      </c>
      <c r="J63" s="560">
        <f t="shared" ref="J63" si="128">IFERROR(I63/$M63,0)</f>
        <v>0</v>
      </c>
      <c r="K63" s="18">
        <f>SUM(K57,K61:K62)</f>
        <v>0</v>
      </c>
      <c r="L63" s="560">
        <f t="shared" ref="L63" si="129">IFERROR(K63/$M63,0)</f>
        <v>0</v>
      </c>
      <c r="M63" s="18">
        <f>SUM(M57,M61:M62)</f>
        <v>0</v>
      </c>
    </row>
    <row r="64" spans="1:13" x14ac:dyDescent="0.3">
      <c r="A64" s="575"/>
      <c r="B64" s="10"/>
      <c r="C64" s="6"/>
      <c r="D64" s="6"/>
    </row>
    <row r="65" spans="1:13" x14ac:dyDescent="0.3">
      <c r="A65" s="575"/>
      <c r="B65" s="753" t="s">
        <v>321</v>
      </c>
      <c r="C65" s="753"/>
      <c r="D65" s="753"/>
      <c r="E65" s="753"/>
      <c r="F65" s="753"/>
      <c r="G65" s="753"/>
      <c r="H65" s="753"/>
      <c r="I65" s="753"/>
      <c r="J65" s="753"/>
      <c r="K65" s="753"/>
      <c r="L65" s="753"/>
      <c r="M65" s="753"/>
    </row>
    <row r="66" spans="1:13" ht="12" customHeight="1" x14ac:dyDescent="0.3">
      <c r="A66" s="575"/>
      <c r="B66" s="418" t="str">
        <f>B21</f>
        <v>Intitulé</v>
      </c>
      <c r="C66" s="754" t="s">
        <v>479</v>
      </c>
      <c r="D66" s="755"/>
      <c r="E66" s="754" t="s">
        <v>480</v>
      </c>
      <c r="F66" s="755"/>
      <c r="G66" s="754" t="s">
        <v>481</v>
      </c>
      <c r="H66" s="755"/>
      <c r="I66" s="754" t="s">
        <v>482</v>
      </c>
      <c r="J66" s="755"/>
      <c r="K66" s="754" t="s">
        <v>483</v>
      </c>
      <c r="L66" s="755"/>
      <c r="M66" s="562" t="s">
        <v>54</v>
      </c>
    </row>
    <row r="67" spans="1:13" x14ac:dyDescent="0.3">
      <c r="A67" s="575"/>
      <c r="B67" s="566" t="str">
        <f t="shared" ref="B67:B97" si="130">B22</f>
        <v>Charges nettes contrôlables</v>
      </c>
      <c r="C67" s="18">
        <f>SUM(C68,C71)</f>
        <v>0</v>
      </c>
      <c r="D67" s="560">
        <f>IFERROR(C67/$M67,0)</f>
        <v>0</v>
      </c>
      <c r="E67" s="18">
        <f>SUM(E68,E71)</f>
        <v>0</v>
      </c>
      <c r="F67" s="560">
        <f>IFERROR(E67/$M67,0)</f>
        <v>0</v>
      </c>
      <c r="G67" s="18">
        <f>SUM(G68,G71)</f>
        <v>0</v>
      </c>
      <c r="H67" s="560">
        <f>IFERROR(G67/$M67,0)</f>
        <v>0</v>
      </c>
      <c r="I67" s="18">
        <f>SUM(I68,I71)</f>
        <v>0</v>
      </c>
      <c r="J67" s="560">
        <f>IFERROR(I67/$M67,0)</f>
        <v>0</v>
      </c>
      <c r="K67" s="18">
        <f>SUM(K68,K71)</f>
        <v>0</v>
      </c>
      <c r="L67" s="560">
        <f>IFERROR(K67/$M67,0)</f>
        <v>0</v>
      </c>
      <c r="M67" s="18">
        <f>SUM(C67,E67,G67,I67,K67)</f>
        <v>0</v>
      </c>
    </row>
    <row r="68" spans="1:13" ht="13.5" customHeight="1" x14ac:dyDescent="0.3">
      <c r="A68" s="756" t="s">
        <v>832</v>
      </c>
      <c r="B68" s="563" t="str">
        <f t="shared" si="130"/>
        <v>Charges nettes contrôlables hors OSP</v>
      </c>
      <c r="C68" s="18">
        <f>SUM(C69:C70)</f>
        <v>0</v>
      </c>
      <c r="D68" s="560">
        <f t="shared" ref="D68" si="131">IFERROR(C68/$M68,0)</f>
        <v>0</v>
      </c>
      <c r="E68" s="18">
        <f>SUM(E69:E70)</f>
        <v>0</v>
      </c>
      <c r="F68" s="560">
        <f t="shared" ref="F68" si="132">IFERROR(E68/$M68,0)</f>
        <v>0</v>
      </c>
      <c r="G68" s="18">
        <f>SUM(G69:G70)</f>
        <v>0</v>
      </c>
      <c r="H68" s="560">
        <f t="shared" ref="H68:H97" si="133">IFERROR(G68/$M68,0)</f>
        <v>0</v>
      </c>
      <c r="I68" s="18">
        <f>SUM(I69:I70)</f>
        <v>0</v>
      </c>
      <c r="J68" s="560">
        <f t="shared" ref="J68:J97" si="134">IFERROR(I68/$M68,0)</f>
        <v>0</v>
      </c>
      <c r="K68" s="18">
        <f>SUM(K69:K70)</f>
        <v>0</v>
      </c>
      <c r="L68" s="560">
        <f t="shared" ref="L68:L97" si="135">IFERROR(K68/$M68,0)</f>
        <v>0</v>
      </c>
      <c r="M68" s="18">
        <f t="shared" ref="M68:M97" si="136">SUM(C68,E68,G68,I68,K68)</f>
        <v>0</v>
      </c>
    </row>
    <row r="69" spans="1:13" ht="13.5" customHeight="1" x14ac:dyDescent="0.3">
      <c r="A69" s="757"/>
      <c r="B69" s="564" t="str">
        <f t="shared" si="130"/>
        <v>Charges nettes hors charges nettes liées aux immobilisations</v>
      </c>
      <c r="C69" s="23"/>
      <c r="D69" s="560">
        <f t="shared" ref="D69" si="137">IFERROR(C69/$M69,0)</f>
        <v>0</v>
      </c>
      <c r="E69" s="23"/>
      <c r="F69" s="560">
        <f t="shared" ref="F69" si="138">IFERROR(E69/$M69,0)</f>
        <v>0</v>
      </c>
      <c r="G69" s="23"/>
      <c r="H69" s="560">
        <f t="shared" si="133"/>
        <v>0</v>
      </c>
      <c r="I69" s="23"/>
      <c r="J69" s="560">
        <f t="shared" si="134"/>
        <v>0</v>
      </c>
      <c r="K69" s="23"/>
      <c r="L69" s="560">
        <f t="shared" si="135"/>
        <v>0</v>
      </c>
      <c r="M69" s="18">
        <f t="shared" si="136"/>
        <v>0</v>
      </c>
    </row>
    <row r="70" spans="1:13" ht="13.5" customHeight="1" x14ac:dyDescent="0.3">
      <c r="A70" s="757"/>
      <c r="B70" s="564" t="str">
        <f t="shared" si="130"/>
        <v xml:space="preserve">Charges nettes liées aux immobilisations </v>
      </c>
      <c r="C70" s="23"/>
      <c r="D70" s="560">
        <f t="shared" ref="D70" si="139">IFERROR(C70/$M70,0)</f>
        <v>0</v>
      </c>
      <c r="E70" s="23"/>
      <c r="F70" s="560">
        <f t="shared" ref="F70" si="140">IFERROR(E70/$M70,0)</f>
        <v>0</v>
      </c>
      <c r="G70" s="23"/>
      <c r="H70" s="560">
        <f t="shared" si="133"/>
        <v>0</v>
      </c>
      <c r="I70" s="23"/>
      <c r="J70" s="560">
        <f t="shared" si="134"/>
        <v>0</v>
      </c>
      <c r="K70" s="23"/>
      <c r="L70" s="560">
        <f t="shared" si="135"/>
        <v>0</v>
      </c>
      <c r="M70" s="18">
        <f t="shared" si="136"/>
        <v>0</v>
      </c>
    </row>
    <row r="71" spans="1:13" ht="13.5" customHeight="1" x14ac:dyDescent="0.3">
      <c r="A71" s="757"/>
      <c r="B71" s="563" t="str">
        <f t="shared" si="130"/>
        <v>Charges nettes contrôlables OSP</v>
      </c>
      <c r="C71" s="18">
        <f>SUM(C72:C74)</f>
        <v>0</v>
      </c>
      <c r="D71" s="560">
        <f t="shared" ref="D71" si="141">IFERROR(C71/$M71,0)</f>
        <v>0</v>
      </c>
      <c r="E71" s="18">
        <f>SUM(E72:E74)</f>
        <v>0</v>
      </c>
      <c r="F71" s="560">
        <f t="shared" ref="F71" si="142">IFERROR(E71/$M71,0)</f>
        <v>0</v>
      </c>
      <c r="G71" s="18">
        <f>SUM(G72:G74)</f>
        <v>0</v>
      </c>
      <c r="H71" s="560">
        <f t="shared" si="133"/>
        <v>0</v>
      </c>
      <c r="I71" s="18">
        <f>SUM(I72:I74)</f>
        <v>0</v>
      </c>
      <c r="J71" s="560">
        <f t="shared" si="134"/>
        <v>0</v>
      </c>
      <c r="K71" s="18">
        <f>SUM(K72:K74)</f>
        <v>0</v>
      </c>
      <c r="L71" s="560">
        <f t="shared" si="135"/>
        <v>0</v>
      </c>
      <c r="M71" s="18">
        <f t="shared" si="136"/>
        <v>0</v>
      </c>
    </row>
    <row r="72" spans="1:13" ht="13.5" customHeight="1" x14ac:dyDescent="0.3">
      <c r="A72" s="757"/>
      <c r="B72" s="565" t="str">
        <f t="shared" si="130"/>
        <v>Charges nettes fixes à l'exclusion des charges d'amortissement</v>
      </c>
      <c r="C72" s="23"/>
      <c r="D72" s="560">
        <f t="shared" ref="D72" si="143">IFERROR(C72/$M72,0)</f>
        <v>0</v>
      </c>
      <c r="E72" s="23"/>
      <c r="F72" s="560">
        <f t="shared" ref="F72" si="144">IFERROR(E72/$M72,0)</f>
        <v>0</v>
      </c>
      <c r="G72" s="23"/>
      <c r="H72" s="560">
        <f t="shared" si="133"/>
        <v>0</v>
      </c>
      <c r="I72" s="23"/>
      <c r="J72" s="560">
        <f t="shared" si="134"/>
        <v>0</v>
      </c>
      <c r="K72" s="23"/>
      <c r="L72" s="560">
        <f t="shared" si="135"/>
        <v>0</v>
      </c>
      <c r="M72" s="18">
        <f t="shared" si="136"/>
        <v>0</v>
      </c>
    </row>
    <row r="73" spans="1:13" ht="13.5" customHeight="1" x14ac:dyDescent="0.3">
      <c r="A73" s="757"/>
      <c r="B73" s="565" t="str">
        <f t="shared" si="130"/>
        <v>Charges nettes variables à l'exclusion des charges d'amortissement</v>
      </c>
      <c r="C73" s="23"/>
      <c r="D73" s="560">
        <f t="shared" ref="D73" si="145">IFERROR(C73/$M73,0)</f>
        <v>0</v>
      </c>
      <c r="E73" s="23"/>
      <c r="F73" s="560">
        <f t="shared" ref="F73" si="146">IFERROR(E73/$M73,0)</f>
        <v>0</v>
      </c>
      <c r="G73" s="23"/>
      <c r="H73" s="560">
        <f t="shared" si="133"/>
        <v>0</v>
      </c>
      <c r="I73" s="23"/>
      <c r="J73" s="560">
        <f t="shared" si="134"/>
        <v>0</v>
      </c>
      <c r="K73" s="23"/>
      <c r="L73" s="560">
        <f t="shared" si="135"/>
        <v>0</v>
      </c>
      <c r="M73" s="18">
        <f t="shared" si="136"/>
        <v>0</v>
      </c>
    </row>
    <row r="74" spans="1:13" ht="13.5" customHeight="1" x14ac:dyDescent="0.3">
      <c r="A74" s="758"/>
      <c r="B74" s="565" t="str">
        <f t="shared" si="130"/>
        <v>Charges d'amortissement</v>
      </c>
      <c r="C74" s="23"/>
      <c r="D74" s="560">
        <f t="shared" ref="D74" si="147">IFERROR(C74/$M74,0)</f>
        <v>0</v>
      </c>
      <c r="E74" s="23"/>
      <c r="F74" s="560">
        <f t="shared" ref="F74" si="148">IFERROR(E74/$M74,0)</f>
        <v>0</v>
      </c>
      <c r="G74" s="23"/>
      <c r="H74" s="560">
        <f t="shared" si="133"/>
        <v>0</v>
      </c>
      <c r="I74" s="23"/>
      <c r="J74" s="560">
        <f t="shared" si="134"/>
        <v>0</v>
      </c>
      <c r="K74" s="23"/>
      <c r="L74" s="560">
        <f t="shared" si="135"/>
        <v>0</v>
      </c>
      <c r="M74" s="18">
        <f t="shared" si="136"/>
        <v>0</v>
      </c>
    </row>
    <row r="75" spans="1:13" x14ac:dyDescent="0.3">
      <c r="A75" s="572"/>
      <c r="B75" s="566" t="str">
        <f t="shared" si="130"/>
        <v xml:space="preserve">Charges et produits non-contrôlables </v>
      </c>
      <c r="C75" s="18">
        <f>SUM(C76,C83)</f>
        <v>0</v>
      </c>
      <c r="D75" s="560">
        <f t="shared" ref="D75" si="149">IFERROR(C75/$M75,0)</f>
        <v>0</v>
      </c>
      <c r="E75" s="18">
        <f>SUM(E76,E83)</f>
        <v>0</v>
      </c>
      <c r="F75" s="560">
        <f t="shared" ref="F75" si="150">IFERROR(E75/$M75,0)</f>
        <v>0</v>
      </c>
      <c r="G75" s="18">
        <f>SUM(G76,G83)</f>
        <v>0</v>
      </c>
      <c r="H75" s="560">
        <f t="shared" si="133"/>
        <v>0</v>
      </c>
      <c r="I75" s="18">
        <f>SUM(I76,I83)</f>
        <v>0</v>
      </c>
      <c r="J75" s="560">
        <f t="shared" si="134"/>
        <v>0</v>
      </c>
      <c r="K75" s="18">
        <f>SUM(K76,K83)</f>
        <v>0</v>
      </c>
      <c r="L75" s="560">
        <f t="shared" si="135"/>
        <v>0</v>
      </c>
      <c r="M75" s="18">
        <f t="shared" si="136"/>
        <v>0</v>
      </c>
    </row>
    <row r="76" spans="1:13" ht="13.5" customHeight="1" x14ac:dyDescent="0.3">
      <c r="A76" s="759" t="s">
        <v>833</v>
      </c>
      <c r="B76" s="567" t="str">
        <f t="shared" si="130"/>
        <v>Hors OSP</v>
      </c>
      <c r="C76" s="18">
        <f>SUM(C77:C82)</f>
        <v>0</v>
      </c>
      <c r="D76" s="560">
        <f t="shared" ref="D76" si="151">IFERROR(C76/$M76,0)</f>
        <v>0</v>
      </c>
      <c r="E76" s="18">
        <f>SUM(E77:E82)</f>
        <v>0</v>
      </c>
      <c r="F76" s="560">
        <f t="shared" ref="F76" si="152">IFERROR(E76/$M76,0)</f>
        <v>0</v>
      </c>
      <c r="G76" s="18">
        <f>SUM(G77:G82)</f>
        <v>0</v>
      </c>
      <c r="H76" s="560">
        <f t="shared" si="133"/>
        <v>0</v>
      </c>
      <c r="I76" s="18">
        <f>SUM(I77:I82)</f>
        <v>0</v>
      </c>
      <c r="J76" s="560">
        <f t="shared" si="134"/>
        <v>0</v>
      </c>
      <c r="K76" s="18">
        <f>SUM(K77:K82)</f>
        <v>0</v>
      </c>
      <c r="L76" s="560">
        <f t="shared" si="135"/>
        <v>0</v>
      </c>
      <c r="M76" s="18">
        <f t="shared" si="136"/>
        <v>0</v>
      </c>
    </row>
    <row r="77" spans="1:13" ht="13.5" customHeight="1" x14ac:dyDescent="0.3">
      <c r="A77" s="759"/>
      <c r="B77" s="565" t="str">
        <f t="shared" si="130"/>
        <v xml:space="preserve">Charges émanant de factures émises par la société FeReSO dans le cadre du processus de réconciliation </v>
      </c>
      <c r="C77" s="23"/>
      <c r="D77" s="560">
        <f t="shared" ref="D77" si="153">IFERROR(C77/$M77,0)</f>
        <v>0</v>
      </c>
      <c r="E77" s="23"/>
      <c r="F77" s="560">
        <f t="shared" ref="F77" si="154">IFERROR(E77/$M77,0)</f>
        <v>0</v>
      </c>
      <c r="G77" s="23"/>
      <c r="H77" s="560">
        <f t="shared" si="133"/>
        <v>0</v>
      </c>
      <c r="I77" s="23"/>
      <c r="J77" s="560">
        <f t="shared" si="134"/>
        <v>0</v>
      </c>
      <c r="K77" s="23"/>
      <c r="L77" s="560">
        <f t="shared" si="135"/>
        <v>0</v>
      </c>
      <c r="M77" s="18">
        <f t="shared" si="136"/>
        <v>0</v>
      </c>
    </row>
    <row r="78" spans="1:13" ht="13.5" customHeight="1" x14ac:dyDescent="0.3">
      <c r="A78" s="759"/>
      <c r="B78" s="565" t="str">
        <f t="shared" si="130"/>
        <v xml:space="preserve">Redevance de voirie </v>
      </c>
      <c r="C78" s="23"/>
      <c r="D78" s="560">
        <f t="shared" ref="D78" si="155">IFERROR(C78/$M78,0)</f>
        <v>0</v>
      </c>
      <c r="E78" s="23"/>
      <c r="F78" s="560">
        <f t="shared" ref="F78" si="156">IFERROR(E78/$M78,0)</f>
        <v>0</v>
      </c>
      <c r="G78" s="23"/>
      <c r="H78" s="560">
        <f t="shared" si="133"/>
        <v>0</v>
      </c>
      <c r="I78" s="23"/>
      <c r="J78" s="560">
        <f t="shared" si="134"/>
        <v>0</v>
      </c>
      <c r="K78" s="23"/>
      <c r="L78" s="560">
        <f t="shared" si="135"/>
        <v>0</v>
      </c>
      <c r="M78" s="18">
        <f t="shared" si="136"/>
        <v>0</v>
      </c>
    </row>
    <row r="79" spans="1:13" ht="13.5" customHeight="1" x14ac:dyDescent="0.3">
      <c r="A79" s="759"/>
      <c r="B79" s="565" t="str">
        <f t="shared" si="130"/>
        <v>Charge fiscale résultant de l'application de l'impôt des sociétés</v>
      </c>
      <c r="C79" s="23"/>
      <c r="D79" s="560">
        <f t="shared" ref="D79" si="157">IFERROR(C79/$M79,0)</f>
        <v>0</v>
      </c>
      <c r="E79" s="23"/>
      <c r="F79" s="560">
        <f t="shared" ref="F79" si="158">IFERROR(E79/$M79,0)</f>
        <v>0</v>
      </c>
      <c r="G79" s="23"/>
      <c r="H79" s="560">
        <f t="shared" si="133"/>
        <v>0</v>
      </c>
      <c r="I79" s="23"/>
      <c r="J79" s="560">
        <f t="shared" si="134"/>
        <v>0</v>
      </c>
      <c r="K79" s="23"/>
      <c r="L79" s="560">
        <f t="shared" si="135"/>
        <v>0</v>
      </c>
      <c r="M79" s="18">
        <f t="shared" si="136"/>
        <v>0</v>
      </c>
    </row>
    <row r="80" spans="1:13" ht="13.5" customHeight="1" x14ac:dyDescent="0.3">
      <c r="A80" s="759"/>
      <c r="B80" s="565" t="str">
        <f t="shared" si="130"/>
        <v>Autres impôts, taxes, redevances, surcharges, précomptes immobiliers et mobiliers</v>
      </c>
      <c r="C80" s="23"/>
      <c r="D80" s="560">
        <f t="shared" ref="D80" si="159">IFERROR(C80/$M80,0)</f>
        <v>0</v>
      </c>
      <c r="E80" s="23"/>
      <c r="F80" s="560">
        <f t="shared" ref="F80" si="160">IFERROR(E80/$M80,0)</f>
        <v>0</v>
      </c>
      <c r="G80" s="23"/>
      <c r="H80" s="560">
        <f t="shared" si="133"/>
        <v>0</v>
      </c>
      <c r="I80" s="23"/>
      <c r="J80" s="560">
        <f t="shared" si="134"/>
        <v>0</v>
      </c>
      <c r="K80" s="23"/>
      <c r="L80" s="560">
        <f t="shared" si="135"/>
        <v>0</v>
      </c>
      <c r="M80" s="18">
        <f t="shared" si="136"/>
        <v>0</v>
      </c>
    </row>
    <row r="81" spans="1:13" ht="13.5" customHeight="1" x14ac:dyDescent="0.3">
      <c r="A81" s="759"/>
      <c r="B81" s="565" t="str">
        <f t="shared" si="130"/>
        <v>Cotisations de responsabilisation de l’ONSSAPL</v>
      </c>
      <c r="C81" s="23"/>
      <c r="D81" s="560">
        <f t="shared" ref="D81" si="161">IFERROR(C81/$M81,0)</f>
        <v>0</v>
      </c>
      <c r="E81" s="23"/>
      <c r="F81" s="560">
        <f t="shared" ref="F81" si="162">IFERROR(E81/$M81,0)</f>
        <v>0</v>
      </c>
      <c r="G81" s="23"/>
      <c r="H81" s="560">
        <f t="shared" si="133"/>
        <v>0</v>
      </c>
      <c r="I81" s="23"/>
      <c r="J81" s="560">
        <f t="shared" si="134"/>
        <v>0</v>
      </c>
      <c r="K81" s="23"/>
      <c r="L81" s="560">
        <f t="shared" si="135"/>
        <v>0</v>
      </c>
      <c r="M81" s="18">
        <f t="shared" si="136"/>
        <v>0</v>
      </c>
    </row>
    <row r="82" spans="1:13" ht="13.5" customHeight="1" x14ac:dyDescent="0.3">
      <c r="A82" s="759"/>
      <c r="B82" s="565" t="str">
        <f t="shared" si="130"/>
        <v>Charges de pension non-capitalisées (uniquement destiné à ORES)</v>
      </c>
      <c r="C82" s="23"/>
      <c r="D82" s="560">
        <f t="shared" ref="D82" si="163">IFERROR(C82/$M82,0)</f>
        <v>0</v>
      </c>
      <c r="E82" s="23"/>
      <c r="F82" s="560">
        <f t="shared" ref="F82" si="164">IFERROR(E82/$M82,0)</f>
        <v>0</v>
      </c>
      <c r="G82" s="23"/>
      <c r="H82" s="560">
        <f t="shared" si="133"/>
        <v>0</v>
      </c>
      <c r="I82" s="23"/>
      <c r="J82" s="560">
        <f t="shared" si="134"/>
        <v>0</v>
      </c>
      <c r="K82" s="23"/>
      <c r="L82" s="560">
        <f t="shared" si="135"/>
        <v>0</v>
      </c>
      <c r="M82" s="18">
        <f t="shared" si="136"/>
        <v>0</v>
      </c>
    </row>
    <row r="83" spans="1:13" x14ac:dyDescent="0.3">
      <c r="A83" s="572"/>
      <c r="B83" s="567" t="str">
        <f t="shared" si="130"/>
        <v>OSP</v>
      </c>
      <c r="C83" s="18">
        <f>SUM(C84:C89)</f>
        <v>0</v>
      </c>
      <c r="D83" s="560">
        <f t="shared" ref="D83" si="165">IFERROR(C83/$M83,0)</f>
        <v>0</v>
      </c>
      <c r="E83" s="18">
        <f>SUM(E84:E89)</f>
        <v>0</v>
      </c>
      <c r="F83" s="560">
        <f t="shared" ref="F83" si="166">IFERROR(E83/$M83,0)</f>
        <v>0</v>
      </c>
      <c r="G83" s="18">
        <f>SUM(G84:G89)</f>
        <v>0</v>
      </c>
      <c r="H83" s="560">
        <f t="shared" si="133"/>
        <v>0</v>
      </c>
      <c r="I83" s="18">
        <f>SUM(I84:I89)</f>
        <v>0</v>
      </c>
      <c r="J83" s="560">
        <f t="shared" si="134"/>
        <v>0</v>
      </c>
      <c r="K83" s="18">
        <f>SUM(K84:K89)</f>
        <v>0</v>
      </c>
      <c r="L83" s="560">
        <f t="shared" si="135"/>
        <v>0</v>
      </c>
      <c r="M83" s="18">
        <f t="shared" si="136"/>
        <v>0</v>
      </c>
    </row>
    <row r="84" spans="1:13" ht="27" x14ac:dyDescent="0.3">
      <c r="A84" s="759" t="s">
        <v>833</v>
      </c>
      <c r="B84" s="565" t="str">
        <f t="shared" si="130"/>
        <v>Charges émanant de factures d’achat de gaz émises par un fournisseur commercial pour l'alimentation de la clientèle propre du GRD</v>
      </c>
      <c r="C84" s="23"/>
      <c r="D84" s="560">
        <f t="shared" ref="D84" si="167">IFERROR(C84/$M84,0)</f>
        <v>0</v>
      </c>
      <c r="E84" s="23"/>
      <c r="F84" s="560">
        <f t="shared" ref="F84" si="168">IFERROR(E84/$M84,0)</f>
        <v>0</v>
      </c>
      <c r="G84" s="23"/>
      <c r="H84" s="560">
        <f t="shared" si="133"/>
        <v>0</v>
      </c>
      <c r="I84" s="23"/>
      <c r="J84" s="560">
        <f t="shared" si="134"/>
        <v>0</v>
      </c>
      <c r="K84" s="23"/>
      <c r="L84" s="560">
        <f t="shared" si="135"/>
        <v>0</v>
      </c>
      <c r="M84" s="18">
        <f t="shared" si="136"/>
        <v>0</v>
      </c>
    </row>
    <row r="85" spans="1:13" ht="13.5" customHeight="1" x14ac:dyDescent="0.3">
      <c r="A85" s="759"/>
      <c r="B85" s="565" t="str">
        <f t="shared" si="130"/>
        <v>Charges de distribution supportées par le GRD pour l'alimentation de clientèle propre</v>
      </c>
      <c r="C85" s="23"/>
      <c r="D85" s="560">
        <f t="shared" ref="D85" si="169">IFERROR(C85/$M85,0)</f>
        <v>0</v>
      </c>
      <c r="E85" s="23"/>
      <c r="F85" s="560">
        <f t="shared" ref="F85" si="170">IFERROR(E85/$M85,0)</f>
        <v>0</v>
      </c>
      <c r="G85" s="23"/>
      <c r="H85" s="560">
        <f t="shared" si="133"/>
        <v>0</v>
      </c>
      <c r="I85" s="23"/>
      <c r="J85" s="560">
        <f t="shared" si="134"/>
        <v>0</v>
      </c>
      <c r="K85" s="23"/>
      <c r="L85" s="560">
        <f t="shared" si="135"/>
        <v>0</v>
      </c>
      <c r="M85" s="18">
        <f t="shared" si="136"/>
        <v>0</v>
      </c>
    </row>
    <row r="86" spans="1:13" ht="27" x14ac:dyDescent="0.3">
      <c r="A86" s="759"/>
      <c r="B86" s="565" t="str">
        <f t="shared" si="130"/>
        <v xml:space="preserve">Produits issus de la facturation de la fourniture de gaz à la clientèle propre du gestionnaire de réseau de distribution ainsi que le montant de la compensation versée par la CREG </v>
      </c>
      <c r="C86" s="23"/>
      <c r="D86" s="560">
        <f t="shared" ref="D86" si="171">IFERROR(C86/$M86,0)</f>
        <v>0</v>
      </c>
      <c r="E86" s="23"/>
      <c r="F86" s="560">
        <f t="shared" ref="F86" si="172">IFERROR(E86/$M86,0)</f>
        <v>0</v>
      </c>
      <c r="G86" s="23"/>
      <c r="H86" s="560">
        <f t="shared" si="133"/>
        <v>0</v>
      </c>
      <c r="I86" s="23"/>
      <c r="J86" s="560">
        <f t="shared" si="134"/>
        <v>0</v>
      </c>
      <c r="K86" s="23"/>
      <c r="L86" s="560">
        <f t="shared" si="135"/>
        <v>0</v>
      </c>
      <c r="M86" s="18">
        <f t="shared" si="136"/>
        <v>0</v>
      </c>
    </row>
    <row r="87" spans="1:13" ht="13.5" customHeight="1" x14ac:dyDescent="0.3">
      <c r="A87" s="759"/>
      <c r="B87" s="565" t="str">
        <f t="shared" si="130"/>
        <v xml:space="preserve">Indemnités versées aux fournisseurs de gaz, résultant du retard de placement des compteurs à budget </v>
      </c>
      <c r="C87" s="23"/>
      <c r="D87" s="560">
        <f t="shared" ref="D87" si="173">IFERROR(C87/$M87,0)</f>
        <v>0</v>
      </c>
      <c r="E87" s="23"/>
      <c r="F87" s="560">
        <f t="shared" ref="F87" si="174">IFERROR(E87/$M87,0)</f>
        <v>0</v>
      </c>
      <c r="G87" s="23"/>
      <c r="H87" s="560">
        <f t="shared" si="133"/>
        <v>0</v>
      </c>
      <c r="I87" s="23"/>
      <c r="J87" s="560">
        <f t="shared" si="134"/>
        <v>0</v>
      </c>
      <c r="K87" s="23"/>
      <c r="L87" s="560">
        <f t="shared" si="135"/>
        <v>0</v>
      </c>
      <c r="M87" s="18">
        <f t="shared" si="136"/>
        <v>0</v>
      </c>
    </row>
    <row r="88" spans="1:13" ht="13.5" customHeight="1" x14ac:dyDescent="0.3">
      <c r="A88" s="759"/>
      <c r="B88" s="565" t="str">
        <f t="shared" si="130"/>
        <v>Charges et produits liés à l’achat de gaz SER</v>
      </c>
      <c r="C88" s="23"/>
      <c r="D88" s="560">
        <f t="shared" ref="D88" si="175">IFERROR(C88/$M88,0)</f>
        <v>0</v>
      </c>
      <c r="E88" s="23"/>
      <c r="F88" s="560">
        <f t="shared" ref="F88" si="176">IFERROR(E88/$M88,0)</f>
        <v>0</v>
      </c>
      <c r="G88" s="23"/>
      <c r="H88" s="560">
        <f t="shared" si="133"/>
        <v>0</v>
      </c>
      <c r="I88" s="23"/>
      <c r="J88" s="560">
        <f t="shared" si="134"/>
        <v>0</v>
      </c>
      <c r="K88" s="23"/>
      <c r="L88" s="560">
        <f t="shared" si="135"/>
        <v>0</v>
      </c>
      <c r="M88" s="18">
        <f t="shared" si="136"/>
        <v>0</v>
      </c>
    </row>
    <row r="89" spans="1:13" ht="13.5" customHeight="1" x14ac:dyDescent="0.3">
      <c r="A89" s="759"/>
      <c r="B89" s="565" t="str">
        <f t="shared" si="130"/>
        <v xml:space="preserve">Charges émanant de factures émises par la société FeReSO dans le cadre du processus de réconciliation </v>
      </c>
      <c r="C89" s="23"/>
      <c r="D89" s="560">
        <f t="shared" ref="D89" si="177">IFERROR(C89/$M89,0)</f>
        <v>0</v>
      </c>
      <c r="E89" s="23"/>
      <c r="F89" s="560">
        <f t="shared" ref="F89" si="178">IFERROR(E89/$M89,0)</f>
        <v>0</v>
      </c>
      <c r="G89" s="23"/>
      <c r="H89" s="560">
        <f t="shared" si="133"/>
        <v>0</v>
      </c>
      <c r="I89" s="23"/>
      <c r="J89" s="560">
        <f t="shared" si="134"/>
        <v>0</v>
      </c>
      <c r="K89" s="23"/>
      <c r="L89" s="560">
        <f t="shared" si="135"/>
        <v>0</v>
      </c>
      <c r="M89" s="18">
        <f t="shared" si="136"/>
        <v>0</v>
      </c>
    </row>
    <row r="90" spans="1:13" x14ac:dyDescent="0.3">
      <c r="A90" s="572"/>
      <c r="B90" s="568" t="str">
        <f t="shared" si="130"/>
        <v>Charges nettes relatives aux projets spécifiques</v>
      </c>
      <c r="C90" s="18">
        <f>SUM(C91:C92)</f>
        <v>0</v>
      </c>
      <c r="D90" s="560">
        <f t="shared" ref="D90" si="179">IFERROR(C90/$M90,0)</f>
        <v>0</v>
      </c>
      <c r="E90" s="18">
        <f>SUM(E91:E92)</f>
        <v>0</v>
      </c>
      <c r="F90" s="560">
        <f t="shared" ref="F90" si="180">IFERROR(E90/$M90,0)</f>
        <v>0</v>
      </c>
      <c r="G90" s="18">
        <f>SUM(G91:G92)</f>
        <v>0</v>
      </c>
      <c r="H90" s="560">
        <f t="shared" si="133"/>
        <v>0</v>
      </c>
      <c r="I90" s="18">
        <f>SUM(I91:I92)</f>
        <v>0</v>
      </c>
      <c r="J90" s="560">
        <f t="shared" si="134"/>
        <v>0</v>
      </c>
      <c r="K90" s="18">
        <f>SUM(K91:K92)</f>
        <v>0</v>
      </c>
      <c r="L90" s="560">
        <f t="shared" si="135"/>
        <v>0</v>
      </c>
      <c r="M90" s="18">
        <f t="shared" si="136"/>
        <v>0</v>
      </c>
    </row>
    <row r="91" spans="1:13" ht="13.5" customHeight="1" x14ac:dyDescent="0.3">
      <c r="A91" s="760" t="s">
        <v>832</v>
      </c>
      <c r="B91" s="569" t="str">
        <f t="shared" si="130"/>
        <v>Charges nettes fixes</v>
      </c>
      <c r="C91" s="23"/>
      <c r="D91" s="560">
        <f t="shared" ref="D91" si="181">IFERROR(C91/$M91,0)</f>
        <v>0</v>
      </c>
      <c r="E91" s="23"/>
      <c r="F91" s="560">
        <f t="shared" ref="F91" si="182">IFERROR(E91/$M91,0)</f>
        <v>0</v>
      </c>
      <c r="G91" s="23"/>
      <c r="H91" s="560">
        <f t="shared" si="133"/>
        <v>0</v>
      </c>
      <c r="I91" s="23"/>
      <c r="J91" s="560">
        <f t="shared" si="134"/>
        <v>0</v>
      </c>
      <c r="K91" s="23"/>
      <c r="L91" s="560">
        <f t="shared" si="135"/>
        <v>0</v>
      </c>
      <c r="M91" s="18">
        <f t="shared" si="136"/>
        <v>0</v>
      </c>
    </row>
    <row r="92" spans="1:13" ht="13.5" customHeight="1" x14ac:dyDescent="0.3">
      <c r="A92" s="760"/>
      <c r="B92" s="569" t="str">
        <f t="shared" si="130"/>
        <v>Charges nettes variables</v>
      </c>
      <c r="C92" s="23"/>
      <c r="D92" s="560">
        <f t="shared" ref="D92" si="183">IFERROR(C92/$M92,0)</f>
        <v>0</v>
      </c>
      <c r="E92" s="23"/>
      <c r="F92" s="560">
        <f t="shared" ref="F92" si="184">IFERROR(E92/$M92,0)</f>
        <v>0</v>
      </c>
      <c r="G92" s="23"/>
      <c r="H92" s="560">
        <f t="shared" si="133"/>
        <v>0</v>
      </c>
      <c r="I92" s="23"/>
      <c r="J92" s="560">
        <f t="shared" si="134"/>
        <v>0</v>
      </c>
      <c r="K92" s="23"/>
      <c r="L92" s="560">
        <f t="shared" si="135"/>
        <v>0</v>
      </c>
      <c r="M92" s="18">
        <f t="shared" si="136"/>
        <v>0</v>
      </c>
    </row>
    <row r="93" spans="1:13" x14ac:dyDescent="0.3">
      <c r="A93" s="572"/>
      <c r="B93" s="568" t="str">
        <f t="shared" si="130"/>
        <v>Marge équitable</v>
      </c>
      <c r="C93" s="18">
        <f>SUM(C94:C95)</f>
        <v>0</v>
      </c>
      <c r="D93" s="560">
        <f t="shared" ref="D93" si="185">IFERROR(C93/$M93,0)</f>
        <v>0</v>
      </c>
      <c r="E93" s="18">
        <f>SUM(E94:E95)</f>
        <v>0</v>
      </c>
      <c r="F93" s="560">
        <f t="shared" ref="F93" si="186">IFERROR(E93/$M93,0)</f>
        <v>0</v>
      </c>
      <c r="G93" s="18">
        <f>SUM(G94:G95)</f>
        <v>0</v>
      </c>
      <c r="H93" s="560">
        <f t="shared" si="133"/>
        <v>0</v>
      </c>
      <c r="I93" s="18">
        <f>SUM(I94:I95)</f>
        <v>0</v>
      </c>
      <c r="J93" s="560">
        <f t="shared" si="134"/>
        <v>0</v>
      </c>
      <c r="K93" s="18">
        <f>SUM(K94:K95)</f>
        <v>0</v>
      </c>
      <c r="L93" s="560">
        <f t="shared" si="135"/>
        <v>0</v>
      </c>
      <c r="M93" s="18">
        <f t="shared" si="136"/>
        <v>0</v>
      </c>
    </row>
    <row r="94" spans="1:13" ht="13.5" customHeight="1" x14ac:dyDescent="0.3">
      <c r="A94" s="761" t="s">
        <v>833</v>
      </c>
      <c r="B94" s="567" t="str">
        <f t="shared" si="130"/>
        <v>Hors OSP</v>
      </c>
      <c r="C94" s="23"/>
      <c r="D94" s="560">
        <f t="shared" ref="D94" si="187">IFERROR(C94/$M94,0)</f>
        <v>0</v>
      </c>
      <c r="E94" s="23"/>
      <c r="F94" s="560">
        <f t="shared" ref="F94" si="188">IFERROR(E94/$M94,0)</f>
        <v>0</v>
      </c>
      <c r="G94" s="23"/>
      <c r="H94" s="560">
        <f t="shared" si="133"/>
        <v>0</v>
      </c>
      <c r="I94" s="23"/>
      <c r="J94" s="560">
        <f t="shared" si="134"/>
        <v>0</v>
      </c>
      <c r="K94" s="23"/>
      <c r="L94" s="560">
        <f t="shared" si="135"/>
        <v>0</v>
      </c>
      <c r="M94" s="18">
        <f t="shared" si="136"/>
        <v>0</v>
      </c>
    </row>
    <row r="95" spans="1:13" ht="13.5" customHeight="1" x14ac:dyDescent="0.3">
      <c r="A95" s="761"/>
      <c r="B95" s="567" t="str">
        <f t="shared" si="130"/>
        <v>OSP</v>
      </c>
      <c r="C95" s="23"/>
      <c r="D95" s="560">
        <f t="shared" ref="D95" si="189">IFERROR(C95/$M95,0)</f>
        <v>0</v>
      </c>
      <c r="E95" s="23"/>
      <c r="F95" s="560">
        <f t="shared" ref="F95" si="190">IFERROR(E95/$M95,0)</f>
        <v>0</v>
      </c>
      <c r="G95" s="23"/>
      <c r="H95" s="560">
        <f t="shared" si="133"/>
        <v>0</v>
      </c>
      <c r="I95" s="23"/>
      <c r="J95" s="560">
        <f t="shared" si="134"/>
        <v>0</v>
      </c>
      <c r="K95" s="23"/>
      <c r="L95" s="560">
        <f t="shared" si="135"/>
        <v>0</v>
      </c>
      <c r="M95" s="18">
        <f t="shared" si="136"/>
        <v>0</v>
      </c>
    </row>
    <row r="96" spans="1:13" ht="15" x14ac:dyDescent="0.3">
      <c r="A96" s="762" t="s">
        <v>833</v>
      </c>
      <c r="B96" s="568" t="str">
        <f t="shared" si="130"/>
        <v>Quote-part des soldes régulatoires années précédentes</v>
      </c>
      <c r="C96" s="23"/>
      <c r="D96" s="560">
        <f t="shared" ref="D96" si="191">IFERROR(C96/$M96,0)</f>
        <v>0</v>
      </c>
      <c r="E96" s="23"/>
      <c r="F96" s="560">
        <f t="shared" ref="F96" si="192">IFERROR(E96/$M96,0)</f>
        <v>0</v>
      </c>
      <c r="G96" s="23"/>
      <c r="H96" s="560">
        <f t="shared" si="133"/>
        <v>0</v>
      </c>
      <c r="I96" s="23"/>
      <c r="J96" s="560">
        <f t="shared" si="134"/>
        <v>0</v>
      </c>
      <c r="K96" s="23"/>
      <c r="L96" s="560">
        <f t="shared" si="135"/>
        <v>0</v>
      </c>
      <c r="M96" s="18">
        <f t="shared" si="136"/>
        <v>0</v>
      </c>
    </row>
    <row r="97" spans="1:13" x14ac:dyDescent="0.3">
      <c r="A97" s="573"/>
      <c r="B97" s="570" t="str">
        <f t="shared" si="130"/>
        <v>TOTAL</v>
      </c>
      <c r="C97" s="18">
        <f>SUM(C67,C75,C90,C93,C96)</f>
        <v>0</v>
      </c>
      <c r="D97" s="560">
        <f t="shared" ref="D97" si="193">IFERROR(C97/$M97,0)</f>
        <v>0</v>
      </c>
      <c r="E97" s="18">
        <f>SUM(E67,E75,E90,E93,E96)</f>
        <v>0</v>
      </c>
      <c r="F97" s="560">
        <f t="shared" ref="F97" si="194">IFERROR(E97/$M97,0)</f>
        <v>0</v>
      </c>
      <c r="G97" s="18">
        <f>SUM(G67,G75,G90,G93,G96)</f>
        <v>0</v>
      </c>
      <c r="H97" s="560">
        <f t="shared" si="133"/>
        <v>0</v>
      </c>
      <c r="I97" s="18">
        <f>SUM(I67,I75,I90,I93,I96)</f>
        <v>0</v>
      </c>
      <c r="J97" s="560">
        <f t="shared" si="134"/>
        <v>0</v>
      </c>
      <c r="K97" s="18">
        <f>SUM(K67,K75,K90,K93,K96)</f>
        <v>0</v>
      </c>
      <c r="L97" s="560">
        <f t="shared" si="135"/>
        <v>0</v>
      </c>
      <c r="M97" s="18">
        <f t="shared" si="136"/>
        <v>0</v>
      </c>
    </row>
    <row r="98" spans="1:13" x14ac:dyDescent="0.3">
      <c r="A98" s="573"/>
      <c r="B98" s="10"/>
      <c r="C98" s="6"/>
      <c r="D98" s="6"/>
    </row>
    <row r="99" spans="1:13" x14ac:dyDescent="0.3">
      <c r="A99" s="573"/>
      <c r="B99" s="10"/>
      <c r="C99" s="6"/>
      <c r="D99" s="6"/>
    </row>
    <row r="100" spans="1:13" x14ac:dyDescent="0.3">
      <c r="A100" s="575"/>
      <c r="B100" s="752" t="s">
        <v>789</v>
      </c>
      <c r="C100" s="752"/>
      <c r="D100" s="752"/>
      <c r="E100" s="752"/>
      <c r="F100" s="752"/>
      <c r="G100" s="752"/>
      <c r="H100" s="752"/>
      <c r="I100" s="752"/>
      <c r="J100" s="752"/>
      <c r="K100" s="752"/>
      <c r="L100" s="752"/>
      <c r="M100" s="752"/>
    </row>
    <row r="101" spans="1:13" x14ac:dyDescent="0.3">
      <c r="A101" s="575"/>
      <c r="B101" s="10"/>
      <c r="C101" s="6"/>
      <c r="D101" s="6"/>
    </row>
    <row r="102" spans="1:13" x14ac:dyDescent="0.3">
      <c r="A102" s="575"/>
      <c r="B102" s="571" t="s">
        <v>790</v>
      </c>
      <c r="C102" s="18">
        <f>SUM(C103:C105)</f>
        <v>0</v>
      </c>
      <c r="D102" s="560">
        <f t="shared" ref="D102" si="195">IFERROR(C102/$M102,0)</f>
        <v>0</v>
      </c>
      <c r="E102" s="18">
        <f>SUM(E103:E105)</f>
        <v>0</v>
      </c>
      <c r="F102" s="560">
        <f t="shared" ref="F102" si="196">IFERROR(E102/$M102,0)</f>
        <v>0</v>
      </c>
      <c r="G102" s="18">
        <f>SUM(G103:G105)</f>
        <v>0</v>
      </c>
      <c r="H102" s="560">
        <f t="shared" ref="H102:H108" si="197">IFERROR(G102/$M102,0)</f>
        <v>0</v>
      </c>
      <c r="I102" s="18">
        <f>SUM(I103:I105)</f>
        <v>0</v>
      </c>
      <c r="J102" s="560">
        <f t="shared" ref="J102:J108" si="198">IFERROR(I102/$M102,0)</f>
        <v>0</v>
      </c>
      <c r="K102" s="18">
        <f>SUM(K103:K105)</f>
        <v>0</v>
      </c>
      <c r="L102" s="560">
        <f t="shared" ref="L102:L108" si="199">IFERROR(K102/$M102,0)</f>
        <v>0</v>
      </c>
      <c r="M102" s="18">
        <f>SUM(M103:M105)</f>
        <v>0</v>
      </c>
    </row>
    <row r="103" spans="1:13" x14ac:dyDescent="0.3">
      <c r="A103" s="575"/>
      <c r="B103" s="565" t="s">
        <v>569</v>
      </c>
      <c r="C103" s="18">
        <f t="shared" ref="C103:C105" si="200">C72</f>
        <v>0</v>
      </c>
      <c r="D103" s="560">
        <f t="shared" ref="D103" si="201">IFERROR(C103/$M103,0)</f>
        <v>0</v>
      </c>
      <c r="E103" s="18">
        <f t="shared" ref="E103" si="202">E72</f>
        <v>0</v>
      </c>
      <c r="F103" s="560">
        <f t="shared" ref="F103" si="203">IFERROR(E103/$M103,0)</f>
        <v>0</v>
      </c>
      <c r="G103" s="18">
        <f t="shared" ref="G103" si="204">G72</f>
        <v>0</v>
      </c>
      <c r="H103" s="560">
        <f t="shared" si="197"/>
        <v>0</v>
      </c>
      <c r="I103" s="18">
        <f t="shared" ref="I103" si="205">I72</f>
        <v>0</v>
      </c>
      <c r="J103" s="560">
        <f t="shared" si="198"/>
        <v>0</v>
      </c>
      <c r="K103" s="18">
        <f t="shared" ref="K103" si="206">K72</f>
        <v>0</v>
      </c>
      <c r="L103" s="560">
        <f t="shared" si="199"/>
        <v>0</v>
      </c>
      <c r="M103" s="18">
        <f t="shared" ref="M103:M105" si="207">M72</f>
        <v>0</v>
      </c>
    </row>
    <row r="104" spans="1:13" x14ac:dyDescent="0.3">
      <c r="A104" s="575"/>
      <c r="B104" s="565" t="s">
        <v>568</v>
      </c>
      <c r="C104" s="18">
        <f t="shared" si="200"/>
        <v>0</v>
      </c>
      <c r="D104" s="560">
        <f t="shared" ref="D104" si="208">IFERROR(C104/$M104,0)</f>
        <v>0</v>
      </c>
      <c r="E104" s="18">
        <f t="shared" ref="E104" si="209">E73</f>
        <v>0</v>
      </c>
      <c r="F104" s="560">
        <f t="shared" ref="F104" si="210">IFERROR(E104/$M104,0)</f>
        <v>0</v>
      </c>
      <c r="G104" s="18">
        <f t="shared" ref="G104" si="211">G73</f>
        <v>0</v>
      </c>
      <c r="H104" s="560">
        <f t="shared" si="197"/>
        <v>0</v>
      </c>
      <c r="I104" s="18">
        <f t="shared" ref="I104" si="212">I73</f>
        <v>0</v>
      </c>
      <c r="J104" s="560">
        <f t="shared" si="198"/>
        <v>0</v>
      </c>
      <c r="K104" s="18">
        <f t="shared" ref="K104" si="213">K73</f>
        <v>0</v>
      </c>
      <c r="L104" s="560">
        <f t="shared" si="199"/>
        <v>0</v>
      </c>
      <c r="M104" s="18">
        <f t="shared" si="207"/>
        <v>0</v>
      </c>
    </row>
    <row r="105" spans="1:13" x14ac:dyDescent="0.3">
      <c r="A105" s="575"/>
      <c r="B105" s="565" t="s">
        <v>519</v>
      </c>
      <c r="C105" s="18">
        <f t="shared" si="200"/>
        <v>0</v>
      </c>
      <c r="D105" s="560">
        <f t="shared" ref="D105" si="214">IFERROR(C105/$M105,0)</f>
        <v>0</v>
      </c>
      <c r="E105" s="18">
        <f t="shared" ref="E105" si="215">E74</f>
        <v>0</v>
      </c>
      <c r="F105" s="560">
        <f t="shared" ref="F105" si="216">IFERROR(E105/$M105,0)</f>
        <v>0</v>
      </c>
      <c r="G105" s="18">
        <f t="shared" ref="G105" si="217">G74</f>
        <v>0</v>
      </c>
      <c r="H105" s="560">
        <f t="shared" si="197"/>
        <v>0</v>
      </c>
      <c r="I105" s="18">
        <f t="shared" ref="I105" si="218">I74</f>
        <v>0</v>
      </c>
      <c r="J105" s="560">
        <f t="shared" si="198"/>
        <v>0</v>
      </c>
      <c r="K105" s="18">
        <f t="shared" ref="K105" si="219">K74</f>
        <v>0</v>
      </c>
      <c r="L105" s="560">
        <f t="shared" si="199"/>
        <v>0</v>
      </c>
      <c r="M105" s="18">
        <f t="shared" si="207"/>
        <v>0</v>
      </c>
    </row>
    <row r="106" spans="1:13" x14ac:dyDescent="0.3">
      <c r="A106" s="575"/>
      <c r="B106" s="571" t="s">
        <v>791</v>
      </c>
      <c r="C106" s="18">
        <f>C83</f>
        <v>0</v>
      </c>
      <c r="D106" s="560">
        <f t="shared" ref="D106" si="220">IFERROR(C106/$M106,0)</f>
        <v>0</v>
      </c>
      <c r="E106" s="18">
        <f>E83</f>
        <v>0</v>
      </c>
      <c r="F106" s="560">
        <f t="shared" ref="F106" si="221">IFERROR(E106/$M106,0)</f>
        <v>0</v>
      </c>
      <c r="G106" s="18">
        <f>G83</f>
        <v>0</v>
      </c>
      <c r="H106" s="560">
        <f t="shared" si="197"/>
        <v>0</v>
      </c>
      <c r="I106" s="18">
        <f>I83</f>
        <v>0</v>
      </c>
      <c r="J106" s="560">
        <f t="shared" si="198"/>
        <v>0</v>
      </c>
      <c r="K106" s="18">
        <f>K83</f>
        <v>0</v>
      </c>
      <c r="L106" s="560">
        <f t="shared" si="199"/>
        <v>0</v>
      </c>
      <c r="M106" s="18">
        <f>M83</f>
        <v>0</v>
      </c>
    </row>
    <row r="107" spans="1:13" x14ac:dyDescent="0.3">
      <c r="A107" s="575"/>
      <c r="B107" s="571" t="s">
        <v>77</v>
      </c>
      <c r="C107" s="18">
        <f>C95</f>
        <v>0</v>
      </c>
      <c r="D107" s="560">
        <f t="shared" ref="D107" si="222">IFERROR(C107/$M107,0)</f>
        <v>0</v>
      </c>
      <c r="E107" s="18">
        <f>E95</f>
        <v>0</v>
      </c>
      <c r="F107" s="560">
        <f t="shared" ref="F107" si="223">IFERROR(E107/$M107,0)</f>
        <v>0</v>
      </c>
      <c r="G107" s="18">
        <f>G95</f>
        <v>0</v>
      </c>
      <c r="H107" s="560">
        <f t="shared" si="197"/>
        <v>0</v>
      </c>
      <c r="I107" s="18">
        <f>I95</f>
        <v>0</v>
      </c>
      <c r="J107" s="560">
        <f t="shared" si="198"/>
        <v>0</v>
      </c>
      <c r="K107" s="18">
        <f>K95</f>
        <v>0</v>
      </c>
      <c r="L107" s="560">
        <f t="shared" si="199"/>
        <v>0</v>
      </c>
      <c r="M107" s="18">
        <f>M95</f>
        <v>0</v>
      </c>
    </row>
    <row r="108" spans="1:13" x14ac:dyDescent="0.3">
      <c r="A108" s="575"/>
      <c r="B108" s="566" t="s">
        <v>792</v>
      </c>
      <c r="C108" s="18">
        <f>SUM(C102,C106:C107)</f>
        <v>0</v>
      </c>
      <c r="D108" s="560">
        <f t="shared" ref="D108" si="224">IFERROR(C108/$M108,0)</f>
        <v>0</v>
      </c>
      <c r="E108" s="18">
        <f>SUM(E102,E106:E107)</f>
        <v>0</v>
      </c>
      <c r="F108" s="560">
        <f t="shared" ref="F108" si="225">IFERROR(E108/$M108,0)</f>
        <v>0</v>
      </c>
      <c r="G108" s="18">
        <f>SUM(G102,G106:G107)</f>
        <v>0</v>
      </c>
      <c r="H108" s="560">
        <f t="shared" si="197"/>
        <v>0</v>
      </c>
      <c r="I108" s="18">
        <f>SUM(I102,I106:I107)</f>
        <v>0</v>
      </c>
      <c r="J108" s="560">
        <f t="shared" si="198"/>
        <v>0</v>
      </c>
      <c r="K108" s="18">
        <f>SUM(K102,K106:K107)</f>
        <v>0</v>
      </c>
      <c r="L108" s="560">
        <f t="shared" si="199"/>
        <v>0</v>
      </c>
      <c r="M108" s="18">
        <f>SUM(M102,M106:M107)</f>
        <v>0</v>
      </c>
    </row>
    <row r="109" spans="1:13" x14ac:dyDescent="0.3">
      <c r="A109" s="575"/>
    </row>
    <row r="110" spans="1:13" x14ac:dyDescent="0.3">
      <c r="A110" s="575"/>
      <c r="B110" s="753" t="s">
        <v>322</v>
      </c>
      <c r="C110" s="753"/>
      <c r="D110" s="753"/>
      <c r="E110" s="753"/>
      <c r="F110" s="753"/>
      <c r="G110" s="753"/>
      <c r="H110" s="753"/>
      <c r="I110" s="753"/>
      <c r="J110" s="753"/>
      <c r="K110" s="753"/>
      <c r="L110" s="753"/>
      <c r="M110" s="753"/>
    </row>
    <row r="111" spans="1:13" ht="12" customHeight="1" x14ac:dyDescent="0.3">
      <c r="A111" s="575"/>
      <c r="B111" s="418" t="str">
        <f>B66</f>
        <v>Intitulé</v>
      </c>
      <c r="C111" s="754" t="s">
        <v>479</v>
      </c>
      <c r="D111" s="755"/>
      <c r="E111" s="754" t="s">
        <v>480</v>
      </c>
      <c r="F111" s="755"/>
      <c r="G111" s="754" t="s">
        <v>481</v>
      </c>
      <c r="H111" s="755"/>
      <c r="I111" s="754" t="s">
        <v>482</v>
      </c>
      <c r="J111" s="755"/>
      <c r="K111" s="754" t="s">
        <v>483</v>
      </c>
      <c r="L111" s="755"/>
      <c r="M111" s="562" t="s">
        <v>54</v>
      </c>
    </row>
    <row r="112" spans="1:13" x14ac:dyDescent="0.3">
      <c r="A112" s="575"/>
      <c r="B112" s="566" t="str">
        <f t="shared" ref="B112:B142" si="226">B67</f>
        <v>Charges nettes contrôlables</v>
      </c>
      <c r="C112" s="18">
        <f>SUM(C113,C116)</f>
        <v>0</v>
      </c>
      <c r="D112" s="560">
        <f>IFERROR(C112/$M112,0)</f>
        <v>0</v>
      </c>
      <c r="E112" s="18">
        <f>SUM(E113,E116)</f>
        <v>0</v>
      </c>
      <c r="F112" s="560">
        <f>IFERROR(E112/$M112,0)</f>
        <v>0</v>
      </c>
      <c r="G112" s="18">
        <f>SUM(G113,G116)</f>
        <v>0</v>
      </c>
      <c r="H112" s="560">
        <f>IFERROR(G112/$M112,0)</f>
        <v>0</v>
      </c>
      <c r="I112" s="18">
        <f>SUM(I113,I116)</f>
        <v>0</v>
      </c>
      <c r="J112" s="560">
        <f>IFERROR(I112/$M112,0)</f>
        <v>0</v>
      </c>
      <c r="K112" s="18">
        <f>SUM(K113,K116)</f>
        <v>0</v>
      </c>
      <c r="L112" s="560">
        <f>IFERROR(K112/$M112,0)</f>
        <v>0</v>
      </c>
      <c r="M112" s="18">
        <f>SUM(C112,E112,G112,I112,K112)</f>
        <v>0</v>
      </c>
    </row>
    <row r="113" spans="1:13" ht="13.5" customHeight="1" x14ac:dyDescent="0.3">
      <c r="A113" s="756" t="s">
        <v>832</v>
      </c>
      <c r="B113" s="563" t="str">
        <f t="shared" si="226"/>
        <v>Charges nettes contrôlables hors OSP</v>
      </c>
      <c r="C113" s="18">
        <f>SUM(C114:C115)</f>
        <v>0</v>
      </c>
      <c r="D113" s="560">
        <f t="shared" ref="D113" si="227">IFERROR(C113/$M113,0)</f>
        <v>0</v>
      </c>
      <c r="E113" s="18">
        <f>SUM(E114:E115)</f>
        <v>0</v>
      </c>
      <c r="F113" s="560">
        <f t="shared" ref="F113" si="228">IFERROR(E113/$M113,0)</f>
        <v>0</v>
      </c>
      <c r="G113" s="18">
        <f>SUM(G114:G115)</f>
        <v>0</v>
      </c>
      <c r="H113" s="560">
        <f t="shared" ref="H113:H142" si="229">IFERROR(G113/$M113,0)</f>
        <v>0</v>
      </c>
      <c r="I113" s="18">
        <f>SUM(I114:I115)</f>
        <v>0</v>
      </c>
      <c r="J113" s="560">
        <f t="shared" ref="J113:J142" si="230">IFERROR(I113/$M113,0)</f>
        <v>0</v>
      </c>
      <c r="K113" s="18">
        <f>SUM(K114:K115)</f>
        <v>0</v>
      </c>
      <c r="L113" s="560">
        <f t="shared" ref="L113:L142" si="231">IFERROR(K113/$M113,0)</f>
        <v>0</v>
      </c>
      <c r="M113" s="18">
        <f t="shared" ref="M113:M142" si="232">SUM(C113,E113,G113,I113,K113)</f>
        <v>0</v>
      </c>
    </row>
    <row r="114" spans="1:13" ht="13.5" customHeight="1" x14ac:dyDescent="0.3">
      <c r="A114" s="757"/>
      <c r="B114" s="564" t="str">
        <f t="shared" si="226"/>
        <v>Charges nettes hors charges nettes liées aux immobilisations</v>
      </c>
      <c r="C114" s="23"/>
      <c r="D114" s="560">
        <f t="shared" ref="D114" si="233">IFERROR(C114/$M114,0)</f>
        <v>0</v>
      </c>
      <c r="E114" s="23"/>
      <c r="F114" s="560">
        <f t="shared" ref="F114" si="234">IFERROR(E114/$M114,0)</f>
        <v>0</v>
      </c>
      <c r="G114" s="23"/>
      <c r="H114" s="560">
        <f t="shared" si="229"/>
        <v>0</v>
      </c>
      <c r="I114" s="23"/>
      <c r="J114" s="560">
        <f t="shared" si="230"/>
        <v>0</v>
      </c>
      <c r="K114" s="23"/>
      <c r="L114" s="560">
        <f t="shared" si="231"/>
        <v>0</v>
      </c>
      <c r="M114" s="18">
        <f t="shared" si="232"/>
        <v>0</v>
      </c>
    </row>
    <row r="115" spans="1:13" ht="13.5" customHeight="1" x14ac:dyDescent="0.3">
      <c r="A115" s="757"/>
      <c r="B115" s="564" t="str">
        <f t="shared" si="226"/>
        <v xml:space="preserve">Charges nettes liées aux immobilisations </v>
      </c>
      <c r="C115" s="23"/>
      <c r="D115" s="560">
        <f t="shared" ref="D115" si="235">IFERROR(C115/$M115,0)</f>
        <v>0</v>
      </c>
      <c r="E115" s="23"/>
      <c r="F115" s="560">
        <f t="shared" ref="F115" si="236">IFERROR(E115/$M115,0)</f>
        <v>0</v>
      </c>
      <c r="G115" s="23"/>
      <c r="H115" s="560">
        <f t="shared" si="229"/>
        <v>0</v>
      </c>
      <c r="I115" s="23"/>
      <c r="J115" s="560">
        <f t="shared" si="230"/>
        <v>0</v>
      </c>
      <c r="K115" s="23"/>
      <c r="L115" s="560">
        <f t="shared" si="231"/>
        <v>0</v>
      </c>
      <c r="M115" s="18">
        <f t="shared" si="232"/>
        <v>0</v>
      </c>
    </row>
    <row r="116" spans="1:13" ht="13.5" customHeight="1" x14ac:dyDescent="0.3">
      <c r="A116" s="757"/>
      <c r="B116" s="563" t="str">
        <f t="shared" si="226"/>
        <v>Charges nettes contrôlables OSP</v>
      </c>
      <c r="C116" s="18">
        <f>SUM(C117:C119)</f>
        <v>0</v>
      </c>
      <c r="D116" s="560">
        <f t="shared" ref="D116" si="237">IFERROR(C116/$M116,0)</f>
        <v>0</v>
      </c>
      <c r="E116" s="18">
        <f>SUM(E117:E119)</f>
        <v>0</v>
      </c>
      <c r="F116" s="560">
        <f t="shared" ref="F116" si="238">IFERROR(E116/$M116,0)</f>
        <v>0</v>
      </c>
      <c r="G116" s="18">
        <f>SUM(G117:G119)</f>
        <v>0</v>
      </c>
      <c r="H116" s="560">
        <f t="shared" si="229"/>
        <v>0</v>
      </c>
      <c r="I116" s="18">
        <f>SUM(I117:I119)</f>
        <v>0</v>
      </c>
      <c r="J116" s="560">
        <f t="shared" si="230"/>
        <v>0</v>
      </c>
      <c r="K116" s="18">
        <f>SUM(K117:K119)</f>
        <v>0</v>
      </c>
      <c r="L116" s="560">
        <f t="shared" si="231"/>
        <v>0</v>
      </c>
      <c r="M116" s="18">
        <f t="shared" si="232"/>
        <v>0</v>
      </c>
    </row>
    <row r="117" spans="1:13" ht="13.5" customHeight="1" x14ac:dyDescent="0.3">
      <c r="A117" s="757"/>
      <c r="B117" s="565" t="str">
        <f t="shared" si="226"/>
        <v>Charges nettes fixes à l'exclusion des charges d'amortissement</v>
      </c>
      <c r="C117" s="23"/>
      <c r="D117" s="560">
        <f t="shared" ref="D117" si="239">IFERROR(C117/$M117,0)</f>
        <v>0</v>
      </c>
      <c r="E117" s="23"/>
      <c r="F117" s="560">
        <f t="shared" ref="F117" si="240">IFERROR(E117/$M117,0)</f>
        <v>0</v>
      </c>
      <c r="G117" s="23"/>
      <c r="H117" s="560">
        <f t="shared" si="229"/>
        <v>0</v>
      </c>
      <c r="I117" s="23"/>
      <c r="J117" s="560">
        <f t="shared" si="230"/>
        <v>0</v>
      </c>
      <c r="K117" s="23"/>
      <c r="L117" s="560">
        <f t="shared" si="231"/>
        <v>0</v>
      </c>
      <c r="M117" s="18">
        <f t="shared" si="232"/>
        <v>0</v>
      </c>
    </row>
    <row r="118" spans="1:13" ht="13.5" customHeight="1" x14ac:dyDescent="0.3">
      <c r="A118" s="757"/>
      <c r="B118" s="565" t="str">
        <f t="shared" si="226"/>
        <v>Charges nettes variables à l'exclusion des charges d'amortissement</v>
      </c>
      <c r="C118" s="23"/>
      <c r="D118" s="560">
        <f t="shared" ref="D118" si="241">IFERROR(C118/$M118,0)</f>
        <v>0</v>
      </c>
      <c r="E118" s="23"/>
      <c r="F118" s="560">
        <f t="shared" ref="F118" si="242">IFERROR(E118/$M118,0)</f>
        <v>0</v>
      </c>
      <c r="G118" s="23"/>
      <c r="H118" s="560">
        <f t="shared" si="229"/>
        <v>0</v>
      </c>
      <c r="I118" s="23"/>
      <c r="J118" s="560">
        <f t="shared" si="230"/>
        <v>0</v>
      </c>
      <c r="K118" s="23"/>
      <c r="L118" s="560">
        <f t="shared" si="231"/>
        <v>0</v>
      </c>
      <c r="M118" s="18">
        <f t="shared" si="232"/>
        <v>0</v>
      </c>
    </row>
    <row r="119" spans="1:13" ht="13.5" customHeight="1" x14ac:dyDescent="0.3">
      <c r="A119" s="758"/>
      <c r="B119" s="565" t="str">
        <f t="shared" si="226"/>
        <v>Charges d'amortissement</v>
      </c>
      <c r="C119" s="23"/>
      <c r="D119" s="560">
        <f t="shared" ref="D119" si="243">IFERROR(C119/$M119,0)</f>
        <v>0</v>
      </c>
      <c r="E119" s="23"/>
      <c r="F119" s="560">
        <f t="shared" ref="F119" si="244">IFERROR(E119/$M119,0)</f>
        <v>0</v>
      </c>
      <c r="G119" s="23"/>
      <c r="H119" s="560">
        <f t="shared" si="229"/>
        <v>0</v>
      </c>
      <c r="I119" s="23"/>
      <c r="J119" s="560">
        <f t="shared" si="230"/>
        <v>0</v>
      </c>
      <c r="K119" s="23"/>
      <c r="L119" s="560">
        <f t="shared" si="231"/>
        <v>0</v>
      </c>
      <c r="M119" s="18">
        <f t="shared" si="232"/>
        <v>0</v>
      </c>
    </row>
    <row r="120" spans="1:13" x14ac:dyDescent="0.3">
      <c r="A120" s="572"/>
      <c r="B120" s="566" t="str">
        <f t="shared" si="226"/>
        <v xml:space="preserve">Charges et produits non-contrôlables </v>
      </c>
      <c r="C120" s="18">
        <f>SUM(C121,C128)</f>
        <v>0</v>
      </c>
      <c r="D120" s="560">
        <f t="shared" ref="D120" si="245">IFERROR(C120/$M120,0)</f>
        <v>0</v>
      </c>
      <c r="E120" s="18">
        <f>SUM(E121,E128)</f>
        <v>0</v>
      </c>
      <c r="F120" s="560">
        <f t="shared" ref="F120" si="246">IFERROR(E120/$M120,0)</f>
        <v>0</v>
      </c>
      <c r="G120" s="18">
        <f>SUM(G121,G128)</f>
        <v>0</v>
      </c>
      <c r="H120" s="560">
        <f t="shared" si="229"/>
        <v>0</v>
      </c>
      <c r="I120" s="18">
        <f>SUM(I121,I128)</f>
        <v>0</v>
      </c>
      <c r="J120" s="560">
        <f t="shared" si="230"/>
        <v>0</v>
      </c>
      <c r="K120" s="18">
        <f>SUM(K121,K128)</f>
        <v>0</v>
      </c>
      <c r="L120" s="560">
        <f t="shared" si="231"/>
        <v>0</v>
      </c>
      <c r="M120" s="18">
        <f t="shared" si="232"/>
        <v>0</v>
      </c>
    </row>
    <row r="121" spans="1:13" ht="13.5" customHeight="1" x14ac:dyDescent="0.3">
      <c r="A121" s="759" t="s">
        <v>833</v>
      </c>
      <c r="B121" s="567" t="str">
        <f t="shared" si="226"/>
        <v>Hors OSP</v>
      </c>
      <c r="C121" s="18">
        <f>SUM(C122:C127)</f>
        <v>0</v>
      </c>
      <c r="D121" s="560">
        <f t="shared" ref="D121" si="247">IFERROR(C121/$M121,0)</f>
        <v>0</v>
      </c>
      <c r="E121" s="18">
        <f>SUM(E122:E127)</f>
        <v>0</v>
      </c>
      <c r="F121" s="560">
        <f t="shared" ref="F121" si="248">IFERROR(E121/$M121,0)</f>
        <v>0</v>
      </c>
      <c r="G121" s="18">
        <f>SUM(G122:G127)</f>
        <v>0</v>
      </c>
      <c r="H121" s="560">
        <f t="shared" si="229"/>
        <v>0</v>
      </c>
      <c r="I121" s="18">
        <f>SUM(I122:I127)</f>
        <v>0</v>
      </c>
      <c r="J121" s="560">
        <f t="shared" si="230"/>
        <v>0</v>
      </c>
      <c r="K121" s="18">
        <f>SUM(K122:K127)</f>
        <v>0</v>
      </c>
      <c r="L121" s="560">
        <f t="shared" si="231"/>
        <v>0</v>
      </c>
      <c r="M121" s="18">
        <f t="shared" si="232"/>
        <v>0</v>
      </c>
    </row>
    <row r="122" spans="1:13" ht="13.5" customHeight="1" x14ac:dyDescent="0.3">
      <c r="A122" s="759"/>
      <c r="B122" s="565" t="str">
        <f t="shared" si="226"/>
        <v xml:space="preserve">Charges émanant de factures émises par la société FeReSO dans le cadre du processus de réconciliation </v>
      </c>
      <c r="C122" s="23"/>
      <c r="D122" s="560">
        <f t="shared" ref="D122" si="249">IFERROR(C122/$M122,0)</f>
        <v>0</v>
      </c>
      <c r="E122" s="23"/>
      <c r="F122" s="560">
        <f t="shared" ref="F122" si="250">IFERROR(E122/$M122,0)</f>
        <v>0</v>
      </c>
      <c r="G122" s="23"/>
      <c r="H122" s="560">
        <f t="shared" si="229"/>
        <v>0</v>
      </c>
      <c r="I122" s="23"/>
      <c r="J122" s="560">
        <f t="shared" si="230"/>
        <v>0</v>
      </c>
      <c r="K122" s="23"/>
      <c r="L122" s="560">
        <f t="shared" si="231"/>
        <v>0</v>
      </c>
      <c r="M122" s="18">
        <f t="shared" si="232"/>
        <v>0</v>
      </c>
    </row>
    <row r="123" spans="1:13" ht="13.5" customHeight="1" x14ac:dyDescent="0.3">
      <c r="A123" s="759"/>
      <c r="B123" s="565" t="str">
        <f t="shared" si="226"/>
        <v xml:space="preserve">Redevance de voirie </v>
      </c>
      <c r="C123" s="23"/>
      <c r="D123" s="560">
        <f t="shared" ref="D123" si="251">IFERROR(C123/$M123,0)</f>
        <v>0</v>
      </c>
      <c r="E123" s="23"/>
      <c r="F123" s="560">
        <f t="shared" ref="F123" si="252">IFERROR(E123/$M123,0)</f>
        <v>0</v>
      </c>
      <c r="G123" s="23"/>
      <c r="H123" s="560">
        <f t="shared" si="229"/>
        <v>0</v>
      </c>
      <c r="I123" s="23"/>
      <c r="J123" s="560">
        <f t="shared" si="230"/>
        <v>0</v>
      </c>
      <c r="K123" s="23"/>
      <c r="L123" s="560">
        <f t="shared" si="231"/>
        <v>0</v>
      </c>
      <c r="M123" s="18">
        <f t="shared" si="232"/>
        <v>0</v>
      </c>
    </row>
    <row r="124" spans="1:13" ht="13.5" customHeight="1" x14ac:dyDescent="0.3">
      <c r="A124" s="759"/>
      <c r="B124" s="565" t="str">
        <f t="shared" si="226"/>
        <v>Charge fiscale résultant de l'application de l'impôt des sociétés</v>
      </c>
      <c r="C124" s="23"/>
      <c r="D124" s="560">
        <f t="shared" ref="D124" si="253">IFERROR(C124/$M124,0)</f>
        <v>0</v>
      </c>
      <c r="E124" s="23"/>
      <c r="F124" s="560">
        <f t="shared" ref="F124" si="254">IFERROR(E124/$M124,0)</f>
        <v>0</v>
      </c>
      <c r="G124" s="23"/>
      <c r="H124" s="560">
        <f t="shared" si="229"/>
        <v>0</v>
      </c>
      <c r="I124" s="23"/>
      <c r="J124" s="560">
        <f t="shared" si="230"/>
        <v>0</v>
      </c>
      <c r="K124" s="23"/>
      <c r="L124" s="560">
        <f t="shared" si="231"/>
        <v>0</v>
      </c>
      <c r="M124" s="18">
        <f t="shared" si="232"/>
        <v>0</v>
      </c>
    </row>
    <row r="125" spans="1:13" ht="13.5" customHeight="1" x14ac:dyDescent="0.3">
      <c r="A125" s="759"/>
      <c r="B125" s="565" t="str">
        <f t="shared" si="226"/>
        <v>Autres impôts, taxes, redevances, surcharges, précomptes immobiliers et mobiliers</v>
      </c>
      <c r="C125" s="23"/>
      <c r="D125" s="560">
        <f t="shared" ref="D125" si="255">IFERROR(C125/$M125,0)</f>
        <v>0</v>
      </c>
      <c r="E125" s="23"/>
      <c r="F125" s="560">
        <f t="shared" ref="F125" si="256">IFERROR(E125/$M125,0)</f>
        <v>0</v>
      </c>
      <c r="G125" s="23"/>
      <c r="H125" s="560">
        <f t="shared" si="229"/>
        <v>0</v>
      </c>
      <c r="I125" s="23"/>
      <c r="J125" s="560">
        <f t="shared" si="230"/>
        <v>0</v>
      </c>
      <c r="K125" s="23"/>
      <c r="L125" s="560">
        <f t="shared" si="231"/>
        <v>0</v>
      </c>
      <c r="M125" s="18">
        <f t="shared" si="232"/>
        <v>0</v>
      </c>
    </row>
    <row r="126" spans="1:13" ht="13.5" customHeight="1" x14ac:dyDescent="0.3">
      <c r="A126" s="759"/>
      <c r="B126" s="565" t="str">
        <f t="shared" si="226"/>
        <v>Cotisations de responsabilisation de l’ONSSAPL</v>
      </c>
      <c r="C126" s="23"/>
      <c r="D126" s="560">
        <f t="shared" ref="D126" si="257">IFERROR(C126/$M126,0)</f>
        <v>0</v>
      </c>
      <c r="E126" s="23"/>
      <c r="F126" s="560">
        <f t="shared" ref="F126" si="258">IFERROR(E126/$M126,0)</f>
        <v>0</v>
      </c>
      <c r="G126" s="23"/>
      <c r="H126" s="560">
        <f t="shared" si="229"/>
        <v>0</v>
      </c>
      <c r="I126" s="23"/>
      <c r="J126" s="560">
        <f t="shared" si="230"/>
        <v>0</v>
      </c>
      <c r="K126" s="23"/>
      <c r="L126" s="560">
        <f t="shared" si="231"/>
        <v>0</v>
      </c>
      <c r="M126" s="18">
        <f t="shared" si="232"/>
        <v>0</v>
      </c>
    </row>
    <row r="127" spans="1:13" ht="13.5" customHeight="1" x14ac:dyDescent="0.3">
      <c r="A127" s="759"/>
      <c r="B127" s="565" t="str">
        <f t="shared" si="226"/>
        <v>Charges de pension non-capitalisées (uniquement destiné à ORES)</v>
      </c>
      <c r="C127" s="23"/>
      <c r="D127" s="560">
        <f t="shared" ref="D127" si="259">IFERROR(C127/$M127,0)</f>
        <v>0</v>
      </c>
      <c r="E127" s="23"/>
      <c r="F127" s="560">
        <f t="shared" ref="F127" si="260">IFERROR(E127/$M127,0)</f>
        <v>0</v>
      </c>
      <c r="G127" s="23"/>
      <c r="H127" s="560">
        <f t="shared" si="229"/>
        <v>0</v>
      </c>
      <c r="I127" s="23"/>
      <c r="J127" s="560">
        <f t="shared" si="230"/>
        <v>0</v>
      </c>
      <c r="K127" s="23"/>
      <c r="L127" s="560">
        <f t="shared" si="231"/>
        <v>0</v>
      </c>
      <c r="M127" s="18">
        <f t="shared" si="232"/>
        <v>0</v>
      </c>
    </row>
    <row r="128" spans="1:13" x14ac:dyDescent="0.3">
      <c r="A128" s="572"/>
      <c r="B128" s="567" t="str">
        <f t="shared" si="226"/>
        <v>OSP</v>
      </c>
      <c r="C128" s="18">
        <f>SUM(C129:C134)</f>
        <v>0</v>
      </c>
      <c r="D128" s="560">
        <f t="shared" ref="D128" si="261">IFERROR(C128/$M128,0)</f>
        <v>0</v>
      </c>
      <c r="E128" s="18">
        <f>SUM(E129:E134)</f>
        <v>0</v>
      </c>
      <c r="F128" s="560">
        <f t="shared" ref="F128" si="262">IFERROR(E128/$M128,0)</f>
        <v>0</v>
      </c>
      <c r="G128" s="18">
        <f>SUM(G129:G134)</f>
        <v>0</v>
      </c>
      <c r="H128" s="560">
        <f t="shared" si="229"/>
        <v>0</v>
      </c>
      <c r="I128" s="18">
        <f>SUM(I129:I134)</f>
        <v>0</v>
      </c>
      <c r="J128" s="560">
        <f t="shared" si="230"/>
        <v>0</v>
      </c>
      <c r="K128" s="18">
        <f>SUM(K129:K134)</f>
        <v>0</v>
      </c>
      <c r="L128" s="560">
        <f t="shared" si="231"/>
        <v>0</v>
      </c>
      <c r="M128" s="18">
        <f t="shared" si="232"/>
        <v>0</v>
      </c>
    </row>
    <row r="129" spans="1:13" ht="27" x14ac:dyDescent="0.3">
      <c r="A129" s="759" t="s">
        <v>833</v>
      </c>
      <c r="B129" s="565" t="str">
        <f t="shared" si="226"/>
        <v>Charges émanant de factures d’achat de gaz émises par un fournisseur commercial pour l'alimentation de la clientèle propre du GRD</v>
      </c>
      <c r="C129" s="23"/>
      <c r="D129" s="560">
        <f t="shared" ref="D129" si="263">IFERROR(C129/$M129,0)</f>
        <v>0</v>
      </c>
      <c r="E129" s="23"/>
      <c r="F129" s="560">
        <f t="shared" ref="F129" si="264">IFERROR(E129/$M129,0)</f>
        <v>0</v>
      </c>
      <c r="G129" s="23"/>
      <c r="H129" s="560">
        <f t="shared" si="229"/>
        <v>0</v>
      </c>
      <c r="I129" s="23"/>
      <c r="J129" s="560">
        <f t="shared" si="230"/>
        <v>0</v>
      </c>
      <c r="K129" s="23"/>
      <c r="L129" s="560">
        <f t="shared" si="231"/>
        <v>0</v>
      </c>
      <c r="M129" s="18">
        <f t="shared" si="232"/>
        <v>0</v>
      </c>
    </row>
    <row r="130" spans="1:13" ht="13.5" customHeight="1" x14ac:dyDescent="0.3">
      <c r="A130" s="759"/>
      <c r="B130" s="565" t="str">
        <f t="shared" si="226"/>
        <v>Charges de distribution supportées par le GRD pour l'alimentation de clientèle propre</v>
      </c>
      <c r="C130" s="23"/>
      <c r="D130" s="560">
        <f t="shared" ref="D130" si="265">IFERROR(C130/$M130,0)</f>
        <v>0</v>
      </c>
      <c r="E130" s="23"/>
      <c r="F130" s="560">
        <f t="shared" ref="F130" si="266">IFERROR(E130/$M130,0)</f>
        <v>0</v>
      </c>
      <c r="G130" s="23"/>
      <c r="H130" s="560">
        <f t="shared" si="229"/>
        <v>0</v>
      </c>
      <c r="I130" s="23"/>
      <c r="J130" s="560">
        <f t="shared" si="230"/>
        <v>0</v>
      </c>
      <c r="K130" s="23"/>
      <c r="L130" s="560">
        <f t="shared" si="231"/>
        <v>0</v>
      </c>
      <c r="M130" s="18">
        <f t="shared" si="232"/>
        <v>0</v>
      </c>
    </row>
    <row r="131" spans="1:13" ht="27" x14ac:dyDescent="0.3">
      <c r="A131" s="759"/>
      <c r="B131" s="565" t="str">
        <f t="shared" si="226"/>
        <v xml:space="preserve">Produits issus de la facturation de la fourniture de gaz à la clientèle propre du gestionnaire de réseau de distribution ainsi que le montant de la compensation versée par la CREG </v>
      </c>
      <c r="C131" s="23"/>
      <c r="D131" s="560">
        <f t="shared" ref="D131" si="267">IFERROR(C131/$M131,0)</f>
        <v>0</v>
      </c>
      <c r="E131" s="23"/>
      <c r="F131" s="560">
        <f t="shared" ref="F131" si="268">IFERROR(E131/$M131,0)</f>
        <v>0</v>
      </c>
      <c r="G131" s="23"/>
      <c r="H131" s="560">
        <f t="shared" si="229"/>
        <v>0</v>
      </c>
      <c r="I131" s="23"/>
      <c r="J131" s="560">
        <f t="shared" si="230"/>
        <v>0</v>
      </c>
      <c r="K131" s="23"/>
      <c r="L131" s="560">
        <f t="shared" si="231"/>
        <v>0</v>
      </c>
      <c r="M131" s="18">
        <f t="shared" si="232"/>
        <v>0</v>
      </c>
    </row>
    <row r="132" spans="1:13" ht="13.5" customHeight="1" x14ac:dyDescent="0.3">
      <c r="A132" s="759"/>
      <c r="B132" s="565" t="str">
        <f t="shared" si="226"/>
        <v xml:space="preserve">Indemnités versées aux fournisseurs de gaz, résultant du retard de placement des compteurs à budget </v>
      </c>
      <c r="C132" s="23"/>
      <c r="D132" s="560">
        <f t="shared" ref="D132" si="269">IFERROR(C132/$M132,0)</f>
        <v>0</v>
      </c>
      <c r="E132" s="23"/>
      <c r="F132" s="560">
        <f t="shared" ref="F132" si="270">IFERROR(E132/$M132,0)</f>
        <v>0</v>
      </c>
      <c r="G132" s="23"/>
      <c r="H132" s="560">
        <f t="shared" si="229"/>
        <v>0</v>
      </c>
      <c r="I132" s="23"/>
      <c r="J132" s="560">
        <f t="shared" si="230"/>
        <v>0</v>
      </c>
      <c r="K132" s="23"/>
      <c r="L132" s="560">
        <f t="shared" si="231"/>
        <v>0</v>
      </c>
      <c r="M132" s="18">
        <f t="shared" si="232"/>
        <v>0</v>
      </c>
    </row>
    <row r="133" spans="1:13" ht="13.5" customHeight="1" x14ac:dyDescent="0.3">
      <c r="A133" s="759"/>
      <c r="B133" s="565" t="str">
        <f t="shared" si="226"/>
        <v>Charges et produits liés à l’achat de gaz SER</v>
      </c>
      <c r="C133" s="23"/>
      <c r="D133" s="560">
        <f t="shared" ref="D133" si="271">IFERROR(C133/$M133,0)</f>
        <v>0</v>
      </c>
      <c r="E133" s="23"/>
      <c r="F133" s="560">
        <f t="shared" ref="F133" si="272">IFERROR(E133/$M133,0)</f>
        <v>0</v>
      </c>
      <c r="G133" s="23"/>
      <c r="H133" s="560">
        <f t="shared" si="229"/>
        <v>0</v>
      </c>
      <c r="I133" s="23"/>
      <c r="J133" s="560">
        <f t="shared" si="230"/>
        <v>0</v>
      </c>
      <c r="K133" s="23"/>
      <c r="L133" s="560">
        <f t="shared" si="231"/>
        <v>0</v>
      </c>
      <c r="M133" s="18">
        <f t="shared" si="232"/>
        <v>0</v>
      </c>
    </row>
    <row r="134" spans="1:13" ht="13.5" customHeight="1" x14ac:dyDescent="0.3">
      <c r="A134" s="759"/>
      <c r="B134" s="565" t="str">
        <f t="shared" si="226"/>
        <v xml:space="preserve">Charges émanant de factures émises par la société FeReSO dans le cadre du processus de réconciliation </v>
      </c>
      <c r="C134" s="23"/>
      <c r="D134" s="560">
        <f t="shared" ref="D134" si="273">IFERROR(C134/$M134,0)</f>
        <v>0</v>
      </c>
      <c r="E134" s="23"/>
      <c r="F134" s="560">
        <f t="shared" ref="F134" si="274">IFERROR(E134/$M134,0)</f>
        <v>0</v>
      </c>
      <c r="G134" s="23"/>
      <c r="H134" s="560">
        <f t="shared" si="229"/>
        <v>0</v>
      </c>
      <c r="I134" s="23"/>
      <c r="J134" s="560">
        <f t="shared" si="230"/>
        <v>0</v>
      </c>
      <c r="K134" s="23"/>
      <c r="L134" s="560">
        <f t="shared" si="231"/>
        <v>0</v>
      </c>
      <c r="M134" s="18">
        <f t="shared" si="232"/>
        <v>0</v>
      </c>
    </row>
    <row r="135" spans="1:13" x14ac:dyDescent="0.3">
      <c r="A135" s="572"/>
      <c r="B135" s="568" t="str">
        <f t="shared" si="226"/>
        <v>Charges nettes relatives aux projets spécifiques</v>
      </c>
      <c r="C135" s="18">
        <f>SUM(C136:C137)</f>
        <v>0</v>
      </c>
      <c r="D135" s="560">
        <f t="shared" ref="D135" si="275">IFERROR(C135/$M135,0)</f>
        <v>0</v>
      </c>
      <c r="E135" s="18">
        <f>SUM(E136:E137)</f>
        <v>0</v>
      </c>
      <c r="F135" s="560">
        <f t="shared" ref="F135" si="276">IFERROR(E135/$M135,0)</f>
        <v>0</v>
      </c>
      <c r="G135" s="18">
        <f>SUM(G136:G137)</f>
        <v>0</v>
      </c>
      <c r="H135" s="560">
        <f t="shared" si="229"/>
        <v>0</v>
      </c>
      <c r="I135" s="18">
        <f>SUM(I136:I137)</f>
        <v>0</v>
      </c>
      <c r="J135" s="560">
        <f t="shared" si="230"/>
        <v>0</v>
      </c>
      <c r="K135" s="18">
        <f>SUM(K136:K137)</f>
        <v>0</v>
      </c>
      <c r="L135" s="560">
        <f t="shared" si="231"/>
        <v>0</v>
      </c>
      <c r="M135" s="18">
        <f t="shared" si="232"/>
        <v>0</v>
      </c>
    </row>
    <row r="136" spans="1:13" ht="13.5" customHeight="1" x14ac:dyDescent="0.3">
      <c r="A136" s="760" t="s">
        <v>832</v>
      </c>
      <c r="B136" s="569" t="str">
        <f t="shared" si="226"/>
        <v>Charges nettes fixes</v>
      </c>
      <c r="C136" s="23"/>
      <c r="D136" s="560">
        <f t="shared" ref="D136" si="277">IFERROR(C136/$M136,0)</f>
        <v>0</v>
      </c>
      <c r="E136" s="23"/>
      <c r="F136" s="560">
        <f t="shared" ref="F136" si="278">IFERROR(E136/$M136,0)</f>
        <v>0</v>
      </c>
      <c r="G136" s="23"/>
      <c r="H136" s="560">
        <f t="shared" si="229"/>
        <v>0</v>
      </c>
      <c r="I136" s="23"/>
      <c r="J136" s="560">
        <f t="shared" si="230"/>
        <v>0</v>
      </c>
      <c r="K136" s="23"/>
      <c r="L136" s="560">
        <f t="shared" si="231"/>
        <v>0</v>
      </c>
      <c r="M136" s="18">
        <f t="shared" si="232"/>
        <v>0</v>
      </c>
    </row>
    <row r="137" spans="1:13" ht="13.5" customHeight="1" x14ac:dyDescent="0.3">
      <c r="A137" s="760"/>
      <c r="B137" s="569" t="str">
        <f t="shared" si="226"/>
        <v>Charges nettes variables</v>
      </c>
      <c r="C137" s="23"/>
      <c r="D137" s="560">
        <f t="shared" ref="D137" si="279">IFERROR(C137/$M137,0)</f>
        <v>0</v>
      </c>
      <c r="E137" s="23"/>
      <c r="F137" s="560">
        <f t="shared" ref="F137" si="280">IFERROR(E137/$M137,0)</f>
        <v>0</v>
      </c>
      <c r="G137" s="23"/>
      <c r="H137" s="560">
        <f t="shared" si="229"/>
        <v>0</v>
      </c>
      <c r="I137" s="23"/>
      <c r="J137" s="560">
        <f t="shared" si="230"/>
        <v>0</v>
      </c>
      <c r="K137" s="23"/>
      <c r="L137" s="560">
        <f t="shared" si="231"/>
        <v>0</v>
      </c>
      <c r="M137" s="18">
        <f t="shared" si="232"/>
        <v>0</v>
      </c>
    </row>
    <row r="138" spans="1:13" x14ac:dyDescent="0.3">
      <c r="A138" s="572"/>
      <c r="B138" s="568" t="str">
        <f t="shared" si="226"/>
        <v>Marge équitable</v>
      </c>
      <c r="C138" s="18">
        <f>SUM(C139:C140)</f>
        <v>0</v>
      </c>
      <c r="D138" s="560">
        <f t="shared" ref="D138" si="281">IFERROR(C138/$M138,0)</f>
        <v>0</v>
      </c>
      <c r="E138" s="18">
        <f>SUM(E139:E140)</f>
        <v>0</v>
      </c>
      <c r="F138" s="560">
        <f t="shared" ref="F138" si="282">IFERROR(E138/$M138,0)</f>
        <v>0</v>
      </c>
      <c r="G138" s="18">
        <f>SUM(G139:G140)</f>
        <v>0</v>
      </c>
      <c r="H138" s="560">
        <f t="shared" si="229"/>
        <v>0</v>
      </c>
      <c r="I138" s="18">
        <f>SUM(I139:I140)</f>
        <v>0</v>
      </c>
      <c r="J138" s="560">
        <f t="shared" si="230"/>
        <v>0</v>
      </c>
      <c r="K138" s="18">
        <f>SUM(K139:K140)</f>
        <v>0</v>
      </c>
      <c r="L138" s="560">
        <f t="shared" si="231"/>
        <v>0</v>
      </c>
      <c r="M138" s="18">
        <f t="shared" si="232"/>
        <v>0</v>
      </c>
    </row>
    <row r="139" spans="1:13" ht="13.5" customHeight="1" x14ac:dyDescent="0.3">
      <c r="A139" s="761" t="s">
        <v>833</v>
      </c>
      <c r="B139" s="567" t="str">
        <f t="shared" si="226"/>
        <v>Hors OSP</v>
      </c>
      <c r="C139" s="23"/>
      <c r="D139" s="560">
        <f t="shared" ref="D139" si="283">IFERROR(C139/$M139,0)</f>
        <v>0</v>
      </c>
      <c r="E139" s="23"/>
      <c r="F139" s="560">
        <f t="shared" ref="F139" si="284">IFERROR(E139/$M139,0)</f>
        <v>0</v>
      </c>
      <c r="G139" s="23"/>
      <c r="H139" s="560">
        <f t="shared" si="229"/>
        <v>0</v>
      </c>
      <c r="I139" s="23"/>
      <c r="J139" s="560">
        <f t="shared" si="230"/>
        <v>0</v>
      </c>
      <c r="K139" s="23"/>
      <c r="L139" s="560">
        <f t="shared" si="231"/>
        <v>0</v>
      </c>
      <c r="M139" s="18">
        <f t="shared" si="232"/>
        <v>0</v>
      </c>
    </row>
    <row r="140" spans="1:13" ht="13.5" customHeight="1" x14ac:dyDescent="0.3">
      <c r="A140" s="761"/>
      <c r="B140" s="567" t="str">
        <f t="shared" si="226"/>
        <v>OSP</v>
      </c>
      <c r="C140" s="23"/>
      <c r="D140" s="560">
        <f t="shared" ref="D140" si="285">IFERROR(C140/$M140,0)</f>
        <v>0</v>
      </c>
      <c r="E140" s="23"/>
      <c r="F140" s="560">
        <f t="shared" ref="F140" si="286">IFERROR(E140/$M140,0)</f>
        <v>0</v>
      </c>
      <c r="G140" s="23"/>
      <c r="H140" s="560">
        <f t="shared" si="229"/>
        <v>0</v>
      </c>
      <c r="I140" s="23"/>
      <c r="J140" s="560">
        <f t="shared" si="230"/>
        <v>0</v>
      </c>
      <c r="K140" s="23"/>
      <c r="L140" s="560">
        <f t="shared" si="231"/>
        <v>0</v>
      </c>
      <c r="M140" s="18">
        <f t="shared" si="232"/>
        <v>0</v>
      </c>
    </row>
    <row r="141" spans="1:13" ht="15" x14ac:dyDescent="0.3">
      <c r="A141" s="762" t="s">
        <v>833</v>
      </c>
      <c r="B141" s="568" t="str">
        <f t="shared" si="226"/>
        <v>Quote-part des soldes régulatoires années précédentes</v>
      </c>
      <c r="C141" s="23"/>
      <c r="D141" s="560">
        <f t="shared" ref="D141" si="287">IFERROR(C141/$M141,0)</f>
        <v>0</v>
      </c>
      <c r="E141" s="23"/>
      <c r="F141" s="560">
        <f t="shared" ref="F141" si="288">IFERROR(E141/$M141,0)</f>
        <v>0</v>
      </c>
      <c r="G141" s="23"/>
      <c r="H141" s="560">
        <f t="shared" si="229"/>
        <v>0</v>
      </c>
      <c r="I141" s="23"/>
      <c r="J141" s="560">
        <f t="shared" si="230"/>
        <v>0</v>
      </c>
      <c r="K141" s="23"/>
      <c r="L141" s="560">
        <f t="shared" si="231"/>
        <v>0</v>
      </c>
      <c r="M141" s="18">
        <f t="shared" si="232"/>
        <v>0</v>
      </c>
    </row>
    <row r="142" spans="1:13" x14ac:dyDescent="0.3">
      <c r="A142" s="573"/>
      <c r="B142" s="570" t="str">
        <f t="shared" si="226"/>
        <v>TOTAL</v>
      </c>
      <c r="C142" s="18">
        <f>SUM(C112,C120,C135,C138,C141)</f>
        <v>0</v>
      </c>
      <c r="D142" s="560">
        <f t="shared" ref="D142" si="289">IFERROR(C142/$M142,0)</f>
        <v>0</v>
      </c>
      <c r="E142" s="18">
        <f>SUM(E112,E120,E135,E138,E141)</f>
        <v>0</v>
      </c>
      <c r="F142" s="560">
        <f t="shared" ref="F142" si="290">IFERROR(E142/$M142,0)</f>
        <v>0</v>
      </c>
      <c r="G142" s="18">
        <f>SUM(G112,G120,G135,G138,G141)</f>
        <v>0</v>
      </c>
      <c r="H142" s="560">
        <f t="shared" si="229"/>
        <v>0</v>
      </c>
      <c r="I142" s="18">
        <f>SUM(I112,I120,I135,I138,I141)</f>
        <v>0</v>
      </c>
      <c r="J142" s="560">
        <f t="shared" si="230"/>
        <v>0</v>
      </c>
      <c r="K142" s="18">
        <f>SUM(K112,K120,K135,K138,K141)</f>
        <v>0</v>
      </c>
      <c r="L142" s="560">
        <f t="shared" si="231"/>
        <v>0</v>
      </c>
      <c r="M142" s="18">
        <f t="shared" si="232"/>
        <v>0</v>
      </c>
    </row>
    <row r="143" spans="1:13" x14ac:dyDescent="0.3">
      <c r="A143" s="573"/>
      <c r="B143" s="10"/>
      <c r="C143" s="6"/>
      <c r="D143" s="6"/>
    </row>
    <row r="144" spans="1:13" x14ac:dyDescent="0.3">
      <c r="A144" s="573"/>
      <c r="B144" s="10"/>
      <c r="C144" s="6"/>
      <c r="D144" s="6"/>
    </row>
    <row r="145" spans="1:13" x14ac:dyDescent="0.3">
      <c r="A145" s="575"/>
      <c r="B145" s="752" t="s">
        <v>789</v>
      </c>
      <c r="C145" s="752"/>
      <c r="D145" s="752"/>
      <c r="E145" s="752"/>
      <c r="F145" s="752"/>
      <c r="G145" s="752"/>
      <c r="H145" s="752"/>
      <c r="I145" s="752"/>
      <c r="J145" s="752"/>
      <c r="K145" s="752"/>
      <c r="L145" s="752"/>
      <c r="M145" s="752"/>
    </row>
    <row r="146" spans="1:13" x14ac:dyDescent="0.3">
      <c r="A146" s="575"/>
      <c r="B146" s="10"/>
      <c r="C146" s="6"/>
      <c r="D146" s="6"/>
    </row>
    <row r="147" spans="1:13" x14ac:dyDescent="0.3">
      <c r="A147" s="575"/>
      <c r="B147" s="571" t="s">
        <v>790</v>
      </c>
      <c r="C147" s="18">
        <f>SUM(C148:C150)</f>
        <v>0</v>
      </c>
      <c r="D147" s="560">
        <f t="shared" ref="D147" si="291">IFERROR(C147/$M147,0)</f>
        <v>0</v>
      </c>
      <c r="E147" s="18">
        <f>SUM(E148:E150)</f>
        <v>0</v>
      </c>
      <c r="F147" s="560">
        <f t="shared" ref="F147" si="292">IFERROR(E147/$M147,0)</f>
        <v>0</v>
      </c>
      <c r="G147" s="18">
        <f>SUM(G148:G150)</f>
        <v>0</v>
      </c>
      <c r="H147" s="560">
        <f t="shared" ref="H147:H153" si="293">IFERROR(G147/$M147,0)</f>
        <v>0</v>
      </c>
      <c r="I147" s="18">
        <f>SUM(I148:I150)</f>
        <v>0</v>
      </c>
      <c r="J147" s="560">
        <f t="shared" ref="J147:J153" si="294">IFERROR(I147/$M147,0)</f>
        <v>0</v>
      </c>
      <c r="K147" s="18">
        <f>SUM(K148:K150)</f>
        <v>0</v>
      </c>
      <c r="L147" s="560">
        <f t="shared" ref="L147:L153" si="295">IFERROR(K147/$M147,0)</f>
        <v>0</v>
      </c>
      <c r="M147" s="18">
        <f>SUM(M148:M150)</f>
        <v>0</v>
      </c>
    </row>
    <row r="148" spans="1:13" x14ac:dyDescent="0.3">
      <c r="A148" s="575"/>
      <c r="B148" s="565" t="s">
        <v>569</v>
      </c>
      <c r="C148" s="18">
        <f t="shared" ref="C148:C150" si="296">C117</f>
        <v>0</v>
      </c>
      <c r="D148" s="560">
        <f t="shared" ref="D148" si="297">IFERROR(C148/$M148,0)</f>
        <v>0</v>
      </c>
      <c r="E148" s="18">
        <f t="shared" ref="E148" si="298">E117</f>
        <v>0</v>
      </c>
      <c r="F148" s="560">
        <f t="shared" ref="F148" si="299">IFERROR(E148/$M148,0)</f>
        <v>0</v>
      </c>
      <c r="G148" s="18">
        <f t="shared" ref="G148" si="300">G117</f>
        <v>0</v>
      </c>
      <c r="H148" s="560">
        <f t="shared" si="293"/>
        <v>0</v>
      </c>
      <c r="I148" s="18">
        <f t="shared" ref="I148" si="301">I117</f>
        <v>0</v>
      </c>
      <c r="J148" s="560">
        <f t="shared" si="294"/>
        <v>0</v>
      </c>
      <c r="K148" s="18">
        <f t="shared" ref="K148" si="302">K117</f>
        <v>0</v>
      </c>
      <c r="L148" s="560">
        <f t="shared" si="295"/>
        <v>0</v>
      </c>
      <c r="M148" s="18">
        <f t="shared" ref="M148:M150" si="303">M117</f>
        <v>0</v>
      </c>
    </row>
    <row r="149" spans="1:13" x14ac:dyDescent="0.3">
      <c r="A149" s="575"/>
      <c r="B149" s="565" t="s">
        <v>568</v>
      </c>
      <c r="C149" s="18">
        <f t="shared" si="296"/>
        <v>0</v>
      </c>
      <c r="D149" s="560">
        <f t="shared" ref="D149" si="304">IFERROR(C149/$M149,0)</f>
        <v>0</v>
      </c>
      <c r="E149" s="18">
        <f t="shared" ref="E149" si="305">E118</f>
        <v>0</v>
      </c>
      <c r="F149" s="560">
        <f t="shared" ref="F149" si="306">IFERROR(E149/$M149,0)</f>
        <v>0</v>
      </c>
      <c r="G149" s="18">
        <f t="shared" ref="G149" si="307">G118</f>
        <v>0</v>
      </c>
      <c r="H149" s="560">
        <f t="shared" si="293"/>
        <v>0</v>
      </c>
      <c r="I149" s="18">
        <f t="shared" ref="I149" si="308">I118</f>
        <v>0</v>
      </c>
      <c r="J149" s="560">
        <f t="shared" si="294"/>
        <v>0</v>
      </c>
      <c r="K149" s="18">
        <f t="shared" ref="K149" si="309">K118</f>
        <v>0</v>
      </c>
      <c r="L149" s="560">
        <f t="shared" si="295"/>
        <v>0</v>
      </c>
      <c r="M149" s="18">
        <f t="shared" si="303"/>
        <v>0</v>
      </c>
    </row>
    <row r="150" spans="1:13" x14ac:dyDescent="0.3">
      <c r="A150" s="575"/>
      <c r="B150" s="565" t="s">
        <v>519</v>
      </c>
      <c r="C150" s="18">
        <f t="shared" si="296"/>
        <v>0</v>
      </c>
      <c r="D150" s="560">
        <f t="shared" ref="D150" si="310">IFERROR(C150/$M150,0)</f>
        <v>0</v>
      </c>
      <c r="E150" s="18">
        <f t="shared" ref="E150" si="311">E119</f>
        <v>0</v>
      </c>
      <c r="F150" s="560">
        <f t="shared" ref="F150" si="312">IFERROR(E150/$M150,0)</f>
        <v>0</v>
      </c>
      <c r="G150" s="18">
        <f t="shared" ref="G150" si="313">G119</f>
        <v>0</v>
      </c>
      <c r="H150" s="560">
        <f t="shared" si="293"/>
        <v>0</v>
      </c>
      <c r="I150" s="18">
        <f t="shared" ref="I150" si="314">I119</f>
        <v>0</v>
      </c>
      <c r="J150" s="560">
        <f t="shared" si="294"/>
        <v>0</v>
      </c>
      <c r="K150" s="18">
        <f t="shared" ref="K150" si="315">K119</f>
        <v>0</v>
      </c>
      <c r="L150" s="560">
        <f t="shared" si="295"/>
        <v>0</v>
      </c>
      <c r="M150" s="18">
        <f t="shared" si="303"/>
        <v>0</v>
      </c>
    </row>
    <row r="151" spans="1:13" x14ac:dyDescent="0.3">
      <c r="A151" s="575"/>
      <c r="B151" s="571" t="s">
        <v>791</v>
      </c>
      <c r="C151" s="18">
        <f>C128</f>
        <v>0</v>
      </c>
      <c r="D151" s="560">
        <f t="shared" ref="D151" si="316">IFERROR(C151/$M151,0)</f>
        <v>0</v>
      </c>
      <c r="E151" s="18">
        <f>E128</f>
        <v>0</v>
      </c>
      <c r="F151" s="560">
        <f t="shared" ref="F151" si="317">IFERROR(E151/$M151,0)</f>
        <v>0</v>
      </c>
      <c r="G151" s="18">
        <f>G128</f>
        <v>0</v>
      </c>
      <c r="H151" s="560">
        <f t="shared" si="293"/>
        <v>0</v>
      </c>
      <c r="I151" s="18">
        <f>I128</f>
        <v>0</v>
      </c>
      <c r="J151" s="560">
        <f t="shared" si="294"/>
        <v>0</v>
      </c>
      <c r="K151" s="18">
        <f>K128</f>
        <v>0</v>
      </c>
      <c r="L151" s="560">
        <f t="shared" si="295"/>
        <v>0</v>
      </c>
      <c r="M151" s="18">
        <f>M128</f>
        <v>0</v>
      </c>
    </row>
    <row r="152" spans="1:13" x14ac:dyDescent="0.3">
      <c r="A152" s="575"/>
      <c r="B152" s="571" t="s">
        <v>77</v>
      </c>
      <c r="C152" s="18">
        <f>C140</f>
        <v>0</v>
      </c>
      <c r="D152" s="560">
        <f t="shared" ref="D152" si="318">IFERROR(C152/$M152,0)</f>
        <v>0</v>
      </c>
      <c r="E152" s="18">
        <f>E140</f>
        <v>0</v>
      </c>
      <c r="F152" s="560">
        <f t="shared" ref="F152" si="319">IFERROR(E152/$M152,0)</f>
        <v>0</v>
      </c>
      <c r="G152" s="18">
        <f>G140</f>
        <v>0</v>
      </c>
      <c r="H152" s="560">
        <f t="shared" si="293"/>
        <v>0</v>
      </c>
      <c r="I152" s="18">
        <f>I140</f>
        <v>0</v>
      </c>
      <c r="J152" s="560">
        <f t="shared" si="294"/>
        <v>0</v>
      </c>
      <c r="K152" s="18">
        <f>K140</f>
        <v>0</v>
      </c>
      <c r="L152" s="560">
        <f t="shared" si="295"/>
        <v>0</v>
      </c>
      <c r="M152" s="18">
        <f>M140</f>
        <v>0</v>
      </c>
    </row>
    <row r="153" spans="1:13" x14ac:dyDescent="0.3">
      <c r="A153" s="575"/>
      <c r="B153" s="566" t="s">
        <v>792</v>
      </c>
      <c r="C153" s="18">
        <f>SUM(C147,C151:C152)</f>
        <v>0</v>
      </c>
      <c r="D153" s="560">
        <f t="shared" ref="D153" si="320">IFERROR(C153/$M153,0)</f>
        <v>0</v>
      </c>
      <c r="E153" s="18">
        <f>SUM(E147,E151:E152)</f>
        <v>0</v>
      </c>
      <c r="F153" s="560">
        <f t="shared" ref="F153" si="321">IFERROR(E153/$M153,0)</f>
        <v>0</v>
      </c>
      <c r="G153" s="18">
        <f>SUM(G147,G151:G152)</f>
        <v>0</v>
      </c>
      <c r="H153" s="560">
        <f t="shared" si="293"/>
        <v>0</v>
      </c>
      <c r="I153" s="18">
        <f>SUM(I147,I151:I152)</f>
        <v>0</v>
      </c>
      <c r="J153" s="560">
        <f t="shared" si="294"/>
        <v>0</v>
      </c>
      <c r="K153" s="18">
        <f>SUM(K147,K151:K152)</f>
        <v>0</v>
      </c>
      <c r="L153" s="560">
        <f t="shared" si="295"/>
        <v>0</v>
      </c>
      <c r="M153" s="18">
        <f>SUM(M147,M151:M152)</f>
        <v>0</v>
      </c>
    </row>
    <row r="154" spans="1:13" x14ac:dyDescent="0.3">
      <c r="A154" s="575"/>
    </row>
    <row r="155" spans="1:13" x14ac:dyDescent="0.3">
      <c r="A155" s="575"/>
      <c r="B155" s="753" t="s">
        <v>323</v>
      </c>
      <c r="C155" s="753"/>
      <c r="D155" s="753"/>
      <c r="E155" s="753"/>
      <c r="F155" s="753"/>
      <c r="G155" s="753"/>
      <c r="H155" s="753"/>
      <c r="I155" s="753"/>
      <c r="J155" s="753"/>
      <c r="K155" s="753"/>
      <c r="L155" s="753"/>
      <c r="M155" s="753"/>
    </row>
    <row r="156" spans="1:13" ht="12" customHeight="1" x14ac:dyDescent="0.3">
      <c r="A156" s="575"/>
      <c r="B156" s="418" t="str">
        <f>B111</f>
        <v>Intitulé</v>
      </c>
      <c r="C156" s="754" t="s">
        <v>479</v>
      </c>
      <c r="D156" s="755"/>
      <c r="E156" s="754" t="s">
        <v>480</v>
      </c>
      <c r="F156" s="755"/>
      <c r="G156" s="754" t="s">
        <v>481</v>
      </c>
      <c r="H156" s="755"/>
      <c r="I156" s="754" t="s">
        <v>482</v>
      </c>
      <c r="J156" s="755"/>
      <c r="K156" s="754" t="s">
        <v>483</v>
      </c>
      <c r="L156" s="755"/>
      <c r="M156" s="562" t="s">
        <v>54</v>
      </c>
    </row>
    <row r="157" spans="1:13" x14ac:dyDescent="0.3">
      <c r="A157" s="575"/>
      <c r="B157" s="566" t="str">
        <f t="shared" ref="B157:B187" si="322">B112</f>
        <v>Charges nettes contrôlables</v>
      </c>
      <c r="C157" s="18">
        <f>SUM(C158,C161)</f>
        <v>0</v>
      </c>
      <c r="D157" s="560">
        <f>IFERROR(C157/$M157,0)</f>
        <v>0</v>
      </c>
      <c r="E157" s="18">
        <f>SUM(E158,E161)</f>
        <v>0</v>
      </c>
      <c r="F157" s="560">
        <f>IFERROR(E157/$M157,0)</f>
        <v>0</v>
      </c>
      <c r="G157" s="18">
        <f>SUM(G158,G161)</f>
        <v>0</v>
      </c>
      <c r="H157" s="560">
        <f>IFERROR(G157/$M157,0)</f>
        <v>0</v>
      </c>
      <c r="I157" s="18">
        <f>SUM(I158,I161)</f>
        <v>0</v>
      </c>
      <c r="J157" s="560">
        <f>IFERROR(I157/$M157,0)</f>
        <v>0</v>
      </c>
      <c r="K157" s="18">
        <f>SUM(K158,K161)</f>
        <v>0</v>
      </c>
      <c r="L157" s="560">
        <f>IFERROR(K157/$M157,0)</f>
        <v>0</v>
      </c>
      <c r="M157" s="18">
        <f>SUM(C157,E157,G157,I157,K157)</f>
        <v>0</v>
      </c>
    </row>
    <row r="158" spans="1:13" ht="13.5" customHeight="1" x14ac:dyDescent="0.3">
      <c r="A158" s="756" t="s">
        <v>832</v>
      </c>
      <c r="B158" s="563" t="str">
        <f t="shared" si="322"/>
        <v>Charges nettes contrôlables hors OSP</v>
      </c>
      <c r="C158" s="18">
        <f>SUM(C159:C160)</f>
        <v>0</v>
      </c>
      <c r="D158" s="560">
        <f t="shared" ref="D158" si="323">IFERROR(C158/$M158,0)</f>
        <v>0</v>
      </c>
      <c r="E158" s="18">
        <f>SUM(E159:E160)</f>
        <v>0</v>
      </c>
      <c r="F158" s="560">
        <f t="shared" ref="F158" si="324">IFERROR(E158/$M158,0)</f>
        <v>0</v>
      </c>
      <c r="G158" s="18">
        <f>SUM(G159:G160)</f>
        <v>0</v>
      </c>
      <c r="H158" s="560">
        <f t="shared" ref="H158:H187" si="325">IFERROR(G158/$M158,0)</f>
        <v>0</v>
      </c>
      <c r="I158" s="18">
        <f>SUM(I159:I160)</f>
        <v>0</v>
      </c>
      <c r="J158" s="560">
        <f t="shared" ref="J158:J187" si="326">IFERROR(I158/$M158,0)</f>
        <v>0</v>
      </c>
      <c r="K158" s="18">
        <f>SUM(K159:K160)</f>
        <v>0</v>
      </c>
      <c r="L158" s="560">
        <f t="shared" ref="L158:L187" si="327">IFERROR(K158/$M158,0)</f>
        <v>0</v>
      </c>
      <c r="M158" s="18">
        <f t="shared" ref="M158:M187" si="328">SUM(C158,E158,G158,I158,K158)</f>
        <v>0</v>
      </c>
    </row>
    <row r="159" spans="1:13" ht="13.5" customHeight="1" x14ac:dyDescent="0.3">
      <c r="A159" s="757"/>
      <c r="B159" s="564" t="str">
        <f t="shared" si="322"/>
        <v>Charges nettes hors charges nettes liées aux immobilisations</v>
      </c>
      <c r="C159" s="23"/>
      <c r="D159" s="560">
        <f t="shared" ref="D159" si="329">IFERROR(C159/$M159,0)</f>
        <v>0</v>
      </c>
      <c r="E159" s="23"/>
      <c r="F159" s="560">
        <f t="shared" ref="F159" si="330">IFERROR(E159/$M159,0)</f>
        <v>0</v>
      </c>
      <c r="G159" s="23"/>
      <c r="H159" s="560">
        <f t="shared" si="325"/>
        <v>0</v>
      </c>
      <c r="I159" s="23"/>
      <c r="J159" s="560">
        <f t="shared" si="326"/>
        <v>0</v>
      </c>
      <c r="K159" s="23"/>
      <c r="L159" s="560">
        <f t="shared" si="327"/>
        <v>0</v>
      </c>
      <c r="M159" s="18">
        <f t="shared" si="328"/>
        <v>0</v>
      </c>
    </row>
    <row r="160" spans="1:13" ht="13.5" customHeight="1" x14ac:dyDescent="0.3">
      <c r="A160" s="757"/>
      <c r="B160" s="564" t="str">
        <f t="shared" si="322"/>
        <v xml:space="preserve">Charges nettes liées aux immobilisations </v>
      </c>
      <c r="C160" s="23"/>
      <c r="D160" s="560">
        <f t="shared" ref="D160" si="331">IFERROR(C160/$M160,0)</f>
        <v>0</v>
      </c>
      <c r="E160" s="23"/>
      <c r="F160" s="560">
        <f t="shared" ref="F160" si="332">IFERROR(E160/$M160,0)</f>
        <v>0</v>
      </c>
      <c r="G160" s="23"/>
      <c r="H160" s="560">
        <f t="shared" si="325"/>
        <v>0</v>
      </c>
      <c r="I160" s="23"/>
      <c r="J160" s="560">
        <f t="shared" si="326"/>
        <v>0</v>
      </c>
      <c r="K160" s="23"/>
      <c r="L160" s="560">
        <f t="shared" si="327"/>
        <v>0</v>
      </c>
      <c r="M160" s="18">
        <f t="shared" si="328"/>
        <v>0</v>
      </c>
    </row>
    <row r="161" spans="1:13" ht="13.5" customHeight="1" x14ac:dyDescent="0.3">
      <c r="A161" s="757"/>
      <c r="B161" s="563" t="str">
        <f t="shared" si="322"/>
        <v>Charges nettes contrôlables OSP</v>
      </c>
      <c r="C161" s="18">
        <f>SUM(C162:C164)</f>
        <v>0</v>
      </c>
      <c r="D161" s="560">
        <f t="shared" ref="D161" si="333">IFERROR(C161/$M161,0)</f>
        <v>0</v>
      </c>
      <c r="E161" s="18">
        <f>SUM(E162:E164)</f>
        <v>0</v>
      </c>
      <c r="F161" s="560">
        <f t="shared" ref="F161" si="334">IFERROR(E161/$M161,0)</f>
        <v>0</v>
      </c>
      <c r="G161" s="18">
        <f>SUM(G162:G164)</f>
        <v>0</v>
      </c>
      <c r="H161" s="560">
        <f t="shared" si="325"/>
        <v>0</v>
      </c>
      <c r="I161" s="18">
        <f>SUM(I162:I164)</f>
        <v>0</v>
      </c>
      <c r="J161" s="560">
        <f t="shared" si="326"/>
        <v>0</v>
      </c>
      <c r="K161" s="18">
        <f>SUM(K162:K164)</f>
        <v>0</v>
      </c>
      <c r="L161" s="560">
        <f t="shared" si="327"/>
        <v>0</v>
      </c>
      <c r="M161" s="18">
        <f t="shared" si="328"/>
        <v>0</v>
      </c>
    </row>
    <row r="162" spans="1:13" ht="13.5" customHeight="1" x14ac:dyDescent="0.3">
      <c r="A162" s="757"/>
      <c r="B162" s="565" t="str">
        <f t="shared" si="322"/>
        <v>Charges nettes fixes à l'exclusion des charges d'amortissement</v>
      </c>
      <c r="C162" s="23"/>
      <c r="D162" s="560">
        <f t="shared" ref="D162" si="335">IFERROR(C162/$M162,0)</f>
        <v>0</v>
      </c>
      <c r="E162" s="23"/>
      <c r="F162" s="560">
        <f t="shared" ref="F162" si="336">IFERROR(E162/$M162,0)</f>
        <v>0</v>
      </c>
      <c r="G162" s="23"/>
      <c r="H162" s="560">
        <f t="shared" si="325"/>
        <v>0</v>
      </c>
      <c r="I162" s="23"/>
      <c r="J162" s="560">
        <f t="shared" si="326"/>
        <v>0</v>
      </c>
      <c r="K162" s="23"/>
      <c r="L162" s="560">
        <f t="shared" si="327"/>
        <v>0</v>
      </c>
      <c r="M162" s="18">
        <f t="shared" si="328"/>
        <v>0</v>
      </c>
    </row>
    <row r="163" spans="1:13" ht="13.5" customHeight="1" x14ac:dyDescent="0.3">
      <c r="A163" s="757"/>
      <c r="B163" s="565" t="str">
        <f t="shared" si="322"/>
        <v>Charges nettes variables à l'exclusion des charges d'amortissement</v>
      </c>
      <c r="C163" s="23"/>
      <c r="D163" s="560">
        <f t="shared" ref="D163" si="337">IFERROR(C163/$M163,0)</f>
        <v>0</v>
      </c>
      <c r="E163" s="23"/>
      <c r="F163" s="560">
        <f t="shared" ref="F163" si="338">IFERROR(E163/$M163,0)</f>
        <v>0</v>
      </c>
      <c r="G163" s="23"/>
      <c r="H163" s="560">
        <f t="shared" si="325"/>
        <v>0</v>
      </c>
      <c r="I163" s="23"/>
      <c r="J163" s="560">
        <f t="shared" si="326"/>
        <v>0</v>
      </c>
      <c r="K163" s="23"/>
      <c r="L163" s="560">
        <f t="shared" si="327"/>
        <v>0</v>
      </c>
      <c r="M163" s="18">
        <f t="shared" si="328"/>
        <v>0</v>
      </c>
    </row>
    <row r="164" spans="1:13" ht="13.5" customHeight="1" x14ac:dyDescent="0.3">
      <c r="A164" s="758"/>
      <c r="B164" s="565" t="str">
        <f t="shared" si="322"/>
        <v>Charges d'amortissement</v>
      </c>
      <c r="C164" s="23"/>
      <c r="D164" s="560">
        <f t="shared" ref="D164" si="339">IFERROR(C164/$M164,0)</f>
        <v>0</v>
      </c>
      <c r="E164" s="23"/>
      <c r="F164" s="560">
        <f t="shared" ref="F164" si="340">IFERROR(E164/$M164,0)</f>
        <v>0</v>
      </c>
      <c r="G164" s="23"/>
      <c r="H164" s="560">
        <f t="shared" si="325"/>
        <v>0</v>
      </c>
      <c r="I164" s="23"/>
      <c r="J164" s="560">
        <f t="shared" si="326"/>
        <v>0</v>
      </c>
      <c r="K164" s="23"/>
      <c r="L164" s="560">
        <f t="shared" si="327"/>
        <v>0</v>
      </c>
      <c r="M164" s="18">
        <f t="shared" si="328"/>
        <v>0</v>
      </c>
    </row>
    <row r="165" spans="1:13" x14ac:dyDescent="0.3">
      <c r="A165" s="572"/>
      <c r="B165" s="566" t="str">
        <f t="shared" si="322"/>
        <v xml:space="preserve">Charges et produits non-contrôlables </v>
      </c>
      <c r="C165" s="18">
        <f>SUM(C166,C173)</f>
        <v>0</v>
      </c>
      <c r="D165" s="560">
        <f t="shared" ref="D165" si="341">IFERROR(C165/$M165,0)</f>
        <v>0</v>
      </c>
      <c r="E165" s="18">
        <f>SUM(E166,E173)</f>
        <v>0</v>
      </c>
      <c r="F165" s="560">
        <f t="shared" ref="F165" si="342">IFERROR(E165/$M165,0)</f>
        <v>0</v>
      </c>
      <c r="G165" s="18">
        <f>SUM(G166,G173)</f>
        <v>0</v>
      </c>
      <c r="H165" s="560">
        <f t="shared" si="325"/>
        <v>0</v>
      </c>
      <c r="I165" s="18">
        <f>SUM(I166,I173)</f>
        <v>0</v>
      </c>
      <c r="J165" s="560">
        <f t="shared" si="326"/>
        <v>0</v>
      </c>
      <c r="K165" s="18">
        <f>SUM(K166,K173)</f>
        <v>0</v>
      </c>
      <c r="L165" s="560">
        <f t="shared" si="327"/>
        <v>0</v>
      </c>
      <c r="M165" s="18">
        <f t="shared" si="328"/>
        <v>0</v>
      </c>
    </row>
    <row r="166" spans="1:13" ht="13.5" customHeight="1" x14ac:dyDescent="0.3">
      <c r="A166" s="759" t="s">
        <v>833</v>
      </c>
      <c r="B166" s="567" t="str">
        <f t="shared" si="322"/>
        <v>Hors OSP</v>
      </c>
      <c r="C166" s="18">
        <f>SUM(C167:C172)</f>
        <v>0</v>
      </c>
      <c r="D166" s="560">
        <f t="shared" ref="D166" si="343">IFERROR(C166/$M166,0)</f>
        <v>0</v>
      </c>
      <c r="E166" s="18">
        <f>SUM(E167:E172)</f>
        <v>0</v>
      </c>
      <c r="F166" s="560">
        <f t="shared" ref="F166" si="344">IFERROR(E166/$M166,0)</f>
        <v>0</v>
      </c>
      <c r="G166" s="18">
        <f>SUM(G167:G172)</f>
        <v>0</v>
      </c>
      <c r="H166" s="560">
        <f t="shared" si="325"/>
        <v>0</v>
      </c>
      <c r="I166" s="18">
        <f>SUM(I167:I172)</f>
        <v>0</v>
      </c>
      <c r="J166" s="560">
        <f t="shared" si="326"/>
        <v>0</v>
      </c>
      <c r="K166" s="18">
        <f>SUM(K167:K172)</f>
        <v>0</v>
      </c>
      <c r="L166" s="560">
        <f t="shared" si="327"/>
        <v>0</v>
      </c>
      <c r="M166" s="18">
        <f t="shared" si="328"/>
        <v>0</v>
      </c>
    </row>
    <row r="167" spans="1:13" ht="13.5" customHeight="1" x14ac:dyDescent="0.3">
      <c r="A167" s="759"/>
      <c r="B167" s="565" t="str">
        <f t="shared" si="322"/>
        <v xml:space="preserve">Charges émanant de factures émises par la société FeReSO dans le cadre du processus de réconciliation </v>
      </c>
      <c r="C167" s="23"/>
      <c r="D167" s="560">
        <f t="shared" ref="D167" si="345">IFERROR(C167/$M167,0)</f>
        <v>0</v>
      </c>
      <c r="E167" s="23"/>
      <c r="F167" s="560">
        <f t="shared" ref="F167" si="346">IFERROR(E167/$M167,0)</f>
        <v>0</v>
      </c>
      <c r="G167" s="23"/>
      <c r="H167" s="560">
        <f t="shared" si="325"/>
        <v>0</v>
      </c>
      <c r="I167" s="23"/>
      <c r="J167" s="560">
        <f t="shared" si="326"/>
        <v>0</v>
      </c>
      <c r="K167" s="23"/>
      <c r="L167" s="560">
        <f t="shared" si="327"/>
        <v>0</v>
      </c>
      <c r="M167" s="18">
        <f t="shared" si="328"/>
        <v>0</v>
      </c>
    </row>
    <row r="168" spans="1:13" ht="13.5" customHeight="1" x14ac:dyDescent="0.3">
      <c r="A168" s="759"/>
      <c r="B168" s="565" t="str">
        <f t="shared" si="322"/>
        <v xml:space="preserve">Redevance de voirie </v>
      </c>
      <c r="C168" s="23"/>
      <c r="D168" s="560">
        <f t="shared" ref="D168" si="347">IFERROR(C168/$M168,0)</f>
        <v>0</v>
      </c>
      <c r="E168" s="23"/>
      <c r="F168" s="560">
        <f t="shared" ref="F168" si="348">IFERROR(E168/$M168,0)</f>
        <v>0</v>
      </c>
      <c r="G168" s="23"/>
      <c r="H168" s="560">
        <f t="shared" si="325"/>
        <v>0</v>
      </c>
      <c r="I168" s="23"/>
      <c r="J168" s="560">
        <f t="shared" si="326"/>
        <v>0</v>
      </c>
      <c r="K168" s="23"/>
      <c r="L168" s="560">
        <f t="shared" si="327"/>
        <v>0</v>
      </c>
      <c r="M168" s="18">
        <f t="shared" si="328"/>
        <v>0</v>
      </c>
    </row>
    <row r="169" spans="1:13" ht="13.5" customHeight="1" x14ac:dyDescent="0.3">
      <c r="A169" s="759"/>
      <c r="B169" s="565" t="str">
        <f t="shared" si="322"/>
        <v>Charge fiscale résultant de l'application de l'impôt des sociétés</v>
      </c>
      <c r="C169" s="23"/>
      <c r="D169" s="560">
        <f t="shared" ref="D169" si="349">IFERROR(C169/$M169,0)</f>
        <v>0</v>
      </c>
      <c r="E169" s="23"/>
      <c r="F169" s="560">
        <f t="shared" ref="F169" si="350">IFERROR(E169/$M169,0)</f>
        <v>0</v>
      </c>
      <c r="G169" s="23"/>
      <c r="H169" s="560">
        <f t="shared" si="325"/>
        <v>0</v>
      </c>
      <c r="I169" s="23"/>
      <c r="J169" s="560">
        <f t="shared" si="326"/>
        <v>0</v>
      </c>
      <c r="K169" s="23"/>
      <c r="L169" s="560">
        <f t="shared" si="327"/>
        <v>0</v>
      </c>
      <c r="M169" s="18">
        <f t="shared" si="328"/>
        <v>0</v>
      </c>
    </row>
    <row r="170" spans="1:13" ht="13.5" customHeight="1" x14ac:dyDescent="0.3">
      <c r="A170" s="759"/>
      <c r="B170" s="565" t="str">
        <f t="shared" si="322"/>
        <v>Autres impôts, taxes, redevances, surcharges, précomptes immobiliers et mobiliers</v>
      </c>
      <c r="C170" s="23"/>
      <c r="D170" s="560">
        <f t="shared" ref="D170" si="351">IFERROR(C170/$M170,0)</f>
        <v>0</v>
      </c>
      <c r="E170" s="23"/>
      <c r="F170" s="560">
        <f t="shared" ref="F170" si="352">IFERROR(E170/$M170,0)</f>
        <v>0</v>
      </c>
      <c r="G170" s="23"/>
      <c r="H170" s="560">
        <f t="shared" si="325"/>
        <v>0</v>
      </c>
      <c r="I170" s="23"/>
      <c r="J170" s="560">
        <f t="shared" si="326"/>
        <v>0</v>
      </c>
      <c r="K170" s="23"/>
      <c r="L170" s="560">
        <f t="shared" si="327"/>
        <v>0</v>
      </c>
      <c r="M170" s="18">
        <f t="shared" si="328"/>
        <v>0</v>
      </c>
    </row>
    <row r="171" spans="1:13" ht="13.5" customHeight="1" x14ac:dyDescent="0.3">
      <c r="A171" s="759"/>
      <c r="B171" s="565" t="str">
        <f t="shared" si="322"/>
        <v>Cotisations de responsabilisation de l’ONSSAPL</v>
      </c>
      <c r="C171" s="23"/>
      <c r="D171" s="560">
        <f t="shared" ref="D171" si="353">IFERROR(C171/$M171,0)</f>
        <v>0</v>
      </c>
      <c r="E171" s="23"/>
      <c r="F171" s="560">
        <f t="shared" ref="F171" si="354">IFERROR(E171/$M171,0)</f>
        <v>0</v>
      </c>
      <c r="G171" s="23"/>
      <c r="H171" s="560">
        <f t="shared" si="325"/>
        <v>0</v>
      </c>
      <c r="I171" s="23"/>
      <c r="J171" s="560">
        <f t="shared" si="326"/>
        <v>0</v>
      </c>
      <c r="K171" s="23"/>
      <c r="L171" s="560">
        <f t="shared" si="327"/>
        <v>0</v>
      </c>
      <c r="M171" s="18">
        <f t="shared" si="328"/>
        <v>0</v>
      </c>
    </row>
    <row r="172" spans="1:13" ht="13.5" customHeight="1" x14ac:dyDescent="0.3">
      <c r="A172" s="759"/>
      <c r="B172" s="565" t="str">
        <f t="shared" si="322"/>
        <v>Charges de pension non-capitalisées (uniquement destiné à ORES)</v>
      </c>
      <c r="C172" s="23"/>
      <c r="D172" s="560">
        <f t="shared" ref="D172" si="355">IFERROR(C172/$M172,0)</f>
        <v>0</v>
      </c>
      <c r="E172" s="23"/>
      <c r="F172" s="560">
        <f t="shared" ref="F172" si="356">IFERROR(E172/$M172,0)</f>
        <v>0</v>
      </c>
      <c r="G172" s="23"/>
      <c r="H172" s="560">
        <f t="shared" si="325"/>
        <v>0</v>
      </c>
      <c r="I172" s="23"/>
      <c r="J172" s="560">
        <f t="shared" si="326"/>
        <v>0</v>
      </c>
      <c r="K172" s="23"/>
      <c r="L172" s="560">
        <f t="shared" si="327"/>
        <v>0</v>
      </c>
      <c r="M172" s="18">
        <f t="shared" si="328"/>
        <v>0</v>
      </c>
    </row>
    <row r="173" spans="1:13" x14ac:dyDescent="0.3">
      <c r="A173" s="572"/>
      <c r="B173" s="567" t="str">
        <f t="shared" si="322"/>
        <v>OSP</v>
      </c>
      <c r="C173" s="18">
        <f>SUM(C174:C179)</f>
        <v>0</v>
      </c>
      <c r="D173" s="560">
        <f t="shared" ref="D173" si="357">IFERROR(C173/$M173,0)</f>
        <v>0</v>
      </c>
      <c r="E173" s="18">
        <f>SUM(E174:E179)</f>
        <v>0</v>
      </c>
      <c r="F173" s="560">
        <f t="shared" ref="F173" si="358">IFERROR(E173/$M173,0)</f>
        <v>0</v>
      </c>
      <c r="G173" s="18">
        <f>SUM(G174:G179)</f>
        <v>0</v>
      </c>
      <c r="H173" s="560">
        <f t="shared" si="325"/>
        <v>0</v>
      </c>
      <c r="I173" s="18">
        <f>SUM(I174:I179)</f>
        <v>0</v>
      </c>
      <c r="J173" s="560">
        <f t="shared" si="326"/>
        <v>0</v>
      </c>
      <c r="K173" s="18">
        <f>SUM(K174:K179)</f>
        <v>0</v>
      </c>
      <c r="L173" s="560">
        <f t="shared" si="327"/>
        <v>0</v>
      </c>
      <c r="M173" s="18">
        <f t="shared" si="328"/>
        <v>0</v>
      </c>
    </row>
    <row r="174" spans="1:13" ht="27" x14ac:dyDescent="0.3">
      <c r="A174" s="759" t="s">
        <v>833</v>
      </c>
      <c r="B174" s="565" t="str">
        <f t="shared" si="322"/>
        <v>Charges émanant de factures d’achat de gaz émises par un fournisseur commercial pour l'alimentation de la clientèle propre du GRD</v>
      </c>
      <c r="C174" s="23"/>
      <c r="D174" s="560">
        <f t="shared" ref="D174" si="359">IFERROR(C174/$M174,0)</f>
        <v>0</v>
      </c>
      <c r="E174" s="23"/>
      <c r="F174" s="560">
        <f t="shared" ref="F174" si="360">IFERROR(E174/$M174,0)</f>
        <v>0</v>
      </c>
      <c r="G174" s="23"/>
      <c r="H174" s="560">
        <f t="shared" si="325"/>
        <v>0</v>
      </c>
      <c r="I174" s="23"/>
      <c r="J174" s="560">
        <f t="shared" si="326"/>
        <v>0</v>
      </c>
      <c r="K174" s="23"/>
      <c r="L174" s="560">
        <f t="shared" si="327"/>
        <v>0</v>
      </c>
      <c r="M174" s="18">
        <f t="shared" si="328"/>
        <v>0</v>
      </c>
    </row>
    <row r="175" spans="1:13" ht="13.5" customHeight="1" x14ac:dyDescent="0.3">
      <c r="A175" s="759"/>
      <c r="B175" s="565" t="str">
        <f t="shared" si="322"/>
        <v>Charges de distribution supportées par le GRD pour l'alimentation de clientèle propre</v>
      </c>
      <c r="C175" s="23"/>
      <c r="D175" s="560">
        <f t="shared" ref="D175" si="361">IFERROR(C175/$M175,0)</f>
        <v>0</v>
      </c>
      <c r="E175" s="23"/>
      <c r="F175" s="560">
        <f t="shared" ref="F175" si="362">IFERROR(E175/$M175,0)</f>
        <v>0</v>
      </c>
      <c r="G175" s="23"/>
      <c r="H175" s="560">
        <f t="shared" si="325"/>
        <v>0</v>
      </c>
      <c r="I175" s="23"/>
      <c r="J175" s="560">
        <f t="shared" si="326"/>
        <v>0</v>
      </c>
      <c r="K175" s="23"/>
      <c r="L175" s="560">
        <f t="shared" si="327"/>
        <v>0</v>
      </c>
      <c r="M175" s="18">
        <f t="shared" si="328"/>
        <v>0</v>
      </c>
    </row>
    <row r="176" spans="1:13" ht="27" x14ac:dyDescent="0.3">
      <c r="A176" s="759"/>
      <c r="B176" s="565" t="str">
        <f t="shared" si="322"/>
        <v xml:space="preserve">Produits issus de la facturation de la fourniture de gaz à la clientèle propre du gestionnaire de réseau de distribution ainsi que le montant de la compensation versée par la CREG </v>
      </c>
      <c r="C176" s="23"/>
      <c r="D176" s="560">
        <f t="shared" ref="D176" si="363">IFERROR(C176/$M176,0)</f>
        <v>0</v>
      </c>
      <c r="E176" s="23"/>
      <c r="F176" s="560">
        <f t="shared" ref="F176" si="364">IFERROR(E176/$M176,0)</f>
        <v>0</v>
      </c>
      <c r="G176" s="23"/>
      <c r="H176" s="560">
        <f t="shared" si="325"/>
        <v>0</v>
      </c>
      <c r="I176" s="23"/>
      <c r="J176" s="560">
        <f t="shared" si="326"/>
        <v>0</v>
      </c>
      <c r="K176" s="23"/>
      <c r="L176" s="560">
        <f t="shared" si="327"/>
        <v>0</v>
      </c>
      <c r="M176" s="18">
        <f t="shared" si="328"/>
        <v>0</v>
      </c>
    </row>
    <row r="177" spans="1:13" ht="13.5" customHeight="1" x14ac:dyDescent="0.3">
      <c r="A177" s="759"/>
      <c r="B177" s="565" t="str">
        <f t="shared" si="322"/>
        <v xml:space="preserve">Indemnités versées aux fournisseurs de gaz, résultant du retard de placement des compteurs à budget </v>
      </c>
      <c r="C177" s="23"/>
      <c r="D177" s="560">
        <f t="shared" ref="D177" si="365">IFERROR(C177/$M177,0)</f>
        <v>0</v>
      </c>
      <c r="E177" s="23"/>
      <c r="F177" s="560">
        <f t="shared" ref="F177" si="366">IFERROR(E177/$M177,0)</f>
        <v>0</v>
      </c>
      <c r="G177" s="23"/>
      <c r="H177" s="560">
        <f t="shared" si="325"/>
        <v>0</v>
      </c>
      <c r="I177" s="23"/>
      <c r="J177" s="560">
        <f t="shared" si="326"/>
        <v>0</v>
      </c>
      <c r="K177" s="23"/>
      <c r="L177" s="560">
        <f t="shared" si="327"/>
        <v>0</v>
      </c>
      <c r="M177" s="18">
        <f t="shared" si="328"/>
        <v>0</v>
      </c>
    </row>
    <row r="178" spans="1:13" ht="13.5" customHeight="1" x14ac:dyDescent="0.3">
      <c r="A178" s="759"/>
      <c r="B178" s="565" t="str">
        <f t="shared" si="322"/>
        <v>Charges et produits liés à l’achat de gaz SER</v>
      </c>
      <c r="C178" s="23"/>
      <c r="D178" s="560">
        <f t="shared" ref="D178" si="367">IFERROR(C178/$M178,0)</f>
        <v>0</v>
      </c>
      <c r="E178" s="23"/>
      <c r="F178" s="560">
        <f t="shared" ref="F178" si="368">IFERROR(E178/$M178,0)</f>
        <v>0</v>
      </c>
      <c r="G178" s="23"/>
      <c r="H178" s="560">
        <f t="shared" si="325"/>
        <v>0</v>
      </c>
      <c r="I178" s="23"/>
      <c r="J178" s="560">
        <f t="shared" si="326"/>
        <v>0</v>
      </c>
      <c r="K178" s="23"/>
      <c r="L178" s="560">
        <f t="shared" si="327"/>
        <v>0</v>
      </c>
      <c r="M178" s="18">
        <f t="shared" si="328"/>
        <v>0</v>
      </c>
    </row>
    <row r="179" spans="1:13" ht="13.5" customHeight="1" x14ac:dyDescent="0.3">
      <c r="A179" s="759"/>
      <c r="B179" s="565" t="str">
        <f t="shared" si="322"/>
        <v xml:space="preserve">Charges émanant de factures émises par la société FeReSO dans le cadre du processus de réconciliation </v>
      </c>
      <c r="C179" s="23"/>
      <c r="D179" s="560">
        <f t="shared" ref="D179" si="369">IFERROR(C179/$M179,0)</f>
        <v>0</v>
      </c>
      <c r="E179" s="23"/>
      <c r="F179" s="560">
        <f t="shared" ref="F179" si="370">IFERROR(E179/$M179,0)</f>
        <v>0</v>
      </c>
      <c r="G179" s="23"/>
      <c r="H179" s="560">
        <f t="shared" si="325"/>
        <v>0</v>
      </c>
      <c r="I179" s="23"/>
      <c r="J179" s="560">
        <f t="shared" si="326"/>
        <v>0</v>
      </c>
      <c r="K179" s="23"/>
      <c r="L179" s="560">
        <f t="shared" si="327"/>
        <v>0</v>
      </c>
      <c r="M179" s="18">
        <f t="shared" si="328"/>
        <v>0</v>
      </c>
    </row>
    <row r="180" spans="1:13" x14ac:dyDescent="0.3">
      <c r="A180" s="572"/>
      <c r="B180" s="568" t="str">
        <f t="shared" si="322"/>
        <v>Charges nettes relatives aux projets spécifiques</v>
      </c>
      <c r="C180" s="18">
        <f>SUM(C181:C182)</f>
        <v>0</v>
      </c>
      <c r="D180" s="560">
        <f t="shared" ref="D180" si="371">IFERROR(C180/$M180,0)</f>
        <v>0</v>
      </c>
      <c r="E180" s="18">
        <f>SUM(E181:E182)</f>
        <v>0</v>
      </c>
      <c r="F180" s="560">
        <f t="shared" ref="F180" si="372">IFERROR(E180/$M180,0)</f>
        <v>0</v>
      </c>
      <c r="G180" s="18">
        <f>SUM(G181:G182)</f>
        <v>0</v>
      </c>
      <c r="H180" s="560">
        <f t="shared" si="325"/>
        <v>0</v>
      </c>
      <c r="I180" s="18">
        <f>SUM(I181:I182)</f>
        <v>0</v>
      </c>
      <c r="J180" s="560">
        <f t="shared" si="326"/>
        <v>0</v>
      </c>
      <c r="K180" s="18">
        <f>SUM(K181:K182)</f>
        <v>0</v>
      </c>
      <c r="L180" s="560">
        <f t="shared" si="327"/>
        <v>0</v>
      </c>
      <c r="M180" s="18">
        <f t="shared" si="328"/>
        <v>0</v>
      </c>
    </row>
    <row r="181" spans="1:13" ht="13.5" customHeight="1" x14ac:dyDescent="0.3">
      <c r="A181" s="760" t="s">
        <v>832</v>
      </c>
      <c r="B181" s="569" t="str">
        <f t="shared" si="322"/>
        <v>Charges nettes fixes</v>
      </c>
      <c r="C181" s="23"/>
      <c r="D181" s="560">
        <f t="shared" ref="D181" si="373">IFERROR(C181/$M181,0)</f>
        <v>0</v>
      </c>
      <c r="E181" s="23"/>
      <c r="F181" s="560">
        <f t="shared" ref="F181" si="374">IFERROR(E181/$M181,0)</f>
        <v>0</v>
      </c>
      <c r="G181" s="23"/>
      <c r="H181" s="560">
        <f t="shared" si="325"/>
        <v>0</v>
      </c>
      <c r="I181" s="23"/>
      <c r="J181" s="560">
        <f t="shared" si="326"/>
        <v>0</v>
      </c>
      <c r="K181" s="23"/>
      <c r="L181" s="560">
        <f t="shared" si="327"/>
        <v>0</v>
      </c>
      <c r="M181" s="18">
        <f t="shared" si="328"/>
        <v>0</v>
      </c>
    </row>
    <row r="182" spans="1:13" ht="13.5" customHeight="1" x14ac:dyDescent="0.3">
      <c r="A182" s="760"/>
      <c r="B182" s="569" t="str">
        <f t="shared" si="322"/>
        <v>Charges nettes variables</v>
      </c>
      <c r="C182" s="23"/>
      <c r="D182" s="560">
        <f t="shared" ref="D182" si="375">IFERROR(C182/$M182,0)</f>
        <v>0</v>
      </c>
      <c r="E182" s="23"/>
      <c r="F182" s="560">
        <f t="shared" ref="F182" si="376">IFERROR(E182/$M182,0)</f>
        <v>0</v>
      </c>
      <c r="G182" s="23"/>
      <c r="H182" s="560">
        <f t="shared" si="325"/>
        <v>0</v>
      </c>
      <c r="I182" s="23"/>
      <c r="J182" s="560">
        <f t="shared" si="326"/>
        <v>0</v>
      </c>
      <c r="K182" s="23"/>
      <c r="L182" s="560">
        <f t="shared" si="327"/>
        <v>0</v>
      </c>
      <c r="M182" s="18">
        <f t="shared" si="328"/>
        <v>0</v>
      </c>
    </row>
    <row r="183" spans="1:13" x14ac:dyDescent="0.3">
      <c r="A183" s="572"/>
      <c r="B183" s="568" t="str">
        <f t="shared" si="322"/>
        <v>Marge équitable</v>
      </c>
      <c r="C183" s="18">
        <f>SUM(C184:C185)</f>
        <v>0</v>
      </c>
      <c r="D183" s="560">
        <f t="shared" ref="D183" si="377">IFERROR(C183/$M183,0)</f>
        <v>0</v>
      </c>
      <c r="E183" s="18">
        <f>SUM(E184:E185)</f>
        <v>0</v>
      </c>
      <c r="F183" s="560">
        <f t="shared" ref="F183" si="378">IFERROR(E183/$M183,0)</f>
        <v>0</v>
      </c>
      <c r="G183" s="18">
        <f>SUM(G184:G185)</f>
        <v>0</v>
      </c>
      <c r="H183" s="560">
        <f t="shared" si="325"/>
        <v>0</v>
      </c>
      <c r="I183" s="18">
        <f>SUM(I184:I185)</f>
        <v>0</v>
      </c>
      <c r="J183" s="560">
        <f t="shared" si="326"/>
        <v>0</v>
      </c>
      <c r="K183" s="18">
        <f>SUM(K184:K185)</f>
        <v>0</v>
      </c>
      <c r="L183" s="560">
        <f t="shared" si="327"/>
        <v>0</v>
      </c>
      <c r="M183" s="18">
        <f t="shared" si="328"/>
        <v>0</v>
      </c>
    </row>
    <row r="184" spans="1:13" ht="13.5" customHeight="1" x14ac:dyDescent="0.3">
      <c r="A184" s="761" t="s">
        <v>833</v>
      </c>
      <c r="B184" s="567" t="str">
        <f t="shared" si="322"/>
        <v>Hors OSP</v>
      </c>
      <c r="C184" s="23"/>
      <c r="D184" s="560">
        <f t="shared" ref="D184" si="379">IFERROR(C184/$M184,0)</f>
        <v>0</v>
      </c>
      <c r="E184" s="23"/>
      <c r="F184" s="560">
        <f t="shared" ref="F184" si="380">IFERROR(E184/$M184,0)</f>
        <v>0</v>
      </c>
      <c r="G184" s="23"/>
      <c r="H184" s="560">
        <f t="shared" si="325"/>
        <v>0</v>
      </c>
      <c r="I184" s="23"/>
      <c r="J184" s="560">
        <f t="shared" si="326"/>
        <v>0</v>
      </c>
      <c r="K184" s="23"/>
      <c r="L184" s="560">
        <f t="shared" si="327"/>
        <v>0</v>
      </c>
      <c r="M184" s="18">
        <f t="shared" si="328"/>
        <v>0</v>
      </c>
    </row>
    <row r="185" spans="1:13" ht="13.5" customHeight="1" x14ac:dyDescent="0.3">
      <c r="A185" s="761"/>
      <c r="B185" s="567" t="str">
        <f t="shared" si="322"/>
        <v>OSP</v>
      </c>
      <c r="C185" s="23"/>
      <c r="D185" s="560">
        <f t="shared" ref="D185" si="381">IFERROR(C185/$M185,0)</f>
        <v>0</v>
      </c>
      <c r="E185" s="23"/>
      <c r="F185" s="560">
        <f t="shared" ref="F185" si="382">IFERROR(E185/$M185,0)</f>
        <v>0</v>
      </c>
      <c r="G185" s="23"/>
      <c r="H185" s="560">
        <f t="shared" si="325"/>
        <v>0</v>
      </c>
      <c r="I185" s="23"/>
      <c r="J185" s="560">
        <f t="shared" si="326"/>
        <v>0</v>
      </c>
      <c r="K185" s="23"/>
      <c r="L185" s="560">
        <f t="shared" si="327"/>
        <v>0</v>
      </c>
      <c r="M185" s="18">
        <f t="shared" si="328"/>
        <v>0</v>
      </c>
    </row>
    <row r="186" spans="1:13" ht="15" x14ac:dyDescent="0.3">
      <c r="A186" s="762" t="s">
        <v>833</v>
      </c>
      <c r="B186" s="568" t="str">
        <f t="shared" si="322"/>
        <v>Quote-part des soldes régulatoires années précédentes</v>
      </c>
      <c r="C186" s="23"/>
      <c r="D186" s="560">
        <f t="shared" ref="D186" si="383">IFERROR(C186/$M186,0)</f>
        <v>0</v>
      </c>
      <c r="E186" s="23"/>
      <c r="F186" s="560">
        <f t="shared" ref="F186" si="384">IFERROR(E186/$M186,0)</f>
        <v>0</v>
      </c>
      <c r="G186" s="23"/>
      <c r="H186" s="560">
        <f t="shared" si="325"/>
        <v>0</v>
      </c>
      <c r="I186" s="23"/>
      <c r="J186" s="560">
        <f t="shared" si="326"/>
        <v>0</v>
      </c>
      <c r="K186" s="23"/>
      <c r="L186" s="560">
        <f t="shared" si="327"/>
        <v>0</v>
      </c>
      <c r="M186" s="18">
        <f t="shared" si="328"/>
        <v>0</v>
      </c>
    </row>
    <row r="187" spans="1:13" x14ac:dyDescent="0.3">
      <c r="A187" s="573"/>
      <c r="B187" s="570" t="str">
        <f t="shared" si="322"/>
        <v>TOTAL</v>
      </c>
      <c r="C187" s="18">
        <f>SUM(C157,C165,C180,C183,C186)</f>
        <v>0</v>
      </c>
      <c r="D187" s="560">
        <f t="shared" ref="D187" si="385">IFERROR(C187/$M187,0)</f>
        <v>0</v>
      </c>
      <c r="E187" s="18">
        <f>SUM(E157,E165,E180,E183,E186)</f>
        <v>0</v>
      </c>
      <c r="F187" s="560">
        <f t="shared" ref="F187" si="386">IFERROR(E187/$M187,0)</f>
        <v>0</v>
      </c>
      <c r="G187" s="18">
        <f>SUM(G157,G165,G180,G183,G186)</f>
        <v>0</v>
      </c>
      <c r="H187" s="560">
        <f t="shared" si="325"/>
        <v>0</v>
      </c>
      <c r="I187" s="18">
        <f>SUM(I157,I165,I180,I183,I186)</f>
        <v>0</v>
      </c>
      <c r="J187" s="560">
        <f t="shared" si="326"/>
        <v>0</v>
      </c>
      <c r="K187" s="18">
        <f>SUM(K157,K165,K180,K183,K186)</f>
        <v>0</v>
      </c>
      <c r="L187" s="560">
        <f t="shared" si="327"/>
        <v>0</v>
      </c>
      <c r="M187" s="18">
        <f t="shared" si="328"/>
        <v>0</v>
      </c>
    </row>
    <row r="188" spans="1:13" x14ac:dyDescent="0.3">
      <c r="A188" s="573"/>
      <c r="B188" s="10"/>
      <c r="C188" s="6"/>
      <c r="D188" s="6"/>
    </row>
    <row r="189" spans="1:13" x14ac:dyDescent="0.3">
      <c r="A189" s="573"/>
      <c r="B189" s="10"/>
      <c r="C189" s="6"/>
      <c r="D189" s="6"/>
    </row>
    <row r="190" spans="1:13" x14ac:dyDescent="0.3">
      <c r="A190" s="575"/>
      <c r="B190" s="752" t="s">
        <v>789</v>
      </c>
      <c r="C190" s="752"/>
      <c r="D190" s="752"/>
      <c r="E190" s="752"/>
      <c r="F190" s="752"/>
      <c r="G190" s="752"/>
      <c r="H190" s="752"/>
      <c r="I190" s="752"/>
      <c r="J190" s="752"/>
      <c r="K190" s="752"/>
      <c r="L190" s="752"/>
      <c r="M190" s="752"/>
    </row>
    <row r="191" spans="1:13" x14ac:dyDescent="0.3">
      <c r="A191" s="575"/>
      <c r="B191" s="10"/>
      <c r="C191" s="6"/>
      <c r="D191" s="6"/>
    </row>
    <row r="192" spans="1:13" x14ac:dyDescent="0.3">
      <c r="A192" s="575"/>
      <c r="B192" s="571" t="s">
        <v>790</v>
      </c>
      <c r="C192" s="18">
        <f>SUM(C193:C195)</f>
        <v>0</v>
      </c>
      <c r="D192" s="560">
        <f t="shared" ref="D192" si="387">IFERROR(C192/$M192,0)</f>
        <v>0</v>
      </c>
      <c r="E192" s="18">
        <f>SUM(E193:E195)</f>
        <v>0</v>
      </c>
      <c r="F192" s="560">
        <f t="shared" ref="F192" si="388">IFERROR(E192/$M192,0)</f>
        <v>0</v>
      </c>
      <c r="G192" s="18">
        <f>SUM(G193:G195)</f>
        <v>0</v>
      </c>
      <c r="H192" s="560">
        <f t="shared" ref="H192:H198" si="389">IFERROR(G192/$M192,0)</f>
        <v>0</v>
      </c>
      <c r="I192" s="18">
        <f>SUM(I193:I195)</f>
        <v>0</v>
      </c>
      <c r="J192" s="560">
        <f t="shared" ref="J192:J198" si="390">IFERROR(I192/$M192,0)</f>
        <v>0</v>
      </c>
      <c r="K192" s="18">
        <f>SUM(K193:K195)</f>
        <v>0</v>
      </c>
      <c r="L192" s="560">
        <f t="shared" ref="L192:L198" si="391">IFERROR(K192/$M192,0)</f>
        <v>0</v>
      </c>
      <c r="M192" s="18">
        <f>SUM(M193:M195)</f>
        <v>0</v>
      </c>
    </row>
    <row r="193" spans="1:13" x14ac:dyDescent="0.3">
      <c r="A193" s="575"/>
      <c r="B193" s="565" t="s">
        <v>569</v>
      </c>
      <c r="C193" s="18">
        <f t="shared" ref="C193:C195" si="392">C162</f>
        <v>0</v>
      </c>
      <c r="D193" s="560">
        <f t="shared" ref="D193" si="393">IFERROR(C193/$M193,0)</f>
        <v>0</v>
      </c>
      <c r="E193" s="18">
        <f t="shared" ref="E193" si="394">E162</f>
        <v>0</v>
      </c>
      <c r="F193" s="560">
        <f t="shared" ref="F193" si="395">IFERROR(E193/$M193,0)</f>
        <v>0</v>
      </c>
      <c r="G193" s="18">
        <f t="shared" ref="G193" si="396">G162</f>
        <v>0</v>
      </c>
      <c r="H193" s="560">
        <f t="shared" si="389"/>
        <v>0</v>
      </c>
      <c r="I193" s="18">
        <f t="shared" ref="I193" si="397">I162</f>
        <v>0</v>
      </c>
      <c r="J193" s="560">
        <f t="shared" si="390"/>
        <v>0</v>
      </c>
      <c r="K193" s="18">
        <f t="shared" ref="K193" si="398">K162</f>
        <v>0</v>
      </c>
      <c r="L193" s="560">
        <f t="shared" si="391"/>
        <v>0</v>
      </c>
      <c r="M193" s="18">
        <f t="shared" ref="M193:M195" si="399">M162</f>
        <v>0</v>
      </c>
    </row>
    <row r="194" spans="1:13" x14ac:dyDescent="0.3">
      <c r="A194" s="575"/>
      <c r="B194" s="565" t="s">
        <v>568</v>
      </c>
      <c r="C194" s="18">
        <f t="shared" si="392"/>
        <v>0</v>
      </c>
      <c r="D194" s="560">
        <f t="shared" ref="D194" si="400">IFERROR(C194/$M194,0)</f>
        <v>0</v>
      </c>
      <c r="E194" s="18">
        <f t="shared" ref="E194" si="401">E163</f>
        <v>0</v>
      </c>
      <c r="F194" s="560">
        <f t="shared" ref="F194" si="402">IFERROR(E194/$M194,0)</f>
        <v>0</v>
      </c>
      <c r="G194" s="18">
        <f t="shared" ref="G194" si="403">G163</f>
        <v>0</v>
      </c>
      <c r="H194" s="560">
        <f t="shared" si="389"/>
        <v>0</v>
      </c>
      <c r="I194" s="18">
        <f t="shared" ref="I194" si="404">I163</f>
        <v>0</v>
      </c>
      <c r="J194" s="560">
        <f t="shared" si="390"/>
        <v>0</v>
      </c>
      <c r="K194" s="18">
        <f t="shared" ref="K194" si="405">K163</f>
        <v>0</v>
      </c>
      <c r="L194" s="560">
        <f t="shared" si="391"/>
        <v>0</v>
      </c>
      <c r="M194" s="18">
        <f t="shared" si="399"/>
        <v>0</v>
      </c>
    </row>
    <row r="195" spans="1:13" x14ac:dyDescent="0.3">
      <c r="A195" s="575"/>
      <c r="B195" s="565" t="s">
        <v>519</v>
      </c>
      <c r="C195" s="18">
        <f t="shared" si="392"/>
        <v>0</v>
      </c>
      <c r="D195" s="560">
        <f t="shared" ref="D195" si="406">IFERROR(C195/$M195,0)</f>
        <v>0</v>
      </c>
      <c r="E195" s="18">
        <f t="shared" ref="E195" si="407">E164</f>
        <v>0</v>
      </c>
      <c r="F195" s="560">
        <f t="shared" ref="F195" si="408">IFERROR(E195/$M195,0)</f>
        <v>0</v>
      </c>
      <c r="G195" s="18">
        <f t="shared" ref="G195" si="409">G164</f>
        <v>0</v>
      </c>
      <c r="H195" s="560">
        <f t="shared" si="389"/>
        <v>0</v>
      </c>
      <c r="I195" s="18">
        <f t="shared" ref="I195" si="410">I164</f>
        <v>0</v>
      </c>
      <c r="J195" s="560">
        <f t="shared" si="390"/>
        <v>0</v>
      </c>
      <c r="K195" s="18">
        <f t="shared" ref="K195" si="411">K164</f>
        <v>0</v>
      </c>
      <c r="L195" s="560">
        <f t="shared" si="391"/>
        <v>0</v>
      </c>
      <c r="M195" s="18">
        <f t="shared" si="399"/>
        <v>0</v>
      </c>
    </row>
    <row r="196" spans="1:13" x14ac:dyDescent="0.3">
      <c r="A196" s="575"/>
      <c r="B196" s="571" t="s">
        <v>791</v>
      </c>
      <c r="C196" s="18">
        <f>C173</f>
        <v>0</v>
      </c>
      <c r="D196" s="560">
        <f t="shared" ref="D196" si="412">IFERROR(C196/$M196,0)</f>
        <v>0</v>
      </c>
      <c r="E196" s="18">
        <f>E173</f>
        <v>0</v>
      </c>
      <c r="F196" s="560">
        <f t="shared" ref="F196" si="413">IFERROR(E196/$M196,0)</f>
        <v>0</v>
      </c>
      <c r="G196" s="18">
        <f>G173</f>
        <v>0</v>
      </c>
      <c r="H196" s="560">
        <f t="shared" si="389"/>
        <v>0</v>
      </c>
      <c r="I196" s="18">
        <f>I173</f>
        <v>0</v>
      </c>
      <c r="J196" s="560">
        <f t="shared" si="390"/>
        <v>0</v>
      </c>
      <c r="K196" s="18">
        <f>K173</f>
        <v>0</v>
      </c>
      <c r="L196" s="560">
        <f t="shared" si="391"/>
        <v>0</v>
      </c>
      <c r="M196" s="18">
        <f>M173</f>
        <v>0</v>
      </c>
    </row>
    <row r="197" spans="1:13" x14ac:dyDescent="0.3">
      <c r="A197" s="575"/>
      <c r="B197" s="571" t="s">
        <v>77</v>
      </c>
      <c r="C197" s="18">
        <f>C185</f>
        <v>0</v>
      </c>
      <c r="D197" s="560">
        <f t="shared" ref="D197" si="414">IFERROR(C197/$M197,0)</f>
        <v>0</v>
      </c>
      <c r="E197" s="18">
        <f>E185</f>
        <v>0</v>
      </c>
      <c r="F197" s="560">
        <f t="shared" ref="F197" si="415">IFERROR(E197/$M197,0)</f>
        <v>0</v>
      </c>
      <c r="G197" s="18">
        <f>G185</f>
        <v>0</v>
      </c>
      <c r="H197" s="560">
        <f t="shared" si="389"/>
        <v>0</v>
      </c>
      <c r="I197" s="18">
        <f>I185</f>
        <v>0</v>
      </c>
      <c r="J197" s="560">
        <f t="shared" si="390"/>
        <v>0</v>
      </c>
      <c r="K197" s="18">
        <f>K185</f>
        <v>0</v>
      </c>
      <c r="L197" s="560">
        <f t="shared" si="391"/>
        <v>0</v>
      </c>
      <c r="M197" s="18">
        <f>M185</f>
        <v>0</v>
      </c>
    </row>
    <row r="198" spans="1:13" x14ac:dyDescent="0.3">
      <c r="A198" s="575"/>
      <c r="B198" s="566" t="s">
        <v>792</v>
      </c>
      <c r="C198" s="18">
        <f>SUM(C192,C196:C197)</f>
        <v>0</v>
      </c>
      <c r="D198" s="560">
        <f t="shared" ref="D198" si="416">IFERROR(C198/$M198,0)</f>
        <v>0</v>
      </c>
      <c r="E198" s="18">
        <f>SUM(E192,E196:E197)</f>
        <v>0</v>
      </c>
      <c r="F198" s="560">
        <f t="shared" ref="F198" si="417">IFERROR(E198/$M198,0)</f>
        <v>0</v>
      </c>
      <c r="G198" s="18">
        <f>SUM(G192,G196:G197)</f>
        <v>0</v>
      </c>
      <c r="H198" s="560">
        <f t="shared" si="389"/>
        <v>0</v>
      </c>
      <c r="I198" s="18">
        <f>SUM(I192,I196:I197)</f>
        <v>0</v>
      </c>
      <c r="J198" s="560">
        <f t="shared" si="390"/>
        <v>0</v>
      </c>
      <c r="K198" s="18">
        <f>SUM(K192,K196:K197)</f>
        <v>0</v>
      </c>
      <c r="L198" s="560">
        <f t="shared" si="391"/>
        <v>0</v>
      </c>
      <c r="M198" s="18">
        <f>SUM(M192,M196:M197)</f>
        <v>0</v>
      </c>
    </row>
    <row r="199" spans="1:13" x14ac:dyDescent="0.3">
      <c r="A199" s="575"/>
    </row>
    <row r="200" spans="1:13" x14ac:dyDescent="0.3">
      <c r="A200" s="575"/>
      <c r="B200" s="753" t="s">
        <v>324</v>
      </c>
      <c r="C200" s="753"/>
      <c r="D200" s="753"/>
      <c r="E200" s="753"/>
      <c r="F200" s="753"/>
      <c r="G200" s="753"/>
      <c r="H200" s="753"/>
      <c r="I200" s="753"/>
      <c r="J200" s="753"/>
      <c r="K200" s="753"/>
      <c r="L200" s="753"/>
      <c r="M200" s="753"/>
    </row>
    <row r="201" spans="1:13" ht="12" customHeight="1" x14ac:dyDescent="0.3">
      <c r="A201" s="575"/>
      <c r="B201" s="418" t="str">
        <f>B156</f>
        <v>Intitulé</v>
      </c>
      <c r="C201" s="754" t="s">
        <v>479</v>
      </c>
      <c r="D201" s="755"/>
      <c r="E201" s="754" t="s">
        <v>480</v>
      </c>
      <c r="F201" s="755"/>
      <c r="G201" s="754" t="s">
        <v>481</v>
      </c>
      <c r="H201" s="755"/>
      <c r="I201" s="754" t="s">
        <v>482</v>
      </c>
      <c r="J201" s="755"/>
      <c r="K201" s="754" t="s">
        <v>483</v>
      </c>
      <c r="L201" s="755"/>
      <c r="M201" s="562" t="s">
        <v>54</v>
      </c>
    </row>
    <row r="202" spans="1:13" x14ac:dyDescent="0.3">
      <c r="A202" s="575"/>
      <c r="B202" s="566" t="str">
        <f t="shared" ref="B202:B232" si="418">B157</f>
        <v>Charges nettes contrôlables</v>
      </c>
      <c r="C202" s="18">
        <f>SUM(C203,C206)</f>
        <v>0</v>
      </c>
      <c r="D202" s="560">
        <f>IFERROR(C202/$M202,0)</f>
        <v>0</v>
      </c>
      <c r="E202" s="18">
        <f>SUM(E203,E206)</f>
        <v>0</v>
      </c>
      <c r="F202" s="560">
        <f>IFERROR(E202/$M202,0)</f>
        <v>0</v>
      </c>
      <c r="G202" s="18">
        <f>SUM(G203,G206)</f>
        <v>0</v>
      </c>
      <c r="H202" s="560">
        <f>IFERROR(G202/$M202,0)</f>
        <v>0</v>
      </c>
      <c r="I202" s="18">
        <f>SUM(I203,I206)</f>
        <v>0</v>
      </c>
      <c r="J202" s="560">
        <f>IFERROR(I202/$M202,0)</f>
        <v>0</v>
      </c>
      <c r="K202" s="18">
        <f>SUM(K203,K206)</f>
        <v>0</v>
      </c>
      <c r="L202" s="560">
        <f>IFERROR(K202/$M202,0)</f>
        <v>0</v>
      </c>
      <c r="M202" s="18">
        <f>SUM(C202,E202,G202,I202,K202)</f>
        <v>0</v>
      </c>
    </row>
    <row r="203" spans="1:13" ht="13.5" customHeight="1" x14ac:dyDescent="0.3">
      <c r="A203" s="756" t="s">
        <v>832</v>
      </c>
      <c r="B203" s="563" t="str">
        <f t="shared" si="418"/>
        <v>Charges nettes contrôlables hors OSP</v>
      </c>
      <c r="C203" s="18">
        <f>SUM(C204:C205)</f>
        <v>0</v>
      </c>
      <c r="D203" s="560">
        <f t="shared" ref="D203" si="419">IFERROR(C203/$M203,0)</f>
        <v>0</v>
      </c>
      <c r="E203" s="18">
        <f>SUM(E204:E205)</f>
        <v>0</v>
      </c>
      <c r="F203" s="560">
        <f t="shared" ref="F203" si="420">IFERROR(E203/$M203,0)</f>
        <v>0</v>
      </c>
      <c r="G203" s="18">
        <f>SUM(G204:G205)</f>
        <v>0</v>
      </c>
      <c r="H203" s="560">
        <f t="shared" ref="H203:H232" si="421">IFERROR(G203/$M203,0)</f>
        <v>0</v>
      </c>
      <c r="I203" s="18">
        <f>SUM(I204:I205)</f>
        <v>0</v>
      </c>
      <c r="J203" s="560">
        <f t="shared" ref="J203:J232" si="422">IFERROR(I203/$M203,0)</f>
        <v>0</v>
      </c>
      <c r="K203" s="18">
        <f>SUM(K204:K205)</f>
        <v>0</v>
      </c>
      <c r="L203" s="560">
        <f t="shared" ref="L203:L232" si="423">IFERROR(K203/$M203,0)</f>
        <v>0</v>
      </c>
      <c r="M203" s="18">
        <f t="shared" ref="M203:M232" si="424">SUM(C203,E203,G203,I203,K203)</f>
        <v>0</v>
      </c>
    </row>
    <row r="204" spans="1:13" ht="13.5" customHeight="1" x14ac:dyDescent="0.3">
      <c r="A204" s="757"/>
      <c r="B204" s="564" t="str">
        <f t="shared" si="418"/>
        <v>Charges nettes hors charges nettes liées aux immobilisations</v>
      </c>
      <c r="C204" s="23"/>
      <c r="D204" s="560">
        <f t="shared" ref="D204" si="425">IFERROR(C204/$M204,0)</f>
        <v>0</v>
      </c>
      <c r="E204" s="23"/>
      <c r="F204" s="560">
        <f t="shared" ref="F204" si="426">IFERROR(E204/$M204,0)</f>
        <v>0</v>
      </c>
      <c r="G204" s="23"/>
      <c r="H204" s="560">
        <f t="shared" si="421"/>
        <v>0</v>
      </c>
      <c r="I204" s="23"/>
      <c r="J204" s="560">
        <f t="shared" si="422"/>
        <v>0</v>
      </c>
      <c r="K204" s="23"/>
      <c r="L204" s="560">
        <f t="shared" si="423"/>
        <v>0</v>
      </c>
      <c r="M204" s="18">
        <f t="shared" si="424"/>
        <v>0</v>
      </c>
    </row>
    <row r="205" spans="1:13" ht="13.5" customHeight="1" x14ac:dyDescent="0.3">
      <c r="A205" s="757"/>
      <c r="B205" s="564" t="str">
        <f t="shared" si="418"/>
        <v xml:space="preserve">Charges nettes liées aux immobilisations </v>
      </c>
      <c r="C205" s="23"/>
      <c r="D205" s="560">
        <f t="shared" ref="D205" si="427">IFERROR(C205/$M205,0)</f>
        <v>0</v>
      </c>
      <c r="E205" s="23"/>
      <c r="F205" s="560">
        <f t="shared" ref="F205" si="428">IFERROR(E205/$M205,0)</f>
        <v>0</v>
      </c>
      <c r="G205" s="23"/>
      <c r="H205" s="560">
        <f t="shared" si="421"/>
        <v>0</v>
      </c>
      <c r="I205" s="23"/>
      <c r="J205" s="560">
        <f t="shared" si="422"/>
        <v>0</v>
      </c>
      <c r="K205" s="23"/>
      <c r="L205" s="560">
        <f t="shared" si="423"/>
        <v>0</v>
      </c>
      <c r="M205" s="18">
        <f t="shared" si="424"/>
        <v>0</v>
      </c>
    </row>
    <row r="206" spans="1:13" ht="13.5" customHeight="1" x14ac:dyDescent="0.3">
      <c r="A206" s="757"/>
      <c r="B206" s="563" t="str">
        <f t="shared" si="418"/>
        <v>Charges nettes contrôlables OSP</v>
      </c>
      <c r="C206" s="18">
        <f>SUM(C207:C209)</f>
        <v>0</v>
      </c>
      <c r="D206" s="560">
        <f t="shared" ref="D206" si="429">IFERROR(C206/$M206,0)</f>
        <v>0</v>
      </c>
      <c r="E206" s="18">
        <f>SUM(E207:E209)</f>
        <v>0</v>
      </c>
      <c r="F206" s="560">
        <f t="shared" ref="F206" si="430">IFERROR(E206/$M206,0)</f>
        <v>0</v>
      </c>
      <c r="G206" s="18">
        <f>SUM(G207:G209)</f>
        <v>0</v>
      </c>
      <c r="H206" s="560">
        <f t="shared" si="421"/>
        <v>0</v>
      </c>
      <c r="I206" s="18">
        <f>SUM(I207:I209)</f>
        <v>0</v>
      </c>
      <c r="J206" s="560">
        <f t="shared" si="422"/>
        <v>0</v>
      </c>
      <c r="K206" s="18">
        <f>SUM(K207:K209)</f>
        <v>0</v>
      </c>
      <c r="L206" s="560">
        <f t="shared" si="423"/>
        <v>0</v>
      </c>
      <c r="M206" s="18">
        <f t="shared" si="424"/>
        <v>0</v>
      </c>
    </row>
    <row r="207" spans="1:13" ht="13.5" customHeight="1" x14ac:dyDescent="0.3">
      <c r="A207" s="757"/>
      <c r="B207" s="565" t="str">
        <f t="shared" si="418"/>
        <v>Charges nettes fixes à l'exclusion des charges d'amortissement</v>
      </c>
      <c r="C207" s="23"/>
      <c r="D207" s="560">
        <f t="shared" ref="D207" si="431">IFERROR(C207/$M207,0)</f>
        <v>0</v>
      </c>
      <c r="E207" s="23"/>
      <c r="F207" s="560">
        <f t="shared" ref="F207" si="432">IFERROR(E207/$M207,0)</f>
        <v>0</v>
      </c>
      <c r="G207" s="23"/>
      <c r="H207" s="560">
        <f t="shared" si="421"/>
        <v>0</v>
      </c>
      <c r="I207" s="23"/>
      <c r="J207" s="560">
        <f t="shared" si="422"/>
        <v>0</v>
      </c>
      <c r="K207" s="23"/>
      <c r="L207" s="560">
        <f t="shared" si="423"/>
        <v>0</v>
      </c>
      <c r="M207" s="18">
        <f t="shared" si="424"/>
        <v>0</v>
      </c>
    </row>
    <row r="208" spans="1:13" ht="13.5" customHeight="1" x14ac:dyDescent="0.3">
      <c r="A208" s="757"/>
      <c r="B208" s="565" t="str">
        <f t="shared" si="418"/>
        <v>Charges nettes variables à l'exclusion des charges d'amortissement</v>
      </c>
      <c r="C208" s="23"/>
      <c r="D208" s="560">
        <f t="shared" ref="D208" si="433">IFERROR(C208/$M208,0)</f>
        <v>0</v>
      </c>
      <c r="E208" s="23"/>
      <c r="F208" s="560">
        <f t="shared" ref="F208" si="434">IFERROR(E208/$M208,0)</f>
        <v>0</v>
      </c>
      <c r="G208" s="23"/>
      <c r="H208" s="560">
        <f t="shared" si="421"/>
        <v>0</v>
      </c>
      <c r="I208" s="23"/>
      <c r="J208" s="560">
        <f t="shared" si="422"/>
        <v>0</v>
      </c>
      <c r="K208" s="23"/>
      <c r="L208" s="560">
        <f t="shared" si="423"/>
        <v>0</v>
      </c>
      <c r="M208" s="18">
        <f t="shared" si="424"/>
        <v>0</v>
      </c>
    </row>
    <row r="209" spans="1:13" ht="13.5" customHeight="1" x14ac:dyDescent="0.3">
      <c r="A209" s="758"/>
      <c r="B209" s="565" t="str">
        <f t="shared" si="418"/>
        <v>Charges d'amortissement</v>
      </c>
      <c r="C209" s="23"/>
      <c r="D209" s="560">
        <f t="shared" ref="D209" si="435">IFERROR(C209/$M209,0)</f>
        <v>0</v>
      </c>
      <c r="E209" s="23"/>
      <c r="F209" s="560">
        <f t="shared" ref="F209" si="436">IFERROR(E209/$M209,0)</f>
        <v>0</v>
      </c>
      <c r="G209" s="23"/>
      <c r="H209" s="560">
        <f t="shared" si="421"/>
        <v>0</v>
      </c>
      <c r="I209" s="23"/>
      <c r="J209" s="560">
        <f t="shared" si="422"/>
        <v>0</v>
      </c>
      <c r="K209" s="23"/>
      <c r="L209" s="560">
        <f t="shared" si="423"/>
        <v>0</v>
      </c>
      <c r="M209" s="18">
        <f t="shared" si="424"/>
        <v>0</v>
      </c>
    </row>
    <row r="210" spans="1:13" x14ac:dyDescent="0.3">
      <c r="A210" s="572"/>
      <c r="B210" s="566" t="str">
        <f t="shared" si="418"/>
        <v xml:space="preserve">Charges et produits non-contrôlables </v>
      </c>
      <c r="C210" s="18">
        <f>SUM(C211,C218)</f>
        <v>0</v>
      </c>
      <c r="D210" s="560">
        <f t="shared" ref="D210" si="437">IFERROR(C210/$M210,0)</f>
        <v>0</v>
      </c>
      <c r="E210" s="18">
        <f>SUM(E211,E218)</f>
        <v>0</v>
      </c>
      <c r="F210" s="560">
        <f t="shared" ref="F210" si="438">IFERROR(E210/$M210,0)</f>
        <v>0</v>
      </c>
      <c r="G210" s="18">
        <f>SUM(G211,G218)</f>
        <v>0</v>
      </c>
      <c r="H210" s="560">
        <f t="shared" si="421"/>
        <v>0</v>
      </c>
      <c r="I210" s="18">
        <f>SUM(I211,I218)</f>
        <v>0</v>
      </c>
      <c r="J210" s="560">
        <f t="shared" si="422"/>
        <v>0</v>
      </c>
      <c r="K210" s="18">
        <f>SUM(K211,K218)</f>
        <v>0</v>
      </c>
      <c r="L210" s="560">
        <f t="shared" si="423"/>
        <v>0</v>
      </c>
      <c r="M210" s="18">
        <f t="shared" si="424"/>
        <v>0</v>
      </c>
    </row>
    <row r="211" spans="1:13" ht="13.5" customHeight="1" x14ac:dyDescent="0.3">
      <c r="A211" s="759" t="s">
        <v>833</v>
      </c>
      <c r="B211" s="567" t="str">
        <f t="shared" si="418"/>
        <v>Hors OSP</v>
      </c>
      <c r="C211" s="18">
        <f>SUM(C212:C217)</f>
        <v>0</v>
      </c>
      <c r="D211" s="560">
        <f t="shared" ref="D211" si="439">IFERROR(C211/$M211,0)</f>
        <v>0</v>
      </c>
      <c r="E211" s="18">
        <f>SUM(E212:E217)</f>
        <v>0</v>
      </c>
      <c r="F211" s="560">
        <f t="shared" ref="F211" si="440">IFERROR(E211/$M211,0)</f>
        <v>0</v>
      </c>
      <c r="G211" s="18">
        <f>SUM(G212:G217)</f>
        <v>0</v>
      </c>
      <c r="H211" s="560">
        <f t="shared" si="421"/>
        <v>0</v>
      </c>
      <c r="I211" s="18">
        <f>SUM(I212:I217)</f>
        <v>0</v>
      </c>
      <c r="J211" s="560">
        <f t="shared" si="422"/>
        <v>0</v>
      </c>
      <c r="K211" s="18">
        <f>SUM(K212:K217)</f>
        <v>0</v>
      </c>
      <c r="L211" s="560">
        <f t="shared" si="423"/>
        <v>0</v>
      </c>
      <c r="M211" s="18">
        <f t="shared" si="424"/>
        <v>0</v>
      </c>
    </row>
    <row r="212" spans="1:13" ht="13.5" customHeight="1" x14ac:dyDescent="0.3">
      <c r="A212" s="759"/>
      <c r="B212" s="565" t="str">
        <f t="shared" si="418"/>
        <v xml:space="preserve">Charges émanant de factures émises par la société FeReSO dans le cadre du processus de réconciliation </v>
      </c>
      <c r="C212" s="23"/>
      <c r="D212" s="560">
        <f t="shared" ref="D212" si="441">IFERROR(C212/$M212,0)</f>
        <v>0</v>
      </c>
      <c r="E212" s="23"/>
      <c r="F212" s="560">
        <f t="shared" ref="F212" si="442">IFERROR(E212/$M212,0)</f>
        <v>0</v>
      </c>
      <c r="G212" s="23"/>
      <c r="H212" s="560">
        <f t="shared" si="421"/>
        <v>0</v>
      </c>
      <c r="I212" s="23"/>
      <c r="J212" s="560">
        <f t="shared" si="422"/>
        <v>0</v>
      </c>
      <c r="K212" s="23"/>
      <c r="L212" s="560">
        <f t="shared" si="423"/>
        <v>0</v>
      </c>
      <c r="M212" s="18">
        <f t="shared" si="424"/>
        <v>0</v>
      </c>
    </row>
    <row r="213" spans="1:13" ht="13.5" customHeight="1" x14ac:dyDescent="0.3">
      <c r="A213" s="759"/>
      <c r="B213" s="565" t="str">
        <f t="shared" si="418"/>
        <v xml:space="preserve">Redevance de voirie </v>
      </c>
      <c r="C213" s="23"/>
      <c r="D213" s="560">
        <f t="shared" ref="D213" si="443">IFERROR(C213/$M213,0)</f>
        <v>0</v>
      </c>
      <c r="E213" s="23"/>
      <c r="F213" s="560">
        <f t="shared" ref="F213" si="444">IFERROR(E213/$M213,0)</f>
        <v>0</v>
      </c>
      <c r="G213" s="23"/>
      <c r="H213" s="560">
        <f t="shared" si="421"/>
        <v>0</v>
      </c>
      <c r="I213" s="23"/>
      <c r="J213" s="560">
        <f t="shared" si="422"/>
        <v>0</v>
      </c>
      <c r="K213" s="23"/>
      <c r="L213" s="560">
        <f t="shared" si="423"/>
        <v>0</v>
      </c>
      <c r="M213" s="18">
        <f t="shared" si="424"/>
        <v>0</v>
      </c>
    </row>
    <row r="214" spans="1:13" ht="13.5" customHeight="1" x14ac:dyDescent="0.3">
      <c r="A214" s="759"/>
      <c r="B214" s="565" t="str">
        <f t="shared" si="418"/>
        <v>Charge fiscale résultant de l'application de l'impôt des sociétés</v>
      </c>
      <c r="C214" s="23"/>
      <c r="D214" s="560">
        <f t="shared" ref="D214" si="445">IFERROR(C214/$M214,0)</f>
        <v>0</v>
      </c>
      <c r="E214" s="23"/>
      <c r="F214" s="560">
        <f t="shared" ref="F214" si="446">IFERROR(E214/$M214,0)</f>
        <v>0</v>
      </c>
      <c r="G214" s="23"/>
      <c r="H214" s="560">
        <f t="shared" si="421"/>
        <v>0</v>
      </c>
      <c r="I214" s="23"/>
      <c r="J214" s="560">
        <f t="shared" si="422"/>
        <v>0</v>
      </c>
      <c r="K214" s="23"/>
      <c r="L214" s="560">
        <f t="shared" si="423"/>
        <v>0</v>
      </c>
      <c r="M214" s="18">
        <f t="shared" si="424"/>
        <v>0</v>
      </c>
    </row>
    <row r="215" spans="1:13" ht="13.5" customHeight="1" x14ac:dyDescent="0.3">
      <c r="A215" s="759"/>
      <c r="B215" s="565" t="str">
        <f t="shared" si="418"/>
        <v>Autres impôts, taxes, redevances, surcharges, précomptes immobiliers et mobiliers</v>
      </c>
      <c r="C215" s="23"/>
      <c r="D215" s="560">
        <f t="shared" ref="D215" si="447">IFERROR(C215/$M215,0)</f>
        <v>0</v>
      </c>
      <c r="E215" s="23"/>
      <c r="F215" s="560">
        <f t="shared" ref="F215" si="448">IFERROR(E215/$M215,0)</f>
        <v>0</v>
      </c>
      <c r="G215" s="23"/>
      <c r="H215" s="560">
        <f t="shared" si="421"/>
        <v>0</v>
      </c>
      <c r="I215" s="23"/>
      <c r="J215" s="560">
        <f t="shared" si="422"/>
        <v>0</v>
      </c>
      <c r="K215" s="23"/>
      <c r="L215" s="560">
        <f t="shared" si="423"/>
        <v>0</v>
      </c>
      <c r="M215" s="18">
        <f t="shared" si="424"/>
        <v>0</v>
      </c>
    </row>
    <row r="216" spans="1:13" ht="13.5" customHeight="1" x14ac:dyDescent="0.3">
      <c r="A216" s="759"/>
      <c r="B216" s="565" t="str">
        <f t="shared" si="418"/>
        <v>Cotisations de responsabilisation de l’ONSSAPL</v>
      </c>
      <c r="C216" s="23"/>
      <c r="D216" s="560">
        <f t="shared" ref="D216" si="449">IFERROR(C216/$M216,0)</f>
        <v>0</v>
      </c>
      <c r="E216" s="23"/>
      <c r="F216" s="560">
        <f t="shared" ref="F216" si="450">IFERROR(E216/$M216,0)</f>
        <v>0</v>
      </c>
      <c r="G216" s="23"/>
      <c r="H216" s="560">
        <f t="shared" si="421"/>
        <v>0</v>
      </c>
      <c r="I216" s="23"/>
      <c r="J216" s="560">
        <f t="shared" si="422"/>
        <v>0</v>
      </c>
      <c r="K216" s="23"/>
      <c r="L216" s="560">
        <f t="shared" si="423"/>
        <v>0</v>
      </c>
      <c r="M216" s="18">
        <f t="shared" si="424"/>
        <v>0</v>
      </c>
    </row>
    <row r="217" spans="1:13" ht="13.5" customHeight="1" x14ac:dyDescent="0.3">
      <c r="A217" s="759"/>
      <c r="B217" s="565" t="str">
        <f t="shared" si="418"/>
        <v>Charges de pension non-capitalisées (uniquement destiné à ORES)</v>
      </c>
      <c r="C217" s="23"/>
      <c r="D217" s="560">
        <f t="shared" ref="D217" si="451">IFERROR(C217/$M217,0)</f>
        <v>0</v>
      </c>
      <c r="E217" s="23"/>
      <c r="F217" s="560">
        <f t="shared" ref="F217" si="452">IFERROR(E217/$M217,0)</f>
        <v>0</v>
      </c>
      <c r="G217" s="23"/>
      <c r="H217" s="560">
        <f t="shared" si="421"/>
        <v>0</v>
      </c>
      <c r="I217" s="23"/>
      <c r="J217" s="560">
        <f t="shared" si="422"/>
        <v>0</v>
      </c>
      <c r="K217" s="23"/>
      <c r="L217" s="560">
        <f t="shared" si="423"/>
        <v>0</v>
      </c>
      <c r="M217" s="18">
        <f t="shared" si="424"/>
        <v>0</v>
      </c>
    </row>
    <row r="218" spans="1:13" x14ac:dyDescent="0.3">
      <c r="A218" s="572"/>
      <c r="B218" s="567" t="str">
        <f t="shared" si="418"/>
        <v>OSP</v>
      </c>
      <c r="C218" s="18">
        <f>SUM(C219:C224)</f>
        <v>0</v>
      </c>
      <c r="D218" s="560">
        <f t="shared" ref="D218" si="453">IFERROR(C218/$M218,0)</f>
        <v>0</v>
      </c>
      <c r="E218" s="18">
        <f>SUM(E219:E224)</f>
        <v>0</v>
      </c>
      <c r="F218" s="560">
        <f t="shared" ref="F218" si="454">IFERROR(E218/$M218,0)</f>
        <v>0</v>
      </c>
      <c r="G218" s="18">
        <f>SUM(G219:G224)</f>
        <v>0</v>
      </c>
      <c r="H218" s="560">
        <f t="shared" si="421"/>
        <v>0</v>
      </c>
      <c r="I218" s="18">
        <f>SUM(I219:I224)</f>
        <v>0</v>
      </c>
      <c r="J218" s="560">
        <f t="shared" si="422"/>
        <v>0</v>
      </c>
      <c r="K218" s="18">
        <f>SUM(K219:K224)</f>
        <v>0</v>
      </c>
      <c r="L218" s="560">
        <f t="shared" si="423"/>
        <v>0</v>
      </c>
      <c r="M218" s="18">
        <f t="shared" si="424"/>
        <v>0</v>
      </c>
    </row>
    <row r="219" spans="1:13" ht="27" x14ac:dyDescent="0.3">
      <c r="A219" s="759" t="s">
        <v>833</v>
      </c>
      <c r="B219" s="565" t="str">
        <f t="shared" si="418"/>
        <v>Charges émanant de factures d’achat de gaz émises par un fournisseur commercial pour l'alimentation de la clientèle propre du GRD</v>
      </c>
      <c r="C219" s="23"/>
      <c r="D219" s="560">
        <f t="shared" ref="D219" si="455">IFERROR(C219/$M219,0)</f>
        <v>0</v>
      </c>
      <c r="E219" s="23"/>
      <c r="F219" s="560">
        <f t="shared" ref="F219" si="456">IFERROR(E219/$M219,0)</f>
        <v>0</v>
      </c>
      <c r="G219" s="23"/>
      <c r="H219" s="560">
        <f t="shared" si="421"/>
        <v>0</v>
      </c>
      <c r="I219" s="23"/>
      <c r="J219" s="560">
        <f t="shared" si="422"/>
        <v>0</v>
      </c>
      <c r="K219" s="23"/>
      <c r="L219" s="560">
        <f t="shared" si="423"/>
        <v>0</v>
      </c>
      <c r="M219" s="18">
        <f t="shared" si="424"/>
        <v>0</v>
      </c>
    </row>
    <row r="220" spans="1:13" ht="13.5" customHeight="1" x14ac:dyDescent="0.3">
      <c r="A220" s="759"/>
      <c r="B220" s="565" t="str">
        <f t="shared" si="418"/>
        <v>Charges de distribution supportées par le GRD pour l'alimentation de clientèle propre</v>
      </c>
      <c r="C220" s="23"/>
      <c r="D220" s="560">
        <f t="shared" ref="D220" si="457">IFERROR(C220/$M220,0)</f>
        <v>0</v>
      </c>
      <c r="E220" s="23"/>
      <c r="F220" s="560">
        <f t="shared" ref="F220" si="458">IFERROR(E220/$M220,0)</f>
        <v>0</v>
      </c>
      <c r="G220" s="23"/>
      <c r="H220" s="560">
        <f t="shared" si="421"/>
        <v>0</v>
      </c>
      <c r="I220" s="23"/>
      <c r="J220" s="560">
        <f t="shared" si="422"/>
        <v>0</v>
      </c>
      <c r="K220" s="23"/>
      <c r="L220" s="560">
        <f t="shared" si="423"/>
        <v>0</v>
      </c>
      <c r="M220" s="18">
        <f t="shared" si="424"/>
        <v>0</v>
      </c>
    </row>
    <row r="221" spans="1:13" ht="27" x14ac:dyDescent="0.3">
      <c r="A221" s="759"/>
      <c r="B221" s="565" t="str">
        <f t="shared" si="418"/>
        <v xml:space="preserve">Produits issus de la facturation de la fourniture de gaz à la clientèle propre du gestionnaire de réseau de distribution ainsi que le montant de la compensation versée par la CREG </v>
      </c>
      <c r="C221" s="23"/>
      <c r="D221" s="560">
        <f t="shared" ref="D221" si="459">IFERROR(C221/$M221,0)</f>
        <v>0</v>
      </c>
      <c r="E221" s="23"/>
      <c r="F221" s="560">
        <f t="shared" ref="F221" si="460">IFERROR(E221/$M221,0)</f>
        <v>0</v>
      </c>
      <c r="G221" s="23"/>
      <c r="H221" s="560">
        <f t="shared" si="421"/>
        <v>0</v>
      </c>
      <c r="I221" s="23"/>
      <c r="J221" s="560">
        <f t="shared" si="422"/>
        <v>0</v>
      </c>
      <c r="K221" s="23"/>
      <c r="L221" s="560">
        <f t="shared" si="423"/>
        <v>0</v>
      </c>
      <c r="M221" s="18">
        <f t="shared" si="424"/>
        <v>0</v>
      </c>
    </row>
    <row r="222" spans="1:13" ht="13.5" customHeight="1" x14ac:dyDescent="0.3">
      <c r="A222" s="759"/>
      <c r="B222" s="565" t="str">
        <f t="shared" si="418"/>
        <v xml:space="preserve">Indemnités versées aux fournisseurs de gaz, résultant du retard de placement des compteurs à budget </v>
      </c>
      <c r="C222" s="23"/>
      <c r="D222" s="560">
        <f t="shared" ref="D222" si="461">IFERROR(C222/$M222,0)</f>
        <v>0</v>
      </c>
      <c r="E222" s="23"/>
      <c r="F222" s="560">
        <f t="shared" ref="F222" si="462">IFERROR(E222/$M222,0)</f>
        <v>0</v>
      </c>
      <c r="G222" s="23"/>
      <c r="H222" s="560">
        <f t="shared" si="421"/>
        <v>0</v>
      </c>
      <c r="I222" s="23"/>
      <c r="J222" s="560">
        <f t="shared" si="422"/>
        <v>0</v>
      </c>
      <c r="K222" s="23"/>
      <c r="L222" s="560">
        <f t="shared" si="423"/>
        <v>0</v>
      </c>
      <c r="M222" s="18">
        <f t="shared" si="424"/>
        <v>0</v>
      </c>
    </row>
    <row r="223" spans="1:13" ht="13.5" customHeight="1" x14ac:dyDescent="0.3">
      <c r="A223" s="759"/>
      <c r="B223" s="565" t="str">
        <f t="shared" si="418"/>
        <v>Charges et produits liés à l’achat de gaz SER</v>
      </c>
      <c r="C223" s="23"/>
      <c r="D223" s="560">
        <f t="shared" ref="D223" si="463">IFERROR(C223/$M223,0)</f>
        <v>0</v>
      </c>
      <c r="E223" s="23"/>
      <c r="F223" s="560">
        <f t="shared" ref="F223" si="464">IFERROR(E223/$M223,0)</f>
        <v>0</v>
      </c>
      <c r="G223" s="23"/>
      <c r="H223" s="560">
        <f t="shared" si="421"/>
        <v>0</v>
      </c>
      <c r="I223" s="23"/>
      <c r="J223" s="560">
        <f t="shared" si="422"/>
        <v>0</v>
      </c>
      <c r="K223" s="23"/>
      <c r="L223" s="560">
        <f t="shared" si="423"/>
        <v>0</v>
      </c>
      <c r="M223" s="18">
        <f t="shared" si="424"/>
        <v>0</v>
      </c>
    </row>
    <row r="224" spans="1:13" ht="13.5" customHeight="1" x14ac:dyDescent="0.3">
      <c r="A224" s="759"/>
      <c r="B224" s="565" t="str">
        <f t="shared" si="418"/>
        <v xml:space="preserve">Charges émanant de factures émises par la société FeReSO dans le cadre du processus de réconciliation </v>
      </c>
      <c r="C224" s="23"/>
      <c r="D224" s="560">
        <f t="shared" ref="D224" si="465">IFERROR(C224/$M224,0)</f>
        <v>0</v>
      </c>
      <c r="E224" s="23"/>
      <c r="F224" s="560">
        <f t="shared" ref="F224" si="466">IFERROR(E224/$M224,0)</f>
        <v>0</v>
      </c>
      <c r="G224" s="23"/>
      <c r="H224" s="560">
        <f t="shared" si="421"/>
        <v>0</v>
      </c>
      <c r="I224" s="23"/>
      <c r="J224" s="560">
        <f t="shared" si="422"/>
        <v>0</v>
      </c>
      <c r="K224" s="23"/>
      <c r="L224" s="560">
        <f t="shared" si="423"/>
        <v>0</v>
      </c>
      <c r="M224" s="18">
        <f t="shared" si="424"/>
        <v>0</v>
      </c>
    </row>
    <row r="225" spans="1:13" x14ac:dyDescent="0.3">
      <c r="A225" s="572"/>
      <c r="B225" s="568" t="str">
        <f t="shared" si="418"/>
        <v>Charges nettes relatives aux projets spécifiques</v>
      </c>
      <c r="C225" s="18">
        <f>SUM(C226:C227)</f>
        <v>0</v>
      </c>
      <c r="D225" s="560">
        <f t="shared" ref="D225" si="467">IFERROR(C225/$M225,0)</f>
        <v>0</v>
      </c>
      <c r="E225" s="18">
        <f>SUM(E226:E227)</f>
        <v>0</v>
      </c>
      <c r="F225" s="560">
        <f t="shared" ref="F225" si="468">IFERROR(E225/$M225,0)</f>
        <v>0</v>
      </c>
      <c r="G225" s="18">
        <f>SUM(G226:G227)</f>
        <v>0</v>
      </c>
      <c r="H225" s="560">
        <f t="shared" si="421"/>
        <v>0</v>
      </c>
      <c r="I225" s="18">
        <f>SUM(I226:I227)</f>
        <v>0</v>
      </c>
      <c r="J225" s="560">
        <f t="shared" si="422"/>
        <v>0</v>
      </c>
      <c r="K225" s="18">
        <f>SUM(K226:K227)</f>
        <v>0</v>
      </c>
      <c r="L225" s="560">
        <f t="shared" si="423"/>
        <v>0</v>
      </c>
      <c r="M225" s="18">
        <f t="shared" si="424"/>
        <v>0</v>
      </c>
    </row>
    <row r="226" spans="1:13" ht="13.5" customHeight="1" x14ac:dyDescent="0.3">
      <c r="A226" s="760" t="s">
        <v>832</v>
      </c>
      <c r="B226" s="569" t="str">
        <f t="shared" si="418"/>
        <v>Charges nettes fixes</v>
      </c>
      <c r="C226" s="23"/>
      <c r="D226" s="560">
        <f t="shared" ref="D226" si="469">IFERROR(C226/$M226,0)</f>
        <v>0</v>
      </c>
      <c r="E226" s="23"/>
      <c r="F226" s="560">
        <f t="shared" ref="F226" si="470">IFERROR(E226/$M226,0)</f>
        <v>0</v>
      </c>
      <c r="G226" s="23"/>
      <c r="H226" s="560">
        <f t="shared" si="421"/>
        <v>0</v>
      </c>
      <c r="I226" s="23"/>
      <c r="J226" s="560">
        <f t="shared" si="422"/>
        <v>0</v>
      </c>
      <c r="K226" s="23"/>
      <c r="L226" s="560">
        <f t="shared" si="423"/>
        <v>0</v>
      </c>
      <c r="M226" s="18">
        <f t="shared" si="424"/>
        <v>0</v>
      </c>
    </row>
    <row r="227" spans="1:13" ht="13.5" customHeight="1" x14ac:dyDescent="0.3">
      <c r="A227" s="760"/>
      <c r="B227" s="569" t="str">
        <f t="shared" si="418"/>
        <v>Charges nettes variables</v>
      </c>
      <c r="C227" s="23"/>
      <c r="D227" s="560">
        <f t="shared" ref="D227" si="471">IFERROR(C227/$M227,0)</f>
        <v>0</v>
      </c>
      <c r="E227" s="23"/>
      <c r="F227" s="560">
        <f t="shared" ref="F227" si="472">IFERROR(E227/$M227,0)</f>
        <v>0</v>
      </c>
      <c r="G227" s="23"/>
      <c r="H227" s="560">
        <f t="shared" si="421"/>
        <v>0</v>
      </c>
      <c r="I227" s="23"/>
      <c r="J227" s="560">
        <f t="shared" si="422"/>
        <v>0</v>
      </c>
      <c r="K227" s="23"/>
      <c r="L227" s="560">
        <f t="shared" si="423"/>
        <v>0</v>
      </c>
      <c r="M227" s="18">
        <f t="shared" si="424"/>
        <v>0</v>
      </c>
    </row>
    <row r="228" spans="1:13" x14ac:dyDescent="0.3">
      <c r="A228" s="572"/>
      <c r="B228" s="568" t="str">
        <f t="shared" si="418"/>
        <v>Marge équitable</v>
      </c>
      <c r="C228" s="18">
        <f>SUM(C229:C230)</f>
        <v>0</v>
      </c>
      <c r="D228" s="560">
        <f t="shared" ref="D228" si="473">IFERROR(C228/$M228,0)</f>
        <v>0</v>
      </c>
      <c r="E228" s="18">
        <f>SUM(E229:E230)</f>
        <v>0</v>
      </c>
      <c r="F228" s="560">
        <f t="shared" ref="F228" si="474">IFERROR(E228/$M228,0)</f>
        <v>0</v>
      </c>
      <c r="G228" s="18">
        <f>SUM(G229:G230)</f>
        <v>0</v>
      </c>
      <c r="H228" s="560">
        <f t="shared" si="421"/>
        <v>0</v>
      </c>
      <c r="I228" s="18">
        <f>SUM(I229:I230)</f>
        <v>0</v>
      </c>
      <c r="J228" s="560">
        <f t="shared" si="422"/>
        <v>0</v>
      </c>
      <c r="K228" s="18">
        <f>SUM(K229:K230)</f>
        <v>0</v>
      </c>
      <c r="L228" s="560">
        <f t="shared" si="423"/>
        <v>0</v>
      </c>
      <c r="M228" s="18">
        <f t="shared" si="424"/>
        <v>0</v>
      </c>
    </row>
    <row r="229" spans="1:13" ht="13.5" customHeight="1" x14ac:dyDescent="0.3">
      <c r="A229" s="761" t="s">
        <v>833</v>
      </c>
      <c r="B229" s="567" t="str">
        <f t="shared" si="418"/>
        <v>Hors OSP</v>
      </c>
      <c r="C229" s="23"/>
      <c r="D229" s="560">
        <f t="shared" ref="D229" si="475">IFERROR(C229/$M229,0)</f>
        <v>0</v>
      </c>
      <c r="E229" s="23"/>
      <c r="F229" s="560">
        <f t="shared" ref="F229" si="476">IFERROR(E229/$M229,0)</f>
        <v>0</v>
      </c>
      <c r="G229" s="23"/>
      <c r="H229" s="560">
        <f t="shared" si="421"/>
        <v>0</v>
      </c>
      <c r="I229" s="23"/>
      <c r="J229" s="560">
        <f t="shared" si="422"/>
        <v>0</v>
      </c>
      <c r="K229" s="23"/>
      <c r="L229" s="560">
        <f t="shared" si="423"/>
        <v>0</v>
      </c>
      <c r="M229" s="18">
        <f t="shared" si="424"/>
        <v>0</v>
      </c>
    </row>
    <row r="230" spans="1:13" ht="13.5" customHeight="1" x14ac:dyDescent="0.3">
      <c r="A230" s="761"/>
      <c r="B230" s="567" t="str">
        <f t="shared" si="418"/>
        <v>OSP</v>
      </c>
      <c r="C230" s="23"/>
      <c r="D230" s="560">
        <f t="shared" ref="D230" si="477">IFERROR(C230/$M230,0)</f>
        <v>0</v>
      </c>
      <c r="E230" s="23"/>
      <c r="F230" s="560">
        <f t="shared" ref="F230" si="478">IFERROR(E230/$M230,0)</f>
        <v>0</v>
      </c>
      <c r="G230" s="23"/>
      <c r="H230" s="560">
        <f t="shared" si="421"/>
        <v>0</v>
      </c>
      <c r="I230" s="23"/>
      <c r="J230" s="560">
        <f t="shared" si="422"/>
        <v>0</v>
      </c>
      <c r="K230" s="23"/>
      <c r="L230" s="560">
        <f t="shared" si="423"/>
        <v>0</v>
      </c>
      <c r="M230" s="18">
        <f t="shared" si="424"/>
        <v>0</v>
      </c>
    </row>
    <row r="231" spans="1:13" ht="15" x14ac:dyDescent="0.3">
      <c r="A231" s="762" t="s">
        <v>833</v>
      </c>
      <c r="B231" s="568" t="str">
        <f t="shared" si="418"/>
        <v>Quote-part des soldes régulatoires années précédentes</v>
      </c>
      <c r="C231" s="23"/>
      <c r="D231" s="560">
        <f t="shared" ref="D231" si="479">IFERROR(C231/$M231,0)</f>
        <v>0</v>
      </c>
      <c r="E231" s="23"/>
      <c r="F231" s="560">
        <f t="shared" ref="F231" si="480">IFERROR(E231/$M231,0)</f>
        <v>0</v>
      </c>
      <c r="G231" s="23"/>
      <c r="H231" s="560">
        <f t="shared" si="421"/>
        <v>0</v>
      </c>
      <c r="I231" s="23"/>
      <c r="J231" s="560">
        <f t="shared" si="422"/>
        <v>0</v>
      </c>
      <c r="K231" s="23"/>
      <c r="L231" s="560">
        <f t="shared" si="423"/>
        <v>0</v>
      </c>
      <c r="M231" s="18">
        <f t="shared" si="424"/>
        <v>0</v>
      </c>
    </row>
    <row r="232" spans="1:13" x14ac:dyDescent="0.3">
      <c r="A232" s="573"/>
      <c r="B232" s="570" t="str">
        <f t="shared" si="418"/>
        <v>TOTAL</v>
      </c>
      <c r="C232" s="18">
        <f>SUM(C202,C210,C225,C228,C231)</f>
        <v>0</v>
      </c>
      <c r="D232" s="560">
        <f t="shared" ref="D232" si="481">IFERROR(C232/$M232,0)</f>
        <v>0</v>
      </c>
      <c r="E232" s="18">
        <f>SUM(E202,E210,E225,E228,E231)</f>
        <v>0</v>
      </c>
      <c r="F232" s="560">
        <f t="shared" ref="F232" si="482">IFERROR(E232/$M232,0)</f>
        <v>0</v>
      </c>
      <c r="G232" s="18">
        <f>SUM(G202,G210,G225,G228,G231)</f>
        <v>0</v>
      </c>
      <c r="H232" s="560">
        <f t="shared" si="421"/>
        <v>0</v>
      </c>
      <c r="I232" s="18">
        <f>SUM(I202,I210,I225,I228,I231)</f>
        <v>0</v>
      </c>
      <c r="J232" s="560">
        <f t="shared" si="422"/>
        <v>0</v>
      </c>
      <c r="K232" s="18">
        <f>SUM(K202,K210,K225,K228,K231)</f>
        <v>0</v>
      </c>
      <c r="L232" s="560">
        <f t="shared" si="423"/>
        <v>0</v>
      </c>
      <c r="M232" s="18">
        <f t="shared" si="424"/>
        <v>0</v>
      </c>
    </row>
    <row r="233" spans="1:13" x14ac:dyDescent="0.3">
      <c r="A233" s="573"/>
      <c r="B233" s="10"/>
      <c r="C233" s="6"/>
      <c r="D233" s="6"/>
    </row>
    <row r="234" spans="1:13" x14ac:dyDescent="0.3">
      <c r="A234" s="573"/>
      <c r="B234" s="10"/>
      <c r="C234" s="6"/>
      <c r="D234" s="6"/>
    </row>
    <row r="235" spans="1:13" x14ac:dyDescent="0.3">
      <c r="A235" s="575"/>
      <c r="B235" s="752" t="s">
        <v>789</v>
      </c>
      <c r="C235" s="752"/>
      <c r="D235" s="752"/>
      <c r="E235" s="752"/>
      <c r="F235" s="752"/>
      <c r="G235" s="752"/>
      <c r="H235" s="752"/>
      <c r="I235" s="752"/>
      <c r="J235" s="752"/>
      <c r="K235" s="752"/>
      <c r="L235" s="752"/>
      <c r="M235" s="752"/>
    </row>
    <row r="236" spans="1:13" x14ac:dyDescent="0.3">
      <c r="A236" s="575"/>
      <c r="B236" s="10"/>
      <c r="C236" s="6"/>
      <c r="D236" s="6"/>
    </row>
    <row r="237" spans="1:13" x14ac:dyDescent="0.3">
      <c r="A237" s="575"/>
      <c r="B237" s="571" t="s">
        <v>790</v>
      </c>
      <c r="C237" s="18">
        <f>SUM(C238:C240)</f>
        <v>0</v>
      </c>
      <c r="D237" s="560">
        <f t="shared" ref="D237" si="483">IFERROR(C237/$M237,0)</f>
        <v>0</v>
      </c>
      <c r="E237" s="18">
        <f>SUM(E238:E240)</f>
        <v>0</v>
      </c>
      <c r="F237" s="560">
        <f t="shared" ref="F237" si="484">IFERROR(E237/$M237,0)</f>
        <v>0</v>
      </c>
      <c r="G237" s="18">
        <f>SUM(G238:G240)</f>
        <v>0</v>
      </c>
      <c r="H237" s="560">
        <f t="shared" ref="H237:H243" si="485">IFERROR(G237/$M237,0)</f>
        <v>0</v>
      </c>
      <c r="I237" s="18">
        <f>SUM(I238:I240)</f>
        <v>0</v>
      </c>
      <c r="J237" s="560">
        <f t="shared" ref="J237:J243" si="486">IFERROR(I237/$M237,0)</f>
        <v>0</v>
      </c>
      <c r="K237" s="18">
        <f>SUM(K238:K240)</f>
        <v>0</v>
      </c>
      <c r="L237" s="560">
        <f t="shared" ref="L237:L243" si="487">IFERROR(K237/$M237,0)</f>
        <v>0</v>
      </c>
      <c r="M237" s="18">
        <f>SUM(M238:M240)</f>
        <v>0</v>
      </c>
    </row>
    <row r="238" spans="1:13" x14ac:dyDescent="0.3">
      <c r="A238" s="575"/>
      <c r="B238" s="565" t="s">
        <v>569</v>
      </c>
      <c r="C238" s="18">
        <f t="shared" ref="C238:C240" si="488">C207</f>
        <v>0</v>
      </c>
      <c r="D238" s="560">
        <f t="shared" ref="D238" si="489">IFERROR(C238/$M238,0)</f>
        <v>0</v>
      </c>
      <c r="E238" s="18">
        <f t="shared" ref="E238" si="490">E207</f>
        <v>0</v>
      </c>
      <c r="F238" s="560">
        <f t="shared" ref="F238" si="491">IFERROR(E238/$M238,0)</f>
        <v>0</v>
      </c>
      <c r="G238" s="18">
        <f t="shared" ref="G238" si="492">G207</f>
        <v>0</v>
      </c>
      <c r="H238" s="560">
        <f t="shared" si="485"/>
        <v>0</v>
      </c>
      <c r="I238" s="18">
        <f t="shared" ref="I238" si="493">I207</f>
        <v>0</v>
      </c>
      <c r="J238" s="560">
        <f t="shared" si="486"/>
        <v>0</v>
      </c>
      <c r="K238" s="18">
        <f t="shared" ref="K238" si="494">K207</f>
        <v>0</v>
      </c>
      <c r="L238" s="560">
        <f t="shared" si="487"/>
        <v>0</v>
      </c>
      <c r="M238" s="18">
        <f t="shared" ref="M238:M240" si="495">M207</f>
        <v>0</v>
      </c>
    </row>
    <row r="239" spans="1:13" x14ac:dyDescent="0.3">
      <c r="A239" s="575"/>
      <c r="B239" s="565" t="s">
        <v>568</v>
      </c>
      <c r="C239" s="18">
        <f t="shared" si="488"/>
        <v>0</v>
      </c>
      <c r="D239" s="560">
        <f t="shared" ref="D239" si="496">IFERROR(C239/$M239,0)</f>
        <v>0</v>
      </c>
      <c r="E239" s="18">
        <f t="shared" ref="E239" si="497">E208</f>
        <v>0</v>
      </c>
      <c r="F239" s="560">
        <f t="shared" ref="F239" si="498">IFERROR(E239/$M239,0)</f>
        <v>0</v>
      </c>
      <c r="G239" s="18">
        <f t="shared" ref="G239" si="499">G208</f>
        <v>0</v>
      </c>
      <c r="H239" s="560">
        <f t="shared" si="485"/>
        <v>0</v>
      </c>
      <c r="I239" s="18">
        <f t="shared" ref="I239" si="500">I208</f>
        <v>0</v>
      </c>
      <c r="J239" s="560">
        <f t="shared" si="486"/>
        <v>0</v>
      </c>
      <c r="K239" s="18">
        <f t="shared" ref="K239" si="501">K208</f>
        <v>0</v>
      </c>
      <c r="L239" s="560">
        <f t="shared" si="487"/>
        <v>0</v>
      </c>
      <c r="M239" s="18">
        <f t="shared" si="495"/>
        <v>0</v>
      </c>
    </row>
    <row r="240" spans="1:13" x14ac:dyDescent="0.3">
      <c r="A240" s="575"/>
      <c r="B240" s="565" t="s">
        <v>519</v>
      </c>
      <c r="C240" s="18">
        <f t="shared" si="488"/>
        <v>0</v>
      </c>
      <c r="D240" s="560">
        <f t="shared" ref="D240" si="502">IFERROR(C240/$M240,0)</f>
        <v>0</v>
      </c>
      <c r="E240" s="18">
        <f t="shared" ref="E240" si="503">E209</f>
        <v>0</v>
      </c>
      <c r="F240" s="560">
        <f t="shared" ref="F240" si="504">IFERROR(E240/$M240,0)</f>
        <v>0</v>
      </c>
      <c r="G240" s="18">
        <f t="shared" ref="G240" si="505">G209</f>
        <v>0</v>
      </c>
      <c r="H240" s="560">
        <f t="shared" si="485"/>
        <v>0</v>
      </c>
      <c r="I240" s="18">
        <f t="shared" ref="I240" si="506">I209</f>
        <v>0</v>
      </c>
      <c r="J240" s="560">
        <f t="shared" si="486"/>
        <v>0</v>
      </c>
      <c r="K240" s="18">
        <f t="shared" ref="K240" si="507">K209</f>
        <v>0</v>
      </c>
      <c r="L240" s="560">
        <f t="shared" si="487"/>
        <v>0</v>
      </c>
      <c r="M240" s="18">
        <f t="shared" si="495"/>
        <v>0</v>
      </c>
    </row>
    <row r="241" spans="1:13" x14ac:dyDescent="0.3">
      <c r="A241" s="575"/>
      <c r="B241" s="571" t="s">
        <v>791</v>
      </c>
      <c r="C241" s="18">
        <f>C218</f>
        <v>0</v>
      </c>
      <c r="D241" s="560">
        <f t="shared" ref="D241" si="508">IFERROR(C241/$M241,0)</f>
        <v>0</v>
      </c>
      <c r="E241" s="18">
        <f>E218</f>
        <v>0</v>
      </c>
      <c r="F241" s="560">
        <f t="shared" ref="F241" si="509">IFERROR(E241/$M241,0)</f>
        <v>0</v>
      </c>
      <c r="G241" s="18">
        <f>G218</f>
        <v>0</v>
      </c>
      <c r="H241" s="560">
        <f t="shared" si="485"/>
        <v>0</v>
      </c>
      <c r="I241" s="18">
        <f>I218</f>
        <v>0</v>
      </c>
      <c r="J241" s="560">
        <f t="shared" si="486"/>
        <v>0</v>
      </c>
      <c r="K241" s="18">
        <f>K218</f>
        <v>0</v>
      </c>
      <c r="L241" s="560">
        <f t="shared" si="487"/>
        <v>0</v>
      </c>
      <c r="M241" s="18">
        <f>M218</f>
        <v>0</v>
      </c>
    </row>
    <row r="242" spans="1:13" x14ac:dyDescent="0.3">
      <c r="A242" s="575"/>
      <c r="B242" s="571" t="s">
        <v>77</v>
      </c>
      <c r="C242" s="18">
        <f>C230</f>
        <v>0</v>
      </c>
      <c r="D242" s="560">
        <f t="shared" ref="D242" si="510">IFERROR(C242/$M242,0)</f>
        <v>0</v>
      </c>
      <c r="E242" s="18">
        <f>E230</f>
        <v>0</v>
      </c>
      <c r="F242" s="560">
        <f t="shared" ref="F242" si="511">IFERROR(E242/$M242,0)</f>
        <v>0</v>
      </c>
      <c r="G242" s="18">
        <f>G230</f>
        <v>0</v>
      </c>
      <c r="H242" s="560">
        <f t="shared" si="485"/>
        <v>0</v>
      </c>
      <c r="I242" s="18">
        <f>I230</f>
        <v>0</v>
      </c>
      <c r="J242" s="560">
        <f t="shared" si="486"/>
        <v>0</v>
      </c>
      <c r="K242" s="18">
        <f>K230</f>
        <v>0</v>
      </c>
      <c r="L242" s="560">
        <f t="shared" si="487"/>
        <v>0</v>
      </c>
      <c r="M242" s="18">
        <f>M230</f>
        <v>0</v>
      </c>
    </row>
    <row r="243" spans="1:13" x14ac:dyDescent="0.3">
      <c r="A243" s="575"/>
      <c r="B243" s="566" t="s">
        <v>792</v>
      </c>
      <c r="C243" s="18">
        <f>SUM(C237,C241:C242)</f>
        <v>0</v>
      </c>
      <c r="D243" s="560">
        <f t="shared" ref="D243" si="512">IFERROR(C243/$M243,0)</f>
        <v>0</v>
      </c>
      <c r="E243" s="18">
        <f>SUM(E237,E241:E242)</f>
        <v>0</v>
      </c>
      <c r="F243" s="560">
        <f t="shared" ref="F243" si="513">IFERROR(E243/$M243,0)</f>
        <v>0</v>
      </c>
      <c r="G243" s="18">
        <f>SUM(G237,G241:G242)</f>
        <v>0</v>
      </c>
      <c r="H243" s="560">
        <f t="shared" si="485"/>
        <v>0</v>
      </c>
      <c r="I243" s="18">
        <f>SUM(I237,I241:I242)</f>
        <v>0</v>
      </c>
      <c r="J243" s="560">
        <f t="shared" si="486"/>
        <v>0</v>
      </c>
      <c r="K243" s="18">
        <f>SUM(K237,K241:K242)</f>
        <v>0</v>
      </c>
      <c r="L243" s="560">
        <f t="shared" si="487"/>
        <v>0</v>
      </c>
      <c r="M243" s="18">
        <f>SUM(M237,M241:M242)</f>
        <v>0</v>
      </c>
    </row>
    <row r="244" spans="1:13" x14ac:dyDescent="0.3">
      <c r="A244" s="575"/>
    </row>
    <row r="245" spans="1:13" x14ac:dyDescent="0.3">
      <c r="A245" s="575"/>
    </row>
    <row r="246" spans="1:13" x14ac:dyDescent="0.3">
      <c r="A246" s="575"/>
    </row>
    <row r="247" spans="1:13" x14ac:dyDescent="0.3">
      <c r="A247" s="575"/>
    </row>
    <row r="248" spans="1:13" x14ac:dyDescent="0.3">
      <c r="A248" s="575"/>
    </row>
    <row r="249" spans="1:13" x14ac:dyDescent="0.3">
      <c r="A249" s="575"/>
    </row>
    <row r="250" spans="1:13" x14ac:dyDescent="0.3">
      <c r="A250" s="575"/>
    </row>
    <row r="251" spans="1:13" x14ac:dyDescent="0.3">
      <c r="A251" s="575"/>
    </row>
    <row r="252" spans="1:13" x14ac:dyDescent="0.3">
      <c r="A252" s="575"/>
    </row>
    <row r="253" spans="1:13" x14ac:dyDescent="0.3">
      <c r="A253" s="575"/>
    </row>
    <row r="254" spans="1:13" x14ac:dyDescent="0.3">
      <c r="A254" s="575"/>
    </row>
    <row r="255" spans="1:13" x14ac:dyDescent="0.3">
      <c r="A255" s="575"/>
    </row>
    <row r="256" spans="1:13" x14ac:dyDescent="0.3">
      <c r="A256" s="575"/>
    </row>
    <row r="257" spans="1:1" x14ac:dyDescent="0.3">
      <c r="A257" s="575"/>
    </row>
    <row r="258" spans="1:1" x14ac:dyDescent="0.3">
      <c r="A258" s="575"/>
    </row>
    <row r="259" spans="1:1" x14ac:dyDescent="0.3">
      <c r="A259" s="575"/>
    </row>
    <row r="260" spans="1:1" x14ac:dyDescent="0.3">
      <c r="A260" s="575"/>
    </row>
    <row r="261" spans="1:1" x14ac:dyDescent="0.3">
      <c r="A261" s="575"/>
    </row>
    <row r="262" spans="1:1" x14ac:dyDescent="0.3">
      <c r="A262" s="575"/>
    </row>
    <row r="263" spans="1:1" x14ac:dyDescent="0.3">
      <c r="A263" s="575"/>
    </row>
    <row r="264" spans="1:1" x14ac:dyDescent="0.3">
      <c r="A264" s="575"/>
    </row>
    <row r="265" spans="1:1" x14ac:dyDescent="0.3">
      <c r="A265" s="575"/>
    </row>
    <row r="266" spans="1:1" x14ac:dyDescent="0.3">
      <c r="A266" s="575"/>
    </row>
    <row r="267" spans="1:1" x14ac:dyDescent="0.3">
      <c r="A267" s="575"/>
    </row>
    <row r="268" spans="1:1" x14ac:dyDescent="0.3">
      <c r="A268" s="575"/>
    </row>
    <row r="269" spans="1:1" x14ac:dyDescent="0.3">
      <c r="A269" s="575"/>
    </row>
    <row r="270" spans="1:1" x14ac:dyDescent="0.3">
      <c r="A270" s="575"/>
    </row>
    <row r="271" spans="1:1" x14ac:dyDescent="0.3">
      <c r="A271" s="575"/>
    </row>
    <row r="272" spans="1:1" x14ac:dyDescent="0.3">
      <c r="A272" s="575"/>
    </row>
    <row r="273" spans="1:1" x14ac:dyDescent="0.3">
      <c r="A273" s="575"/>
    </row>
    <row r="274" spans="1:1" x14ac:dyDescent="0.3">
      <c r="A274" s="575"/>
    </row>
    <row r="275" spans="1:1" x14ac:dyDescent="0.3">
      <c r="A275" s="575"/>
    </row>
    <row r="276" spans="1:1" x14ac:dyDescent="0.3">
      <c r="A276" s="575"/>
    </row>
    <row r="277" spans="1:1" x14ac:dyDescent="0.3">
      <c r="A277" s="575"/>
    </row>
    <row r="278" spans="1:1" x14ac:dyDescent="0.3">
      <c r="A278" s="575"/>
    </row>
    <row r="279" spans="1:1" x14ac:dyDescent="0.3">
      <c r="A279" s="575"/>
    </row>
    <row r="280" spans="1:1" x14ac:dyDescent="0.3">
      <c r="A280" s="575"/>
    </row>
    <row r="281" spans="1:1" x14ac:dyDescent="0.3">
      <c r="A281" s="575"/>
    </row>
    <row r="282" spans="1:1" x14ac:dyDescent="0.3">
      <c r="A282" s="575"/>
    </row>
    <row r="283" spans="1:1" x14ac:dyDescent="0.3">
      <c r="A283" s="575"/>
    </row>
    <row r="284" spans="1:1" x14ac:dyDescent="0.3">
      <c r="A284" s="575"/>
    </row>
    <row r="285" spans="1:1" x14ac:dyDescent="0.3">
      <c r="A285" s="575"/>
    </row>
    <row r="286" spans="1:1" x14ac:dyDescent="0.3">
      <c r="A286" s="575"/>
    </row>
    <row r="287" spans="1:1" x14ac:dyDescent="0.3">
      <c r="A287" s="575"/>
    </row>
    <row r="288" spans="1:1" x14ac:dyDescent="0.3">
      <c r="A288" s="575"/>
    </row>
    <row r="289" spans="1:1" x14ac:dyDescent="0.3">
      <c r="A289" s="575"/>
    </row>
    <row r="290" spans="1:1" x14ac:dyDescent="0.3">
      <c r="A290" s="575"/>
    </row>
    <row r="291" spans="1:1" x14ac:dyDescent="0.3">
      <c r="A291" s="575"/>
    </row>
    <row r="292" spans="1:1" x14ac:dyDescent="0.3">
      <c r="A292" s="575"/>
    </row>
    <row r="293" spans="1:1" x14ac:dyDescent="0.3">
      <c r="A293" s="575"/>
    </row>
    <row r="294" spans="1:1" x14ac:dyDescent="0.3">
      <c r="A294" s="575"/>
    </row>
    <row r="295" spans="1:1" x14ac:dyDescent="0.3">
      <c r="A295" s="575"/>
    </row>
    <row r="296" spans="1:1" x14ac:dyDescent="0.3">
      <c r="A296" s="575"/>
    </row>
  </sheetData>
  <mergeCells count="61">
    <mergeCell ref="A211:A217"/>
    <mergeCell ref="A219:A224"/>
    <mergeCell ref="A226:A227"/>
    <mergeCell ref="A229:A230"/>
    <mergeCell ref="A174:A179"/>
    <mergeCell ref="A181:A182"/>
    <mergeCell ref="A184:A185"/>
    <mergeCell ref="A203:A209"/>
    <mergeCell ref="A136:A137"/>
    <mergeCell ref="A139:A140"/>
    <mergeCell ref="A166:A172"/>
    <mergeCell ref="A158:A164"/>
    <mergeCell ref="A94:A95"/>
    <mergeCell ref="A121:A127"/>
    <mergeCell ref="A129:A134"/>
    <mergeCell ref="A113:A119"/>
    <mergeCell ref="A76:A82"/>
    <mergeCell ref="A84:A89"/>
    <mergeCell ref="A91:A92"/>
    <mergeCell ref="A68:A74"/>
    <mergeCell ref="B55:M55"/>
    <mergeCell ref="B20:M20"/>
    <mergeCell ref="A31:A37"/>
    <mergeCell ref="A39:A44"/>
    <mergeCell ref="A46:A47"/>
    <mergeCell ref="A49:A50"/>
    <mergeCell ref="C21:D21"/>
    <mergeCell ref="E21:F21"/>
    <mergeCell ref="G21:H21"/>
    <mergeCell ref="I21:J21"/>
    <mergeCell ref="K21:L21"/>
    <mergeCell ref="A23:A29"/>
    <mergeCell ref="B65:M65"/>
    <mergeCell ref="C66:D66"/>
    <mergeCell ref="E66:F66"/>
    <mergeCell ref="G66:H66"/>
    <mergeCell ref="I66:J66"/>
    <mergeCell ref="K66:L66"/>
    <mergeCell ref="B100:M100"/>
    <mergeCell ref="B110:M110"/>
    <mergeCell ref="C111:D111"/>
    <mergeCell ref="E111:F111"/>
    <mergeCell ref="G111:H111"/>
    <mergeCell ref="I111:J111"/>
    <mergeCell ref="K111:L111"/>
    <mergeCell ref="B18:K18"/>
    <mergeCell ref="B235:M235"/>
    <mergeCell ref="B190:M190"/>
    <mergeCell ref="B200:M200"/>
    <mergeCell ref="C201:D201"/>
    <mergeCell ref="E201:F201"/>
    <mergeCell ref="G201:H201"/>
    <mergeCell ref="I201:J201"/>
    <mergeCell ref="K201:L201"/>
    <mergeCell ref="B145:M145"/>
    <mergeCell ref="B155:M155"/>
    <mergeCell ref="C156:D156"/>
    <mergeCell ref="E156:F156"/>
    <mergeCell ref="G156:H156"/>
    <mergeCell ref="I156:J156"/>
    <mergeCell ref="K156:L156"/>
  </mergeCells>
  <conditionalFormatting sqref="C9">
    <cfRule type="containsText" dxfId="707" priority="1521" operator="containsText" text="ntitulé">
      <formula>NOT(ISERROR(SEARCH("ntitulé",C9)))</formula>
    </cfRule>
    <cfRule type="containsBlanks" dxfId="706" priority="1522">
      <formula>LEN(TRIM(C9))=0</formula>
    </cfRule>
  </conditionalFormatting>
  <conditionalFormatting sqref="C11:C12">
    <cfRule type="containsText" dxfId="705" priority="1519" operator="containsText" text="ntitulé">
      <formula>NOT(ISERROR(SEARCH("ntitulé",C11)))</formula>
    </cfRule>
    <cfRule type="containsBlanks" dxfId="704" priority="1520">
      <formula>LEN(TRIM(C11))=0</formula>
    </cfRule>
  </conditionalFormatting>
  <conditionalFormatting sqref="C10">
    <cfRule type="containsText" dxfId="703" priority="1517" operator="containsText" text="ntitulé">
      <formula>NOT(ISERROR(SEARCH("ntitulé",C10)))</formula>
    </cfRule>
    <cfRule type="containsBlanks" dxfId="702" priority="1518">
      <formula>LEN(TRIM(C10))=0</formula>
    </cfRule>
  </conditionalFormatting>
  <conditionalFormatting sqref="C24:D25">
    <cfRule type="containsText" dxfId="701" priority="1513" operator="containsText" text="ntitulé">
      <formula>NOT(ISERROR(SEARCH("ntitulé",C24)))</formula>
    </cfRule>
    <cfRule type="containsBlanks" dxfId="700" priority="1514">
      <formula>LEN(TRIM(C24))=0</formula>
    </cfRule>
  </conditionalFormatting>
  <conditionalFormatting sqref="C27:D29">
    <cfRule type="containsText" dxfId="699" priority="1511" operator="containsText" text="ntitulé">
      <formula>NOT(ISERROR(SEARCH("ntitulé",C27)))</formula>
    </cfRule>
    <cfRule type="containsBlanks" dxfId="698" priority="1512">
      <formula>LEN(TRIM(C27))=0</formula>
    </cfRule>
  </conditionalFormatting>
  <conditionalFormatting sqref="C32:D37">
    <cfRule type="containsText" dxfId="697" priority="1509" operator="containsText" text="ntitulé">
      <formula>NOT(ISERROR(SEARCH("ntitulé",C32)))</formula>
    </cfRule>
    <cfRule type="containsBlanks" dxfId="696" priority="1510">
      <formula>LEN(TRIM(C32))=0</formula>
    </cfRule>
  </conditionalFormatting>
  <conditionalFormatting sqref="C39:D44">
    <cfRule type="containsText" dxfId="695" priority="1507" operator="containsText" text="ntitulé">
      <formula>NOT(ISERROR(SEARCH("ntitulé",C39)))</formula>
    </cfRule>
    <cfRule type="containsBlanks" dxfId="694" priority="1508">
      <formula>LEN(TRIM(C39))=0</formula>
    </cfRule>
  </conditionalFormatting>
  <conditionalFormatting sqref="C46:D47">
    <cfRule type="containsText" dxfId="693" priority="1505" operator="containsText" text="ntitulé">
      <formula>NOT(ISERROR(SEARCH("ntitulé",C46)))</formula>
    </cfRule>
    <cfRule type="containsBlanks" dxfId="692" priority="1506">
      <formula>LEN(TRIM(C46))=0</formula>
    </cfRule>
  </conditionalFormatting>
  <conditionalFormatting sqref="C49:D50">
    <cfRule type="containsText" dxfId="691" priority="1503" operator="containsText" text="ntitulé">
      <formula>NOT(ISERROR(SEARCH("ntitulé",C49)))</formula>
    </cfRule>
    <cfRule type="containsBlanks" dxfId="690" priority="1504">
      <formula>LEN(TRIM(C49))=0</formula>
    </cfRule>
  </conditionalFormatting>
  <conditionalFormatting sqref="C51:D51">
    <cfRule type="containsText" dxfId="689" priority="1501" operator="containsText" text="ntitulé">
      <formula>NOT(ISERROR(SEARCH("ntitulé",C51)))</formula>
    </cfRule>
    <cfRule type="containsBlanks" dxfId="688" priority="1502">
      <formula>LEN(TRIM(C51))=0</formula>
    </cfRule>
  </conditionalFormatting>
  <conditionalFormatting sqref="M69:M70">
    <cfRule type="containsText" dxfId="687" priority="687" operator="containsText" text="ntitulé">
      <formula>NOT(ISERROR(SEARCH("ntitulé",M69)))</formula>
    </cfRule>
    <cfRule type="containsBlanks" dxfId="686" priority="688">
      <formula>LEN(TRIM(M69))=0</formula>
    </cfRule>
  </conditionalFormatting>
  <conditionalFormatting sqref="M72:M74">
    <cfRule type="containsText" dxfId="685" priority="685" operator="containsText" text="ntitulé">
      <formula>NOT(ISERROR(SEARCH("ntitulé",M72)))</formula>
    </cfRule>
    <cfRule type="containsBlanks" dxfId="684" priority="686">
      <formula>LEN(TRIM(M72))=0</formula>
    </cfRule>
  </conditionalFormatting>
  <conditionalFormatting sqref="M77:M82">
    <cfRule type="containsText" dxfId="683" priority="683" operator="containsText" text="ntitulé">
      <formula>NOT(ISERROR(SEARCH("ntitulé",M77)))</formula>
    </cfRule>
    <cfRule type="containsBlanks" dxfId="682" priority="684">
      <formula>LEN(TRIM(M77))=0</formula>
    </cfRule>
  </conditionalFormatting>
  <conditionalFormatting sqref="M84:M89">
    <cfRule type="containsText" dxfId="681" priority="681" operator="containsText" text="ntitulé">
      <formula>NOT(ISERROR(SEARCH("ntitulé",M84)))</formula>
    </cfRule>
    <cfRule type="containsBlanks" dxfId="680" priority="682">
      <formula>LEN(TRIM(M84))=0</formula>
    </cfRule>
  </conditionalFormatting>
  <conditionalFormatting sqref="M91:M92">
    <cfRule type="containsText" dxfId="679" priority="679" operator="containsText" text="ntitulé">
      <formula>NOT(ISERROR(SEARCH("ntitulé",M91)))</formula>
    </cfRule>
    <cfRule type="containsBlanks" dxfId="678" priority="680">
      <formula>LEN(TRIM(M91))=0</formula>
    </cfRule>
  </conditionalFormatting>
  <conditionalFormatting sqref="M94:M95">
    <cfRule type="containsText" dxfId="677" priority="677" operator="containsText" text="ntitulé">
      <formula>NOT(ISERROR(SEARCH("ntitulé",M94)))</formula>
    </cfRule>
    <cfRule type="containsBlanks" dxfId="676" priority="678">
      <formula>LEN(TRIM(M94))=0</formula>
    </cfRule>
  </conditionalFormatting>
  <conditionalFormatting sqref="M96">
    <cfRule type="containsText" dxfId="675" priority="675" operator="containsText" text="ntitulé">
      <formula>NOT(ISERROR(SEARCH("ntitulé",M96)))</formula>
    </cfRule>
    <cfRule type="containsBlanks" dxfId="674" priority="676">
      <formula>LEN(TRIM(M96))=0</formula>
    </cfRule>
  </conditionalFormatting>
  <conditionalFormatting sqref="M24:M25">
    <cfRule type="containsText" dxfId="673" priority="1443" operator="containsText" text="ntitulé">
      <formula>NOT(ISERROR(SEARCH("ntitulé",M24)))</formula>
    </cfRule>
    <cfRule type="containsBlanks" dxfId="672" priority="1444">
      <formula>LEN(TRIM(M24))=0</formula>
    </cfRule>
  </conditionalFormatting>
  <conditionalFormatting sqref="M27:M29">
    <cfRule type="containsText" dxfId="671" priority="1441" operator="containsText" text="ntitulé">
      <formula>NOT(ISERROR(SEARCH("ntitulé",M27)))</formula>
    </cfRule>
    <cfRule type="containsBlanks" dxfId="670" priority="1442">
      <formula>LEN(TRIM(M27))=0</formula>
    </cfRule>
  </conditionalFormatting>
  <conditionalFormatting sqref="M32:M37">
    <cfRule type="containsText" dxfId="669" priority="1439" operator="containsText" text="ntitulé">
      <formula>NOT(ISERROR(SEARCH("ntitulé",M32)))</formula>
    </cfRule>
    <cfRule type="containsBlanks" dxfId="668" priority="1440">
      <formula>LEN(TRIM(M32))=0</formula>
    </cfRule>
  </conditionalFormatting>
  <conditionalFormatting sqref="M39:M44">
    <cfRule type="containsText" dxfId="667" priority="1437" operator="containsText" text="ntitulé">
      <formula>NOT(ISERROR(SEARCH("ntitulé",M39)))</formula>
    </cfRule>
    <cfRule type="containsBlanks" dxfId="666" priority="1438">
      <formula>LEN(TRIM(M39))=0</formula>
    </cfRule>
  </conditionalFormatting>
  <conditionalFormatting sqref="M46:M47">
    <cfRule type="containsText" dxfId="665" priority="1435" operator="containsText" text="ntitulé">
      <formula>NOT(ISERROR(SEARCH("ntitulé",M46)))</formula>
    </cfRule>
    <cfRule type="containsBlanks" dxfId="664" priority="1436">
      <formula>LEN(TRIM(M46))=0</formula>
    </cfRule>
  </conditionalFormatting>
  <conditionalFormatting sqref="M49:M50">
    <cfRule type="containsText" dxfId="663" priority="1433" operator="containsText" text="ntitulé">
      <formula>NOT(ISERROR(SEARCH("ntitulé",M49)))</formula>
    </cfRule>
    <cfRule type="containsBlanks" dxfId="662" priority="1434">
      <formula>LEN(TRIM(M49))=0</formula>
    </cfRule>
  </conditionalFormatting>
  <conditionalFormatting sqref="M51">
    <cfRule type="containsText" dxfId="661" priority="1431" operator="containsText" text="ntitulé">
      <formula>NOT(ISERROR(SEARCH("ntitulé",M51)))</formula>
    </cfRule>
    <cfRule type="containsBlanks" dxfId="660" priority="1432">
      <formula>LEN(TRIM(M51))=0</formula>
    </cfRule>
  </conditionalFormatting>
  <conditionalFormatting sqref="F24:F25">
    <cfRule type="containsText" dxfId="659" priority="1429" operator="containsText" text="ntitulé">
      <formula>NOT(ISERROR(SEARCH("ntitulé",F24)))</formula>
    </cfRule>
    <cfRule type="containsBlanks" dxfId="658" priority="1430">
      <formula>LEN(TRIM(F24))=0</formula>
    </cfRule>
  </conditionalFormatting>
  <conditionalFormatting sqref="F27:F29">
    <cfRule type="containsText" dxfId="657" priority="1427" operator="containsText" text="ntitulé">
      <formula>NOT(ISERROR(SEARCH("ntitulé",F27)))</formula>
    </cfRule>
    <cfRule type="containsBlanks" dxfId="656" priority="1428">
      <formula>LEN(TRIM(F27))=0</formula>
    </cfRule>
  </conditionalFormatting>
  <conditionalFormatting sqref="F32:F37">
    <cfRule type="containsText" dxfId="655" priority="1425" operator="containsText" text="ntitulé">
      <formula>NOT(ISERROR(SEARCH("ntitulé",F32)))</formula>
    </cfRule>
    <cfRule type="containsBlanks" dxfId="654" priority="1426">
      <formula>LEN(TRIM(F32))=0</formula>
    </cfRule>
  </conditionalFormatting>
  <conditionalFormatting sqref="F39:F44">
    <cfRule type="containsText" dxfId="653" priority="1423" operator="containsText" text="ntitulé">
      <formula>NOT(ISERROR(SEARCH("ntitulé",F39)))</formula>
    </cfRule>
    <cfRule type="containsBlanks" dxfId="652" priority="1424">
      <formula>LEN(TRIM(F39))=0</formula>
    </cfRule>
  </conditionalFormatting>
  <conditionalFormatting sqref="F46:F47">
    <cfRule type="containsText" dxfId="651" priority="1421" operator="containsText" text="ntitulé">
      <formula>NOT(ISERROR(SEARCH("ntitulé",F46)))</formula>
    </cfRule>
    <cfRule type="containsBlanks" dxfId="650" priority="1422">
      <formula>LEN(TRIM(F46))=0</formula>
    </cfRule>
  </conditionalFormatting>
  <conditionalFormatting sqref="F49:F50">
    <cfRule type="containsText" dxfId="649" priority="1419" operator="containsText" text="ntitulé">
      <formula>NOT(ISERROR(SEARCH("ntitulé",F49)))</formula>
    </cfRule>
    <cfRule type="containsBlanks" dxfId="648" priority="1420">
      <formula>LEN(TRIM(F49))=0</formula>
    </cfRule>
  </conditionalFormatting>
  <conditionalFormatting sqref="F51">
    <cfRule type="containsText" dxfId="647" priority="1417" operator="containsText" text="ntitulé">
      <formula>NOT(ISERROR(SEARCH("ntitulé",F51)))</formula>
    </cfRule>
    <cfRule type="containsBlanks" dxfId="646" priority="1418">
      <formula>LEN(TRIM(F51))=0</formula>
    </cfRule>
  </conditionalFormatting>
  <conditionalFormatting sqref="H24:H25">
    <cfRule type="containsText" dxfId="645" priority="1415" operator="containsText" text="ntitulé">
      <formula>NOT(ISERROR(SEARCH("ntitulé",H24)))</formula>
    </cfRule>
    <cfRule type="containsBlanks" dxfId="644" priority="1416">
      <formula>LEN(TRIM(H24))=0</formula>
    </cfRule>
  </conditionalFormatting>
  <conditionalFormatting sqref="H27:H29">
    <cfRule type="containsText" dxfId="643" priority="1413" operator="containsText" text="ntitulé">
      <formula>NOT(ISERROR(SEARCH("ntitulé",H27)))</formula>
    </cfRule>
    <cfRule type="containsBlanks" dxfId="642" priority="1414">
      <formula>LEN(TRIM(H27))=0</formula>
    </cfRule>
  </conditionalFormatting>
  <conditionalFormatting sqref="H32:H37">
    <cfRule type="containsText" dxfId="641" priority="1411" operator="containsText" text="ntitulé">
      <formula>NOT(ISERROR(SEARCH("ntitulé",H32)))</formula>
    </cfRule>
    <cfRule type="containsBlanks" dxfId="640" priority="1412">
      <formula>LEN(TRIM(H32))=0</formula>
    </cfRule>
  </conditionalFormatting>
  <conditionalFormatting sqref="H39:H44">
    <cfRule type="containsText" dxfId="639" priority="1409" operator="containsText" text="ntitulé">
      <formula>NOT(ISERROR(SEARCH("ntitulé",H39)))</formula>
    </cfRule>
    <cfRule type="containsBlanks" dxfId="638" priority="1410">
      <formula>LEN(TRIM(H39))=0</formula>
    </cfRule>
  </conditionalFormatting>
  <conditionalFormatting sqref="H46:H47">
    <cfRule type="containsText" dxfId="637" priority="1407" operator="containsText" text="ntitulé">
      <formula>NOT(ISERROR(SEARCH("ntitulé",H46)))</formula>
    </cfRule>
    <cfRule type="containsBlanks" dxfId="636" priority="1408">
      <formula>LEN(TRIM(H46))=0</formula>
    </cfRule>
  </conditionalFormatting>
  <conditionalFormatting sqref="H49:H50">
    <cfRule type="containsText" dxfId="635" priority="1405" operator="containsText" text="ntitulé">
      <formula>NOT(ISERROR(SEARCH("ntitulé",H49)))</formula>
    </cfRule>
    <cfRule type="containsBlanks" dxfId="634" priority="1406">
      <formula>LEN(TRIM(H49))=0</formula>
    </cfRule>
  </conditionalFormatting>
  <conditionalFormatting sqref="H51">
    <cfRule type="containsText" dxfId="633" priority="1403" operator="containsText" text="ntitulé">
      <formula>NOT(ISERROR(SEARCH("ntitulé",H51)))</formula>
    </cfRule>
    <cfRule type="containsBlanks" dxfId="632" priority="1404">
      <formula>LEN(TRIM(H51))=0</formula>
    </cfRule>
  </conditionalFormatting>
  <conditionalFormatting sqref="J24:J25">
    <cfRule type="containsText" dxfId="631" priority="1401" operator="containsText" text="ntitulé">
      <formula>NOT(ISERROR(SEARCH("ntitulé",J24)))</formula>
    </cfRule>
    <cfRule type="containsBlanks" dxfId="630" priority="1402">
      <formula>LEN(TRIM(J24))=0</formula>
    </cfRule>
  </conditionalFormatting>
  <conditionalFormatting sqref="J27:J29">
    <cfRule type="containsText" dxfId="629" priority="1399" operator="containsText" text="ntitulé">
      <formula>NOT(ISERROR(SEARCH("ntitulé",J27)))</formula>
    </cfRule>
    <cfRule type="containsBlanks" dxfId="628" priority="1400">
      <formula>LEN(TRIM(J27))=0</formula>
    </cfRule>
  </conditionalFormatting>
  <conditionalFormatting sqref="J32:J37">
    <cfRule type="containsText" dxfId="627" priority="1397" operator="containsText" text="ntitulé">
      <formula>NOT(ISERROR(SEARCH("ntitulé",J32)))</formula>
    </cfRule>
    <cfRule type="containsBlanks" dxfId="626" priority="1398">
      <formula>LEN(TRIM(J32))=0</formula>
    </cfRule>
  </conditionalFormatting>
  <conditionalFormatting sqref="J39:J44">
    <cfRule type="containsText" dxfId="625" priority="1395" operator="containsText" text="ntitulé">
      <formula>NOT(ISERROR(SEARCH("ntitulé",J39)))</formula>
    </cfRule>
    <cfRule type="containsBlanks" dxfId="624" priority="1396">
      <formula>LEN(TRIM(J39))=0</formula>
    </cfRule>
  </conditionalFormatting>
  <conditionalFormatting sqref="J46:J47">
    <cfRule type="containsText" dxfId="623" priority="1393" operator="containsText" text="ntitulé">
      <formula>NOT(ISERROR(SEARCH("ntitulé",J46)))</formula>
    </cfRule>
    <cfRule type="containsBlanks" dxfId="622" priority="1394">
      <formula>LEN(TRIM(J46))=0</formula>
    </cfRule>
  </conditionalFormatting>
  <conditionalFormatting sqref="J49:J50">
    <cfRule type="containsText" dxfId="621" priority="1391" operator="containsText" text="ntitulé">
      <formula>NOT(ISERROR(SEARCH("ntitulé",J49)))</formula>
    </cfRule>
    <cfRule type="containsBlanks" dxfId="620" priority="1392">
      <formula>LEN(TRIM(J49))=0</formula>
    </cfRule>
  </conditionalFormatting>
  <conditionalFormatting sqref="J51">
    <cfRule type="containsText" dxfId="619" priority="1389" operator="containsText" text="ntitulé">
      <formula>NOT(ISERROR(SEARCH("ntitulé",J51)))</formula>
    </cfRule>
    <cfRule type="containsBlanks" dxfId="618" priority="1390">
      <formula>LEN(TRIM(J51))=0</formula>
    </cfRule>
  </conditionalFormatting>
  <conditionalFormatting sqref="L24:L25">
    <cfRule type="containsText" dxfId="617" priority="1387" operator="containsText" text="ntitulé">
      <formula>NOT(ISERROR(SEARCH("ntitulé",L24)))</formula>
    </cfRule>
    <cfRule type="containsBlanks" dxfId="616" priority="1388">
      <formula>LEN(TRIM(L24))=0</formula>
    </cfRule>
  </conditionalFormatting>
  <conditionalFormatting sqref="L27:L29">
    <cfRule type="containsText" dxfId="615" priority="1385" operator="containsText" text="ntitulé">
      <formula>NOT(ISERROR(SEARCH("ntitulé",L27)))</formula>
    </cfRule>
    <cfRule type="containsBlanks" dxfId="614" priority="1386">
      <formula>LEN(TRIM(L27))=0</formula>
    </cfRule>
  </conditionalFormatting>
  <conditionalFormatting sqref="L32:L37">
    <cfRule type="containsText" dxfId="613" priority="1383" operator="containsText" text="ntitulé">
      <formula>NOT(ISERROR(SEARCH("ntitulé",L32)))</formula>
    </cfRule>
    <cfRule type="containsBlanks" dxfId="612" priority="1384">
      <formula>LEN(TRIM(L32))=0</formula>
    </cfRule>
  </conditionalFormatting>
  <conditionalFormatting sqref="L39:L44">
    <cfRule type="containsText" dxfId="611" priority="1381" operator="containsText" text="ntitulé">
      <formula>NOT(ISERROR(SEARCH("ntitulé",L39)))</formula>
    </cfRule>
    <cfRule type="containsBlanks" dxfId="610" priority="1382">
      <formula>LEN(TRIM(L39))=0</formula>
    </cfRule>
  </conditionalFormatting>
  <conditionalFormatting sqref="L46:L47">
    <cfRule type="containsText" dxfId="609" priority="1379" operator="containsText" text="ntitulé">
      <formula>NOT(ISERROR(SEARCH("ntitulé",L46)))</formula>
    </cfRule>
    <cfRule type="containsBlanks" dxfId="608" priority="1380">
      <formula>LEN(TRIM(L46))=0</formula>
    </cfRule>
  </conditionalFormatting>
  <conditionalFormatting sqref="L49:L50">
    <cfRule type="containsText" dxfId="607" priority="1377" operator="containsText" text="ntitulé">
      <formula>NOT(ISERROR(SEARCH("ntitulé",L49)))</formula>
    </cfRule>
    <cfRule type="containsBlanks" dxfId="606" priority="1378">
      <formula>LEN(TRIM(L49))=0</formula>
    </cfRule>
  </conditionalFormatting>
  <conditionalFormatting sqref="L51">
    <cfRule type="containsText" dxfId="605" priority="1375" operator="containsText" text="ntitulé">
      <formula>NOT(ISERROR(SEARCH("ntitulé",L51)))</formula>
    </cfRule>
    <cfRule type="containsBlanks" dxfId="604" priority="1376">
      <formula>LEN(TRIM(L51))=0</formula>
    </cfRule>
  </conditionalFormatting>
  <conditionalFormatting sqref="F69:F70">
    <cfRule type="containsText" dxfId="603" priority="673" operator="containsText" text="ntitulé">
      <formula>NOT(ISERROR(SEARCH("ntitulé",F69)))</formula>
    </cfRule>
    <cfRule type="containsBlanks" dxfId="602" priority="674">
      <formula>LEN(TRIM(F69))=0</formula>
    </cfRule>
  </conditionalFormatting>
  <conditionalFormatting sqref="F72:F74">
    <cfRule type="containsText" dxfId="601" priority="671" operator="containsText" text="ntitulé">
      <formula>NOT(ISERROR(SEARCH("ntitulé",F72)))</formula>
    </cfRule>
    <cfRule type="containsBlanks" dxfId="600" priority="672">
      <formula>LEN(TRIM(F72))=0</formula>
    </cfRule>
  </conditionalFormatting>
  <conditionalFormatting sqref="F77:F82">
    <cfRule type="containsText" dxfId="599" priority="669" operator="containsText" text="ntitulé">
      <formula>NOT(ISERROR(SEARCH("ntitulé",F77)))</formula>
    </cfRule>
    <cfRule type="containsBlanks" dxfId="598" priority="670">
      <formula>LEN(TRIM(F77))=0</formula>
    </cfRule>
  </conditionalFormatting>
  <conditionalFormatting sqref="F84:F89">
    <cfRule type="containsText" dxfId="597" priority="667" operator="containsText" text="ntitulé">
      <formula>NOT(ISERROR(SEARCH("ntitulé",F84)))</formula>
    </cfRule>
    <cfRule type="containsBlanks" dxfId="596" priority="668">
      <formula>LEN(TRIM(F84))=0</formula>
    </cfRule>
  </conditionalFormatting>
  <conditionalFormatting sqref="F91:F92">
    <cfRule type="containsText" dxfId="595" priority="665" operator="containsText" text="ntitulé">
      <formula>NOT(ISERROR(SEARCH("ntitulé",F91)))</formula>
    </cfRule>
    <cfRule type="containsBlanks" dxfId="594" priority="666">
      <formula>LEN(TRIM(F91))=0</formula>
    </cfRule>
  </conditionalFormatting>
  <conditionalFormatting sqref="F94:F95">
    <cfRule type="containsText" dxfId="593" priority="663" operator="containsText" text="ntitulé">
      <formula>NOT(ISERROR(SEARCH("ntitulé",F94)))</formula>
    </cfRule>
    <cfRule type="containsBlanks" dxfId="592" priority="664">
      <formula>LEN(TRIM(F94))=0</formula>
    </cfRule>
  </conditionalFormatting>
  <conditionalFormatting sqref="F96">
    <cfRule type="containsText" dxfId="591" priority="661" operator="containsText" text="ntitulé">
      <formula>NOT(ISERROR(SEARCH("ntitulé",F96)))</formula>
    </cfRule>
    <cfRule type="containsBlanks" dxfId="590" priority="662">
      <formula>LEN(TRIM(F96))=0</formula>
    </cfRule>
  </conditionalFormatting>
  <conditionalFormatting sqref="H69:H70">
    <cfRule type="containsText" dxfId="589" priority="659" operator="containsText" text="ntitulé">
      <formula>NOT(ISERROR(SEARCH("ntitulé",H69)))</formula>
    </cfRule>
    <cfRule type="containsBlanks" dxfId="588" priority="660">
      <formula>LEN(TRIM(H69))=0</formula>
    </cfRule>
  </conditionalFormatting>
  <conditionalFormatting sqref="H72:H74">
    <cfRule type="containsText" dxfId="587" priority="657" operator="containsText" text="ntitulé">
      <formula>NOT(ISERROR(SEARCH("ntitulé",H72)))</formula>
    </cfRule>
    <cfRule type="containsBlanks" dxfId="586" priority="658">
      <formula>LEN(TRIM(H72))=0</formula>
    </cfRule>
  </conditionalFormatting>
  <conditionalFormatting sqref="H77:H82">
    <cfRule type="containsText" dxfId="585" priority="655" operator="containsText" text="ntitulé">
      <formula>NOT(ISERROR(SEARCH("ntitulé",H77)))</formula>
    </cfRule>
    <cfRule type="containsBlanks" dxfId="584" priority="656">
      <formula>LEN(TRIM(H77))=0</formula>
    </cfRule>
  </conditionalFormatting>
  <conditionalFormatting sqref="H84:H89">
    <cfRule type="containsText" dxfId="583" priority="653" operator="containsText" text="ntitulé">
      <formula>NOT(ISERROR(SEARCH("ntitulé",H84)))</formula>
    </cfRule>
    <cfRule type="containsBlanks" dxfId="582" priority="654">
      <formula>LEN(TRIM(H84))=0</formula>
    </cfRule>
  </conditionalFormatting>
  <conditionalFormatting sqref="H91:H92">
    <cfRule type="containsText" dxfId="581" priority="651" operator="containsText" text="ntitulé">
      <formula>NOT(ISERROR(SEARCH("ntitulé",H91)))</formula>
    </cfRule>
    <cfRule type="containsBlanks" dxfId="580" priority="652">
      <formula>LEN(TRIM(H91))=0</formula>
    </cfRule>
  </conditionalFormatting>
  <conditionalFormatting sqref="H94:H95">
    <cfRule type="containsText" dxfId="579" priority="649" operator="containsText" text="ntitulé">
      <formula>NOT(ISERROR(SEARCH("ntitulé",H94)))</formula>
    </cfRule>
    <cfRule type="containsBlanks" dxfId="578" priority="650">
      <formula>LEN(TRIM(H94))=0</formula>
    </cfRule>
  </conditionalFormatting>
  <conditionalFormatting sqref="H96">
    <cfRule type="containsText" dxfId="577" priority="647" operator="containsText" text="ntitulé">
      <formula>NOT(ISERROR(SEARCH("ntitulé",H96)))</formula>
    </cfRule>
    <cfRule type="containsBlanks" dxfId="576" priority="648">
      <formula>LEN(TRIM(H96))=0</formula>
    </cfRule>
  </conditionalFormatting>
  <conditionalFormatting sqref="J69:J70">
    <cfRule type="containsText" dxfId="575" priority="645" operator="containsText" text="ntitulé">
      <formula>NOT(ISERROR(SEARCH("ntitulé",J69)))</formula>
    </cfRule>
    <cfRule type="containsBlanks" dxfId="574" priority="646">
      <formula>LEN(TRIM(J69))=0</formula>
    </cfRule>
  </conditionalFormatting>
  <conditionalFormatting sqref="J72:J74">
    <cfRule type="containsText" dxfId="573" priority="643" operator="containsText" text="ntitulé">
      <formula>NOT(ISERROR(SEARCH("ntitulé",J72)))</formula>
    </cfRule>
    <cfRule type="containsBlanks" dxfId="572" priority="644">
      <formula>LEN(TRIM(J72))=0</formula>
    </cfRule>
  </conditionalFormatting>
  <conditionalFormatting sqref="J77:J82">
    <cfRule type="containsText" dxfId="571" priority="641" operator="containsText" text="ntitulé">
      <formula>NOT(ISERROR(SEARCH("ntitulé",J77)))</formula>
    </cfRule>
    <cfRule type="containsBlanks" dxfId="570" priority="642">
      <formula>LEN(TRIM(J77))=0</formula>
    </cfRule>
  </conditionalFormatting>
  <conditionalFormatting sqref="J84:J89">
    <cfRule type="containsText" dxfId="569" priority="639" operator="containsText" text="ntitulé">
      <formula>NOT(ISERROR(SEARCH("ntitulé",J84)))</formula>
    </cfRule>
    <cfRule type="containsBlanks" dxfId="568" priority="640">
      <formula>LEN(TRIM(J84))=0</formula>
    </cfRule>
  </conditionalFormatting>
  <conditionalFormatting sqref="J91:J92">
    <cfRule type="containsText" dxfId="567" priority="637" operator="containsText" text="ntitulé">
      <formula>NOT(ISERROR(SEARCH("ntitulé",J91)))</formula>
    </cfRule>
    <cfRule type="containsBlanks" dxfId="566" priority="638">
      <formula>LEN(TRIM(J91))=0</formula>
    </cfRule>
  </conditionalFormatting>
  <conditionalFormatting sqref="J94:J95">
    <cfRule type="containsText" dxfId="565" priority="635" operator="containsText" text="ntitulé">
      <formula>NOT(ISERROR(SEARCH("ntitulé",J94)))</formula>
    </cfRule>
    <cfRule type="containsBlanks" dxfId="564" priority="636">
      <formula>LEN(TRIM(J94))=0</formula>
    </cfRule>
  </conditionalFormatting>
  <conditionalFormatting sqref="J96">
    <cfRule type="containsText" dxfId="563" priority="633" operator="containsText" text="ntitulé">
      <formula>NOT(ISERROR(SEARCH("ntitulé",J96)))</formula>
    </cfRule>
    <cfRule type="containsBlanks" dxfId="562" priority="634">
      <formula>LEN(TRIM(J96))=0</formula>
    </cfRule>
  </conditionalFormatting>
  <conditionalFormatting sqref="L69:L70">
    <cfRule type="containsText" dxfId="561" priority="631" operator="containsText" text="ntitulé">
      <formula>NOT(ISERROR(SEARCH("ntitulé",L69)))</formula>
    </cfRule>
    <cfRule type="containsBlanks" dxfId="560" priority="632">
      <formula>LEN(TRIM(L69))=0</formula>
    </cfRule>
  </conditionalFormatting>
  <conditionalFormatting sqref="L72:L74">
    <cfRule type="containsText" dxfId="559" priority="629" operator="containsText" text="ntitulé">
      <formula>NOT(ISERROR(SEARCH("ntitulé",L72)))</formula>
    </cfRule>
    <cfRule type="containsBlanks" dxfId="558" priority="630">
      <formula>LEN(TRIM(L72))=0</formula>
    </cfRule>
  </conditionalFormatting>
  <conditionalFormatting sqref="L77:L82">
    <cfRule type="containsText" dxfId="557" priority="627" operator="containsText" text="ntitulé">
      <formula>NOT(ISERROR(SEARCH("ntitulé",L77)))</formula>
    </cfRule>
    <cfRule type="containsBlanks" dxfId="556" priority="628">
      <formula>LEN(TRIM(L77))=0</formula>
    </cfRule>
  </conditionalFormatting>
  <conditionalFormatting sqref="L84:L89">
    <cfRule type="containsText" dxfId="555" priority="625" operator="containsText" text="ntitulé">
      <formula>NOT(ISERROR(SEARCH("ntitulé",L84)))</formula>
    </cfRule>
    <cfRule type="containsBlanks" dxfId="554" priority="626">
      <formula>LEN(TRIM(L84))=0</formula>
    </cfRule>
  </conditionalFormatting>
  <conditionalFormatting sqref="L91:L92">
    <cfRule type="containsText" dxfId="553" priority="623" operator="containsText" text="ntitulé">
      <formula>NOT(ISERROR(SEARCH("ntitulé",L91)))</formula>
    </cfRule>
    <cfRule type="containsBlanks" dxfId="552" priority="624">
      <formula>LEN(TRIM(L91))=0</formula>
    </cfRule>
  </conditionalFormatting>
  <conditionalFormatting sqref="L94:L95">
    <cfRule type="containsText" dxfId="551" priority="621" operator="containsText" text="ntitulé">
      <formula>NOT(ISERROR(SEARCH("ntitulé",L94)))</formula>
    </cfRule>
    <cfRule type="containsBlanks" dxfId="550" priority="622">
      <formula>LEN(TRIM(L94))=0</formula>
    </cfRule>
  </conditionalFormatting>
  <conditionalFormatting sqref="L96">
    <cfRule type="containsText" dxfId="549" priority="619" operator="containsText" text="ntitulé">
      <formula>NOT(ISERROR(SEARCH("ntitulé",L96)))</formula>
    </cfRule>
    <cfRule type="containsBlanks" dxfId="548" priority="620">
      <formula>LEN(TRIM(L96))=0</formula>
    </cfRule>
  </conditionalFormatting>
  <conditionalFormatting sqref="E69:E70">
    <cfRule type="containsText" dxfId="547" priority="617" operator="containsText" text="ntitulé">
      <formula>NOT(ISERROR(SEARCH("ntitulé",E69)))</formula>
    </cfRule>
    <cfRule type="containsBlanks" dxfId="546" priority="618">
      <formula>LEN(TRIM(E69))=0</formula>
    </cfRule>
  </conditionalFormatting>
  <conditionalFormatting sqref="E72:E74">
    <cfRule type="containsText" dxfId="545" priority="615" operator="containsText" text="ntitulé">
      <formula>NOT(ISERROR(SEARCH("ntitulé",E72)))</formula>
    </cfRule>
    <cfRule type="containsBlanks" dxfId="544" priority="616">
      <formula>LEN(TRIM(E72))=0</formula>
    </cfRule>
  </conditionalFormatting>
  <conditionalFormatting sqref="E77:E82">
    <cfRule type="containsText" dxfId="543" priority="613" operator="containsText" text="ntitulé">
      <formula>NOT(ISERROR(SEARCH("ntitulé",E77)))</formula>
    </cfRule>
    <cfRule type="containsBlanks" dxfId="542" priority="614">
      <formula>LEN(TRIM(E77))=0</formula>
    </cfRule>
  </conditionalFormatting>
  <conditionalFormatting sqref="E84:E89">
    <cfRule type="containsText" dxfId="541" priority="611" operator="containsText" text="ntitulé">
      <formula>NOT(ISERROR(SEARCH("ntitulé",E84)))</formula>
    </cfRule>
    <cfRule type="containsBlanks" dxfId="540" priority="612">
      <formula>LEN(TRIM(E84))=0</formula>
    </cfRule>
  </conditionalFormatting>
  <conditionalFormatting sqref="E91:E92">
    <cfRule type="containsText" dxfId="539" priority="609" operator="containsText" text="ntitulé">
      <formula>NOT(ISERROR(SEARCH("ntitulé",E91)))</formula>
    </cfRule>
    <cfRule type="containsBlanks" dxfId="538" priority="610">
      <formula>LEN(TRIM(E91))=0</formula>
    </cfRule>
  </conditionalFormatting>
  <conditionalFormatting sqref="E94:E95">
    <cfRule type="containsText" dxfId="537" priority="607" operator="containsText" text="ntitulé">
      <formula>NOT(ISERROR(SEARCH("ntitulé",E94)))</formula>
    </cfRule>
    <cfRule type="containsBlanks" dxfId="536" priority="608">
      <formula>LEN(TRIM(E94))=0</formula>
    </cfRule>
  </conditionalFormatting>
  <conditionalFormatting sqref="E96">
    <cfRule type="containsText" dxfId="535" priority="605" operator="containsText" text="ntitulé">
      <formula>NOT(ISERROR(SEARCH("ntitulé",E96)))</formula>
    </cfRule>
    <cfRule type="containsBlanks" dxfId="534" priority="606">
      <formula>LEN(TRIM(E96))=0</formula>
    </cfRule>
  </conditionalFormatting>
  <conditionalFormatting sqref="I69:I70">
    <cfRule type="containsText" dxfId="533" priority="589" operator="containsText" text="ntitulé">
      <formula>NOT(ISERROR(SEARCH("ntitulé",I69)))</formula>
    </cfRule>
    <cfRule type="containsBlanks" dxfId="532" priority="590">
      <formula>LEN(TRIM(I69))=0</formula>
    </cfRule>
  </conditionalFormatting>
  <conditionalFormatting sqref="I72:I74">
    <cfRule type="containsText" dxfId="531" priority="587" operator="containsText" text="ntitulé">
      <formula>NOT(ISERROR(SEARCH("ntitulé",I72)))</formula>
    </cfRule>
    <cfRule type="containsBlanks" dxfId="530" priority="588">
      <formula>LEN(TRIM(I72))=0</formula>
    </cfRule>
  </conditionalFormatting>
  <conditionalFormatting sqref="I77:I82">
    <cfRule type="containsText" dxfId="529" priority="585" operator="containsText" text="ntitulé">
      <formula>NOT(ISERROR(SEARCH("ntitulé",I77)))</formula>
    </cfRule>
    <cfRule type="containsBlanks" dxfId="528" priority="586">
      <formula>LEN(TRIM(I77))=0</formula>
    </cfRule>
  </conditionalFormatting>
  <conditionalFormatting sqref="I84:I89">
    <cfRule type="containsText" dxfId="527" priority="583" operator="containsText" text="ntitulé">
      <formula>NOT(ISERROR(SEARCH("ntitulé",I84)))</formula>
    </cfRule>
    <cfRule type="containsBlanks" dxfId="526" priority="584">
      <formula>LEN(TRIM(I84))=0</formula>
    </cfRule>
  </conditionalFormatting>
  <conditionalFormatting sqref="I91:I92">
    <cfRule type="containsText" dxfId="525" priority="581" operator="containsText" text="ntitulé">
      <formula>NOT(ISERROR(SEARCH("ntitulé",I91)))</formula>
    </cfRule>
    <cfRule type="containsBlanks" dxfId="524" priority="582">
      <formula>LEN(TRIM(I91))=0</formula>
    </cfRule>
  </conditionalFormatting>
  <conditionalFormatting sqref="I94:I95">
    <cfRule type="containsText" dxfId="523" priority="579" operator="containsText" text="ntitulé">
      <formula>NOT(ISERROR(SEARCH("ntitulé",I94)))</formula>
    </cfRule>
    <cfRule type="containsBlanks" dxfId="522" priority="580">
      <formula>LEN(TRIM(I94))=0</formula>
    </cfRule>
  </conditionalFormatting>
  <conditionalFormatting sqref="I96">
    <cfRule type="containsText" dxfId="521" priority="577" operator="containsText" text="ntitulé">
      <formula>NOT(ISERROR(SEARCH("ntitulé",I96)))</formula>
    </cfRule>
    <cfRule type="containsBlanks" dxfId="520" priority="578">
      <formula>LEN(TRIM(I96))=0</formula>
    </cfRule>
  </conditionalFormatting>
  <conditionalFormatting sqref="K69:K70">
    <cfRule type="containsText" dxfId="519" priority="575" operator="containsText" text="ntitulé">
      <formula>NOT(ISERROR(SEARCH("ntitulé",K69)))</formula>
    </cfRule>
    <cfRule type="containsBlanks" dxfId="518" priority="576">
      <formula>LEN(TRIM(K69))=0</formula>
    </cfRule>
  </conditionalFormatting>
  <conditionalFormatting sqref="K72:K74">
    <cfRule type="containsText" dxfId="517" priority="573" operator="containsText" text="ntitulé">
      <formula>NOT(ISERROR(SEARCH("ntitulé",K72)))</formula>
    </cfRule>
    <cfRule type="containsBlanks" dxfId="516" priority="574">
      <formula>LEN(TRIM(K72))=0</formula>
    </cfRule>
  </conditionalFormatting>
  <conditionalFormatting sqref="K77:K82">
    <cfRule type="containsText" dxfId="515" priority="571" operator="containsText" text="ntitulé">
      <formula>NOT(ISERROR(SEARCH("ntitulé",K77)))</formula>
    </cfRule>
    <cfRule type="containsBlanks" dxfId="514" priority="572">
      <formula>LEN(TRIM(K77))=0</formula>
    </cfRule>
  </conditionalFormatting>
  <conditionalFormatting sqref="K84:K89">
    <cfRule type="containsText" dxfId="513" priority="569" operator="containsText" text="ntitulé">
      <formula>NOT(ISERROR(SEARCH("ntitulé",K84)))</formula>
    </cfRule>
    <cfRule type="containsBlanks" dxfId="512" priority="570">
      <formula>LEN(TRIM(K84))=0</formula>
    </cfRule>
  </conditionalFormatting>
  <conditionalFormatting sqref="K91:K92">
    <cfRule type="containsText" dxfId="511" priority="567" operator="containsText" text="ntitulé">
      <formula>NOT(ISERROR(SEARCH("ntitulé",K91)))</formula>
    </cfRule>
    <cfRule type="containsBlanks" dxfId="510" priority="568">
      <formula>LEN(TRIM(K91))=0</formula>
    </cfRule>
  </conditionalFormatting>
  <conditionalFormatting sqref="K94:K95">
    <cfRule type="containsText" dxfId="509" priority="565" operator="containsText" text="ntitulé">
      <formula>NOT(ISERROR(SEARCH("ntitulé",K94)))</formula>
    </cfRule>
    <cfRule type="containsBlanks" dxfId="508" priority="566">
      <formula>LEN(TRIM(K94))=0</formula>
    </cfRule>
  </conditionalFormatting>
  <conditionalFormatting sqref="K96">
    <cfRule type="containsText" dxfId="507" priority="563" operator="containsText" text="ntitulé">
      <formula>NOT(ISERROR(SEARCH("ntitulé",K96)))</formula>
    </cfRule>
    <cfRule type="containsBlanks" dxfId="506" priority="564">
      <formula>LEN(TRIM(K96))=0</formula>
    </cfRule>
  </conditionalFormatting>
  <conditionalFormatting sqref="C114:D115">
    <cfRule type="containsText" dxfId="505" priority="421" operator="containsText" text="ntitulé">
      <formula>NOT(ISERROR(SEARCH("ntitulé",C114)))</formula>
    </cfRule>
    <cfRule type="containsBlanks" dxfId="504" priority="422">
      <formula>LEN(TRIM(C114))=0</formula>
    </cfRule>
  </conditionalFormatting>
  <conditionalFormatting sqref="C117:D119">
    <cfRule type="containsText" dxfId="503" priority="419" operator="containsText" text="ntitulé">
      <formula>NOT(ISERROR(SEARCH("ntitulé",C117)))</formula>
    </cfRule>
    <cfRule type="containsBlanks" dxfId="502" priority="420">
      <formula>LEN(TRIM(C117))=0</formula>
    </cfRule>
  </conditionalFormatting>
  <conditionalFormatting sqref="C122:D127">
    <cfRule type="containsText" dxfId="501" priority="417" operator="containsText" text="ntitulé">
      <formula>NOT(ISERROR(SEARCH("ntitulé",C122)))</formula>
    </cfRule>
    <cfRule type="containsBlanks" dxfId="500" priority="418">
      <formula>LEN(TRIM(C122))=0</formula>
    </cfRule>
  </conditionalFormatting>
  <conditionalFormatting sqref="C129:D134">
    <cfRule type="containsText" dxfId="499" priority="415" operator="containsText" text="ntitulé">
      <formula>NOT(ISERROR(SEARCH("ntitulé",C129)))</formula>
    </cfRule>
    <cfRule type="containsBlanks" dxfId="498" priority="416">
      <formula>LEN(TRIM(C129))=0</formula>
    </cfRule>
  </conditionalFormatting>
  <conditionalFormatting sqref="C136:D137">
    <cfRule type="containsText" dxfId="497" priority="413" operator="containsText" text="ntitulé">
      <formula>NOT(ISERROR(SEARCH("ntitulé",C136)))</formula>
    </cfRule>
    <cfRule type="containsBlanks" dxfId="496" priority="414">
      <formula>LEN(TRIM(C136))=0</formula>
    </cfRule>
  </conditionalFormatting>
  <conditionalFormatting sqref="C139:D140">
    <cfRule type="containsText" dxfId="495" priority="411" operator="containsText" text="ntitulé">
      <formula>NOT(ISERROR(SEARCH("ntitulé",C139)))</formula>
    </cfRule>
    <cfRule type="containsBlanks" dxfId="494" priority="412">
      <formula>LEN(TRIM(C139))=0</formula>
    </cfRule>
  </conditionalFormatting>
  <conditionalFormatting sqref="C141:D141">
    <cfRule type="containsText" dxfId="493" priority="409" operator="containsText" text="ntitulé">
      <formula>NOT(ISERROR(SEARCH("ntitulé",C141)))</formula>
    </cfRule>
    <cfRule type="containsBlanks" dxfId="492" priority="410">
      <formula>LEN(TRIM(C141))=0</formula>
    </cfRule>
  </conditionalFormatting>
  <conditionalFormatting sqref="E24:E25">
    <cfRule type="containsText" dxfId="491" priority="813" operator="containsText" text="ntitulé">
      <formula>NOT(ISERROR(SEARCH("ntitulé",E24)))</formula>
    </cfRule>
    <cfRule type="containsBlanks" dxfId="490" priority="814">
      <formula>LEN(TRIM(E24))=0</formula>
    </cfRule>
  </conditionalFormatting>
  <conditionalFormatting sqref="E27:E29">
    <cfRule type="containsText" dxfId="489" priority="811" operator="containsText" text="ntitulé">
      <formula>NOT(ISERROR(SEARCH("ntitulé",E27)))</formula>
    </cfRule>
    <cfRule type="containsBlanks" dxfId="488" priority="812">
      <formula>LEN(TRIM(E27))=0</formula>
    </cfRule>
  </conditionalFormatting>
  <conditionalFormatting sqref="E32:E37">
    <cfRule type="containsText" dxfId="487" priority="809" operator="containsText" text="ntitulé">
      <formula>NOT(ISERROR(SEARCH("ntitulé",E32)))</formula>
    </cfRule>
    <cfRule type="containsBlanks" dxfId="486" priority="810">
      <formula>LEN(TRIM(E32))=0</formula>
    </cfRule>
  </conditionalFormatting>
  <conditionalFormatting sqref="E39:E44">
    <cfRule type="containsText" dxfId="485" priority="807" operator="containsText" text="ntitulé">
      <formula>NOT(ISERROR(SEARCH("ntitulé",E39)))</formula>
    </cfRule>
    <cfRule type="containsBlanks" dxfId="484" priority="808">
      <formula>LEN(TRIM(E39))=0</formula>
    </cfRule>
  </conditionalFormatting>
  <conditionalFormatting sqref="E46:E47">
    <cfRule type="containsText" dxfId="483" priority="805" operator="containsText" text="ntitulé">
      <formula>NOT(ISERROR(SEARCH("ntitulé",E46)))</formula>
    </cfRule>
    <cfRule type="containsBlanks" dxfId="482" priority="806">
      <formula>LEN(TRIM(E46))=0</formula>
    </cfRule>
  </conditionalFormatting>
  <conditionalFormatting sqref="E49:E50">
    <cfRule type="containsText" dxfId="481" priority="803" operator="containsText" text="ntitulé">
      <formula>NOT(ISERROR(SEARCH("ntitulé",E49)))</formula>
    </cfRule>
    <cfRule type="containsBlanks" dxfId="480" priority="804">
      <formula>LEN(TRIM(E49))=0</formula>
    </cfRule>
  </conditionalFormatting>
  <conditionalFormatting sqref="E51">
    <cfRule type="containsText" dxfId="479" priority="801" operator="containsText" text="ntitulé">
      <formula>NOT(ISERROR(SEARCH("ntitulé",E51)))</formula>
    </cfRule>
    <cfRule type="containsBlanks" dxfId="478" priority="802">
      <formula>LEN(TRIM(E51))=0</formula>
    </cfRule>
  </conditionalFormatting>
  <conditionalFormatting sqref="G24:G25">
    <cfRule type="containsText" dxfId="477" priority="799" operator="containsText" text="ntitulé">
      <formula>NOT(ISERROR(SEARCH("ntitulé",G24)))</formula>
    </cfRule>
    <cfRule type="containsBlanks" dxfId="476" priority="800">
      <formula>LEN(TRIM(G24))=0</formula>
    </cfRule>
  </conditionalFormatting>
  <conditionalFormatting sqref="G27:G29">
    <cfRule type="containsText" dxfId="475" priority="797" operator="containsText" text="ntitulé">
      <formula>NOT(ISERROR(SEARCH("ntitulé",G27)))</formula>
    </cfRule>
    <cfRule type="containsBlanks" dxfId="474" priority="798">
      <formula>LEN(TRIM(G27))=0</formula>
    </cfRule>
  </conditionalFormatting>
  <conditionalFormatting sqref="G32:G37">
    <cfRule type="containsText" dxfId="473" priority="795" operator="containsText" text="ntitulé">
      <formula>NOT(ISERROR(SEARCH("ntitulé",G32)))</formula>
    </cfRule>
    <cfRule type="containsBlanks" dxfId="472" priority="796">
      <formula>LEN(TRIM(G32))=0</formula>
    </cfRule>
  </conditionalFormatting>
  <conditionalFormatting sqref="G39:G44">
    <cfRule type="containsText" dxfId="471" priority="793" operator="containsText" text="ntitulé">
      <formula>NOT(ISERROR(SEARCH("ntitulé",G39)))</formula>
    </cfRule>
    <cfRule type="containsBlanks" dxfId="470" priority="794">
      <formula>LEN(TRIM(G39))=0</formula>
    </cfRule>
  </conditionalFormatting>
  <conditionalFormatting sqref="G46:G47">
    <cfRule type="containsText" dxfId="469" priority="791" operator="containsText" text="ntitulé">
      <formula>NOT(ISERROR(SEARCH("ntitulé",G46)))</formula>
    </cfRule>
    <cfRule type="containsBlanks" dxfId="468" priority="792">
      <formula>LEN(TRIM(G46))=0</formula>
    </cfRule>
  </conditionalFormatting>
  <conditionalFormatting sqref="G49:G50">
    <cfRule type="containsText" dxfId="467" priority="789" operator="containsText" text="ntitulé">
      <formula>NOT(ISERROR(SEARCH("ntitulé",G49)))</formula>
    </cfRule>
    <cfRule type="containsBlanks" dxfId="466" priority="790">
      <formula>LEN(TRIM(G49))=0</formula>
    </cfRule>
  </conditionalFormatting>
  <conditionalFormatting sqref="G51">
    <cfRule type="containsText" dxfId="465" priority="787" operator="containsText" text="ntitulé">
      <formula>NOT(ISERROR(SEARCH("ntitulé",G51)))</formula>
    </cfRule>
    <cfRule type="containsBlanks" dxfId="464" priority="788">
      <formula>LEN(TRIM(G51))=0</formula>
    </cfRule>
  </conditionalFormatting>
  <conditionalFormatting sqref="I24:I25">
    <cfRule type="containsText" dxfId="463" priority="785" operator="containsText" text="ntitulé">
      <formula>NOT(ISERROR(SEARCH("ntitulé",I24)))</formula>
    </cfRule>
    <cfRule type="containsBlanks" dxfId="462" priority="786">
      <formula>LEN(TRIM(I24))=0</formula>
    </cfRule>
  </conditionalFormatting>
  <conditionalFormatting sqref="I27:I29">
    <cfRule type="containsText" dxfId="461" priority="783" operator="containsText" text="ntitulé">
      <formula>NOT(ISERROR(SEARCH("ntitulé",I27)))</formula>
    </cfRule>
    <cfRule type="containsBlanks" dxfId="460" priority="784">
      <formula>LEN(TRIM(I27))=0</formula>
    </cfRule>
  </conditionalFormatting>
  <conditionalFormatting sqref="I32:I37">
    <cfRule type="containsText" dxfId="459" priority="781" operator="containsText" text="ntitulé">
      <formula>NOT(ISERROR(SEARCH("ntitulé",I32)))</formula>
    </cfRule>
    <cfRule type="containsBlanks" dxfId="458" priority="782">
      <formula>LEN(TRIM(I32))=0</formula>
    </cfRule>
  </conditionalFormatting>
  <conditionalFormatting sqref="I39:I44">
    <cfRule type="containsText" dxfId="457" priority="779" operator="containsText" text="ntitulé">
      <formula>NOT(ISERROR(SEARCH("ntitulé",I39)))</formula>
    </cfRule>
    <cfRule type="containsBlanks" dxfId="456" priority="780">
      <formula>LEN(TRIM(I39))=0</formula>
    </cfRule>
  </conditionalFormatting>
  <conditionalFormatting sqref="I46:I47">
    <cfRule type="containsText" dxfId="455" priority="777" operator="containsText" text="ntitulé">
      <formula>NOT(ISERROR(SEARCH("ntitulé",I46)))</formula>
    </cfRule>
    <cfRule type="containsBlanks" dxfId="454" priority="778">
      <formula>LEN(TRIM(I46))=0</formula>
    </cfRule>
  </conditionalFormatting>
  <conditionalFormatting sqref="I49:I50">
    <cfRule type="containsText" dxfId="453" priority="775" operator="containsText" text="ntitulé">
      <formula>NOT(ISERROR(SEARCH("ntitulé",I49)))</formula>
    </cfRule>
    <cfRule type="containsBlanks" dxfId="452" priority="776">
      <formula>LEN(TRIM(I49))=0</formula>
    </cfRule>
  </conditionalFormatting>
  <conditionalFormatting sqref="I51">
    <cfRule type="containsText" dxfId="451" priority="773" operator="containsText" text="ntitulé">
      <formula>NOT(ISERROR(SEARCH("ntitulé",I51)))</formula>
    </cfRule>
    <cfRule type="containsBlanks" dxfId="450" priority="774">
      <formula>LEN(TRIM(I51))=0</formula>
    </cfRule>
  </conditionalFormatting>
  <conditionalFormatting sqref="K24:K25">
    <cfRule type="containsText" dxfId="449" priority="771" operator="containsText" text="ntitulé">
      <formula>NOT(ISERROR(SEARCH("ntitulé",K24)))</formula>
    </cfRule>
    <cfRule type="containsBlanks" dxfId="448" priority="772">
      <formula>LEN(TRIM(K24))=0</formula>
    </cfRule>
  </conditionalFormatting>
  <conditionalFormatting sqref="K27:K29">
    <cfRule type="containsText" dxfId="447" priority="769" operator="containsText" text="ntitulé">
      <formula>NOT(ISERROR(SEARCH("ntitulé",K27)))</formula>
    </cfRule>
    <cfRule type="containsBlanks" dxfId="446" priority="770">
      <formula>LEN(TRIM(K27))=0</formula>
    </cfRule>
  </conditionalFormatting>
  <conditionalFormatting sqref="K32:K37">
    <cfRule type="containsText" dxfId="445" priority="767" operator="containsText" text="ntitulé">
      <formula>NOT(ISERROR(SEARCH("ntitulé",K32)))</formula>
    </cfRule>
    <cfRule type="containsBlanks" dxfId="444" priority="768">
      <formula>LEN(TRIM(K32))=0</formula>
    </cfRule>
  </conditionalFormatting>
  <conditionalFormatting sqref="K39:K44">
    <cfRule type="containsText" dxfId="443" priority="765" operator="containsText" text="ntitulé">
      <formula>NOT(ISERROR(SEARCH("ntitulé",K39)))</formula>
    </cfRule>
    <cfRule type="containsBlanks" dxfId="442" priority="766">
      <formula>LEN(TRIM(K39))=0</formula>
    </cfRule>
  </conditionalFormatting>
  <conditionalFormatting sqref="K46:K47">
    <cfRule type="containsText" dxfId="441" priority="763" operator="containsText" text="ntitulé">
      <formula>NOT(ISERROR(SEARCH("ntitulé",K46)))</formula>
    </cfRule>
    <cfRule type="containsBlanks" dxfId="440" priority="764">
      <formula>LEN(TRIM(K46))=0</formula>
    </cfRule>
  </conditionalFormatting>
  <conditionalFormatting sqref="K49:K50">
    <cfRule type="containsText" dxfId="439" priority="761" operator="containsText" text="ntitulé">
      <formula>NOT(ISERROR(SEARCH("ntitulé",K49)))</formula>
    </cfRule>
    <cfRule type="containsBlanks" dxfId="438" priority="762">
      <formula>LEN(TRIM(K49))=0</formula>
    </cfRule>
  </conditionalFormatting>
  <conditionalFormatting sqref="K51">
    <cfRule type="containsText" dxfId="437" priority="759" operator="containsText" text="ntitulé">
      <formula>NOT(ISERROR(SEARCH("ntitulé",K51)))</formula>
    </cfRule>
    <cfRule type="containsBlanks" dxfId="436" priority="760">
      <formula>LEN(TRIM(K51))=0</formula>
    </cfRule>
  </conditionalFormatting>
  <conditionalFormatting sqref="K114:K115">
    <cfRule type="containsText" dxfId="435" priority="295" operator="containsText" text="ntitulé">
      <formula>NOT(ISERROR(SEARCH("ntitulé",K114)))</formula>
    </cfRule>
    <cfRule type="containsBlanks" dxfId="434" priority="296">
      <formula>LEN(TRIM(K114))=0</formula>
    </cfRule>
  </conditionalFormatting>
  <conditionalFormatting sqref="K117:K119">
    <cfRule type="containsText" dxfId="433" priority="293" operator="containsText" text="ntitulé">
      <formula>NOT(ISERROR(SEARCH("ntitulé",K117)))</formula>
    </cfRule>
    <cfRule type="containsBlanks" dxfId="432" priority="294">
      <formula>LEN(TRIM(K117))=0</formula>
    </cfRule>
  </conditionalFormatting>
  <conditionalFormatting sqref="K122:K127">
    <cfRule type="containsText" dxfId="431" priority="291" operator="containsText" text="ntitulé">
      <formula>NOT(ISERROR(SEARCH("ntitulé",K122)))</formula>
    </cfRule>
    <cfRule type="containsBlanks" dxfId="430" priority="292">
      <formula>LEN(TRIM(K122))=0</formula>
    </cfRule>
  </conditionalFormatting>
  <conditionalFormatting sqref="K129:K134">
    <cfRule type="containsText" dxfId="429" priority="289" operator="containsText" text="ntitulé">
      <formula>NOT(ISERROR(SEARCH("ntitulé",K129)))</formula>
    </cfRule>
    <cfRule type="containsBlanks" dxfId="428" priority="290">
      <formula>LEN(TRIM(K129))=0</formula>
    </cfRule>
  </conditionalFormatting>
  <conditionalFormatting sqref="K136:K137">
    <cfRule type="containsText" dxfId="427" priority="287" operator="containsText" text="ntitulé">
      <formula>NOT(ISERROR(SEARCH("ntitulé",K136)))</formula>
    </cfRule>
    <cfRule type="containsBlanks" dxfId="426" priority="288">
      <formula>LEN(TRIM(K136))=0</formula>
    </cfRule>
  </conditionalFormatting>
  <conditionalFormatting sqref="K139:K140">
    <cfRule type="containsText" dxfId="425" priority="285" operator="containsText" text="ntitulé">
      <formula>NOT(ISERROR(SEARCH("ntitulé",K139)))</formula>
    </cfRule>
    <cfRule type="containsBlanks" dxfId="424" priority="286">
      <formula>LEN(TRIM(K139))=0</formula>
    </cfRule>
  </conditionalFormatting>
  <conditionalFormatting sqref="K141">
    <cfRule type="containsText" dxfId="423" priority="283" operator="containsText" text="ntitulé">
      <formula>NOT(ISERROR(SEARCH("ntitulé",K141)))</formula>
    </cfRule>
    <cfRule type="containsBlanks" dxfId="422" priority="284">
      <formula>LEN(TRIM(K141))=0</formula>
    </cfRule>
  </conditionalFormatting>
  <conditionalFormatting sqref="C69:D70">
    <cfRule type="containsText" dxfId="421" priority="701" operator="containsText" text="ntitulé">
      <formula>NOT(ISERROR(SEARCH("ntitulé",C69)))</formula>
    </cfRule>
    <cfRule type="containsBlanks" dxfId="420" priority="702">
      <formula>LEN(TRIM(C69))=0</formula>
    </cfRule>
  </conditionalFormatting>
  <conditionalFormatting sqref="C72:D74">
    <cfRule type="containsText" dxfId="419" priority="699" operator="containsText" text="ntitulé">
      <formula>NOT(ISERROR(SEARCH("ntitulé",C72)))</formula>
    </cfRule>
    <cfRule type="containsBlanks" dxfId="418" priority="700">
      <formula>LEN(TRIM(C72))=0</formula>
    </cfRule>
  </conditionalFormatting>
  <conditionalFormatting sqref="C77:D82">
    <cfRule type="containsText" dxfId="417" priority="697" operator="containsText" text="ntitulé">
      <formula>NOT(ISERROR(SEARCH("ntitulé",C77)))</formula>
    </cfRule>
    <cfRule type="containsBlanks" dxfId="416" priority="698">
      <formula>LEN(TRIM(C77))=0</formula>
    </cfRule>
  </conditionalFormatting>
  <conditionalFormatting sqref="C84:D89">
    <cfRule type="containsText" dxfId="415" priority="695" operator="containsText" text="ntitulé">
      <formula>NOT(ISERROR(SEARCH("ntitulé",C84)))</formula>
    </cfRule>
    <cfRule type="containsBlanks" dxfId="414" priority="696">
      <formula>LEN(TRIM(C84))=0</formula>
    </cfRule>
  </conditionalFormatting>
  <conditionalFormatting sqref="C91:D92">
    <cfRule type="containsText" dxfId="413" priority="693" operator="containsText" text="ntitulé">
      <formula>NOT(ISERROR(SEARCH("ntitulé",C91)))</formula>
    </cfRule>
    <cfRule type="containsBlanks" dxfId="412" priority="694">
      <formula>LEN(TRIM(C91))=0</formula>
    </cfRule>
  </conditionalFormatting>
  <conditionalFormatting sqref="C94:D95">
    <cfRule type="containsText" dxfId="411" priority="691" operator="containsText" text="ntitulé">
      <formula>NOT(ISERROR(SEARCH("ntitulé",C94)))</formula>
    </cfRule>
    <cfRule type="containsBlanks" dxfId="410" priority="692">
      <formula>LEN(TRIM(C94))=0</formula>
    </cfRule>
  </conditionalFormatting>
  <conditionalFormatting sqref="C96:D96">
    <cfRule type="containsText" dxfId="409" priority="689" operator="containsText" text="ntitulé">
      <formula>NOT(ISERROR(SEARCH("ntitulé",C96)))</formula>
    </cfRule>
    <cfRule type="containsBlanks" dxfId="408" priority="690">
      <formula>LEN(TRIM(C96))=0</formula>
    </cfRule>
  </conditionalFormatting>
  <conditionalFormatting sqref="I159:I160">
    <cfRule type="containsText" dxfId="407" priority="169" operator="containsText" text="ntitulé">
      <formula>NOT(ISERROR(SEARCH("ntitulé",I159)))</formula>
    </cfRule>
    <cfRule type="containsBlanks" dxfId="406" priority="170">
      <formula>LEN(TRIM(I159))=0</formula>
    </cfRule>
  </conditionalFormatting>
  <conditionalFormatting sqref="I162:I164">
    <cfRule type="containsText" dxfId="405" priority="167" operator="containsText" text="ntitulé">
      <formula>NOT(ISERROR(SEARCH("ntitulé",I162)))</formula>
    </cfRule>
    <cfRule type="containsBlanks" dxfId="404" priority="168">
      <formula>LEN(TRIM(I162))=0</formula>
    </cfRule>
  </conditionalFormatting>
  <conditionalFormatting sqref="I167:I172">
    <cfRule type="containsText" dxfId="403" priority="165" operator="containsText" text="ntitulé">
      <formula>NOT(ISERROR(SEARCH("ntitulé",I167)))</formula>
    </cfRule>
    <cfRule type="containsBlanks" dxfId="402" priority="166">
      <formula>LEN(TRIM(I167))=0</formula>
    </cfRule>
  </conditionalFormatting>
  <conditionalFormatting sqref="I174:I179">
    <cfRule type="containsText" dxfId="401" priority="163" operator="containsText" text="ntitulé">
      <formula>NOT(ISERROR(SEARCH("ntitulé",I174)))</formula>
    </cfRule>
    <cfRule type="containsBlanks" dxfId="400" priority="164">
      <formula>LEN(TRIM(I174))=0</formula>
    </cfRule>
  </conditionalFormatting>
  <conditionalFormatting sqref="I181:I182">
    <cfRule type="containsText" dxfId="399" priority="161" operator="containsText" text="ntitulé">
      <formula>NOT(ISERROR(SEARCH("ntitulé",I181)))</formula>
    </cfRule>
    <cfRule type="containsBlanks" dxfId="398" priority="162">
      <formula>LEN(TRIM(I181))=0</formula>
    </cfRule>
  </conditionalFormatting>
  <conditionalFormatting sqref="I184:I185">
    <cfRule type="containsText" dxfId="397" priority="159" operator="containsText" text="ntitulé">
      <formula>NOT(ISERROR(SEARCH("ntitulé",I184)))</formula>
    </cfRule>
    <cfRule type="containsBlanks" dxfId="396" priority="160">
      <formula>LEN(TRIM(I184))=0</formula>
    </cfRule>
  </conditionalFormatting>
  <conditionalFormatting sqref="I186">
    <cfRule type="containsText" dxfId="395" priority="157" operator="containsText" text="ntitulé">
      <formula>NOT(ISERROR(SEARCH("ntitulé",I186)))</formula>
    </cfRule>
    <cfRule type="containsBlanks" dxfId="394" priority="158">
      <formula>LEN(TRIM(I186))=0</formula>
    </cfRule>
  </conditionalFormatting>
  <conditionalFormatting sqref="E204:E205">
    <cfRule type="containsText" dxfId="393" priority="57" operator="containsText" text="ntitulé">
      <formula>NOT(ISERROR(SEARCH("ntitulé",E204)))</formula>
    </cfRule>
    <cfRule type="containsBlanks" dxfId="392" priority="58">
      <formula>LEN(TRIM(E204))=0</formula>
    </cfRule>
  </conditionalFormatting>
  <conditionalFormatting sqref="E207:E209">
    <cfRule type="containsText" dxfId="391" priority="55" operator="containsText" text="ntitulé">
      <formula>NOT(ISERROR(SEARCH("ntitulé",E207)))</formula>
    </cfRule>
    <cfRule type="containsBlanks" dxfId="390" priority="56">
      <formula>LEN(TRIM(E207))=0</formula>
    </cfRule>
  </conditionalFormatting>
  <conditionalFormatting sqref="E212:E217">
    <cfRule type="containsText" dxfId="389" priority="53" operator="containsText" text="ntitulé">
      <formula>NOT(ISERROR(SEARCH("ntitulé",E212)))</formula>
    </cfRule>
    <cfRule type="containsBlanks" dxfId="388" priority="54">
      <formula>LEN(TRIM(E212))=0</formula>
    </cfRule>
  </conditionalFormatting>
  <conditionalFormatting sqref="E219:E224">
    <cfRule type="containsText" dxfId="387" priority="51" operator="containsText" text="ntitulé">
      <formula>NOT(ISERROR(SEARCH("ntitulé",E219)))</formula>
    </cfRule>
    <cfRule type="containsBlanks" dxfId="386" priority="52">
      <formula>LEN(TRIM(E219))=0</formula>
    </cfRule>
  </conditionalFormatting>
  <conditionalFormatting sqref="E226:E227">
    <cfRule type="containsText" dxfId="385" priority="49" operator="containsText" text="ntitulé">
      <formula>NOT(ISERROR(SEARCH("ntitulé",E226)))</formula>
    </cfRule>
    <cfRule type="containsBlanks" dxfId="384" priority="50">
      <formula>LEN(TRIM(E226))=0</formula>
    </cfRule>
  </conditionalFormatting>
  <conditionalFormatting sqref="E229:E230">
    <cfRule type="containsText" dxfId="383" priority="47" operator="containsText" text="ntitulé">
      <formula>NOT(ISERROR(SEARCH("ntitulé",E229)))</formula>
    </cfRule>
    <cfRule type="containsBlanks" dxfId="382" priority="48">
      <formula>LEN(TRIM(E229))=0</formula>
    </cfRule>
  </conditionalFormatting>
  <conditionalFormatting sqref="E231">
    <cfRule type="containsText" dxfId="381" priority="45" operator="containsText" text="ntitulé">
      <formula>NOT(ISERROR(SEARCH("ntitulé",E231)))</formula>
    </cfRule>
    <cfRule type="containsBlanks" dxfId="380" priority="46">
      <formula>LEN(TRIM(E231))=0</formula>
    </cfRule>
  </conditionalFormatting>
  <conditionalFormatting sqref="G159:G160">
    <cfRule type="containsText" dxfId="379" priority="183" operator="containsText" text="ntitulé">
      <formula>NOT(ISERROR(SEARCH("ntitulé",G159)))</formula>
    </cfRule>
    <cfRule type="containsBlanks" dxfId="378" priority="184">
      <formula>LEN(TRIM(G159))=0</formula>
    </cfRule>
  </conditionalFormatting>
  <conditionalFormatting sqref="G162:G164">
    <cfRule type="containsText" dxfId="377" priority="181" operator="containsText" text="ntitulé">
      <formula>NOT(ISERROR(SEARCH("ntitulé",G162)))</formula>
    </cfRule>
    <cfRule type="containsBlanks" dxfId="376" priority="182">
      <formula>LEN(TRIM(G162))=0</formula>
    </cfRule>
  </conditionalFormatting>
  <conditionalFormatting sqref="G167:G172">
    <cfRule type="containsText" dxfId="375" priority="179" operator="containsText" text="ntitulé">
      <formula>NOT(ISERROR(SEARCH("ntitulé",G167)))</formula>
    </cfRule>
    <cfRule type="containsBlanks" dxfId="374" priority="180">
      <formula>LEN(TRIM(G167))=0</formula>
    </cfRule>
  </conditionalFormatting>
  <conditionalFormatting sqref="G174:G179">
    <cfRule type="containsText" dxfId="373" priority="177" operator="containsText" text="ntitulé">
      <formula>NOT(ISERROR(SEARCH("ntitulé",G174)))</formula>
    </cfRule>
    <cfRule type="containsBlanks" dxfId="372" priority="178">
      <formula>LEN(TRIM(G174))=0</formula>
    </cfRule>
  </conditionalFormatting>
  <conditionalFormatting sqref="G181:G182">
    <cfRule type="containsText" dxfId="371" priority="175" operator="containsText" text="ntitulé">
      <formula>NOT(ISERROR(SEARCH("ntitulé",G181)))</formula>
    </cfRule>
    <cfRule type="containsBlanks" dxfId="370" priority="176">
      <formula>LEN(TRIM(G181))=0</formula>
    </cfRule>
  </conditionalFormatting>
  <conditionalFormatting sqref="G184:G185">
    <cfRule type="containsText" dxfId="369" priority="173" operator="containsText" text="ntitulé">
      <formula>NOT(ISERROR(SEARCH("ntitulé",G184)))</formula>
    </cfRule>
    <cfRule type="containsBlanks" dxfId="368" priority="174">
      <formula>LEN(TRIM(G184))=0</formula>
    </cfRule>
  </conditionalFormatting>
  <conditionalFormatting sqref="G186">
    <cfRule type="containsText" dxfId="367" priority="171" operator="containsText" text="ntitulé">
      <formula>NOT(ISERROR(SEARCH("ntitulé",G186)))</formula>
    </cfRule>
    <cfRule type="containsBlanks" dxfId="366" priority="172">
      <formula>LEN(TRIM(G186))=0</formula>
    </cfRule>
  </conditionalFormatting>
  <conditionalFormatting sqref="G69:G70">
    <cfRule type="containsText" dxfId="365" priority="603" operator="containsText" text="ntitulé">
      <formula>NOT(ISERROR(SEARCH("ntitulé",G69)))</formula>
    </cfRule>
    <cfRule type="containsBlanks" dxfId="364" priority="604">
      <formula>LEN(TRIM(G69))=0</formula>
    </cfRule>
  </conditionalFormatting>
  <conditionalFormatting sqref="G72:G74">
    <cfRule type="containsText" dxfId="363" priority="601" operator="containsText" text="ntitulé">
      <formula>NOT(ISERROR(SEARCH("ntitulé",G72)))</formula>
    </cfRule>
    <cfRule type="containsBlanks" dxfId="362" priority="602">
      <formula>LEN(TRIM(G72))=0</formula>
    </cfRule>
  </conditionalFormatting>
  <conditionalFormatting sqref="G77:G82">
    <cfRule type="containsText" dxfId="361" priority="599" operator="containsText" text="ntitulé">
      <formula>NOT(ISERROR(SEARCH("ntitulé",G77)))</formula>
    </cfRule>
    <cfRule type="containsBlanks" dxfId="360" priority="600">
      <formula>LEN(TRIM(G77))=0</formula>
    </cfRule>
  </conditionalFormatting>
  <conditionalFormatting sqref="G84:G89">
    <cfRule type="containsText" dxfId="359" priority="597" operator="containsText" text="ntitulé">
      <formula>NOT(ISERROR(SEARCH("ntitulé",G84)))</formula>
    </cfRule>
    <cfRule type="containsBlanks" dxfId="358" priority="598">
      <formula>LEN(TRIM(G84))=0</formula>
    </cfRule>
  </conditionalFormatting>
  <conditionalFormatting sqref="G91:G92">
    <cfRule type="containsText" dxfId="357" priority="595" operator="containsText" text="ntitulé">
      <formula>NOT(ISERROR(SEARCH("ntitulé",G91)))</formula>
    </cfRule>
    <cfRule type="containsBlanks" dxfId="356" priority="596">
      <formula>LEN(TRIM(G91))=0</formula>
    </cfRule>
  </conditionalFormatting>
  <conditionalFormatting sqref="G94:G95">
    <cfRule type="containsText" dxfId="355" priority="593" operator="containsText" text="ntitulé">
      <formula>NOT(ISERROR(SEARCH("ntitulé",G94)))</formula>
    </cfRule>
    <cfRule type="containsBlanks" dxfId="354" priority="594">
      <formula>LEN(TRIM(G94))=0</formula>
    </cfRule>
  </conditionalFormatting>
  <conditionalFormatting sqref="G96">
    <cfRule type="containsText" dxfId="353" priority="591" operator="containsText" text="ntitulé">
      <formula>NOT(ISERROR(SEARCH("ntitulé",G96)))</formula>
    </cfRule>
    <cfRule type="containsBlanks" dxfId="352" priority="592">
      <formula>LEN(TRIM(G96))=0</formula>
    </cfRule>
  </conditionalFormatting>
  <conditionalFormatting sqref="C204:D205">
    <cfRule type="containsText" dxfId="351" priority="141" operator="containsText" text="ntitulé">
      <formula>NOT(ISERROR(SEARCH("ntitulé",C204)))</formula>
    </cfRule>
    <cfRule type="containsBlanks" dxfId="350" priority="142">
      <formula>LEN(TRIM(C204))=0</formula>
    </cfRule>
  </conditionalFormatting>
  <conditionalFormatting sqref="C207:D209">
    <cfRule type="containsText" dxfId="349" priority="139" operator="containsText" text="ntitulé">
      <formula>NOT(ISERROR(SEARCH("ntitulé",C207)))</formula>
    </cfRule>
    <cfRule type="containsBlanks" dxfId="348" priority="140">
      <formula>LEN(TRIM(C207))=0</formula>
    </cfRule>
  </conditionalFormatting>
  <conditionalFormatting sqref="C212:D217">
    <cfRule type="containsText" dxfId="347" priority="137" operator="containsText" text="ntitulé">
      <formula>NOT(ISERROR(SEARCH("ntitulé",C212)))</formula>
    </cfRule>
    <cfRule type="containsBlanks" dxfId="346" priority="138">
      <formula>LEN(TRIM(C212))=0</formula>
    </cfRule>
  </conditionalFormatting>
  <conditionalFormatting sqref="C219:D224">
    <cfRule type="containsText" dxfId="345" priority="135" operator="containsText" text="ntitulé">
      <formula>NOT(ISERROR(SEARCH("ntitulé",C219)))</formula>
    </cfRule>
    <cfRule type="containsBlanks" dxfId="344" priority="136">
      <formula>LEN(TRIM(C219))=0</formula>
    </cfRule>
  </conditionalFormatting>
  <conditionalFormatting sqref="C226:D227">
    <cfRule type="containsText" dxfId="343" priority="133" operator="containsText" text="ntitulé">
      <formula>NOT(ISERROR(SEARCH("ntitulé",C226)))</formula>
    </cfRule>
    <cfRule type="containsBlanks" dxfId="342" priority="134">
      <formula>LEN(TRIM(C226))=0</formula>
    </cfRule>
  </conditionalFormatting>
  <conditionalFormatting sqref="C229:D230">
    <cfRule type="containsText" dxfId="341" priority="131" operator="containsText" text="ntitulé">
      <formula>NOT(ISERROR(SEARCH("ntitulé",C229)))</formula>
    </cfRule>
    <cfRule type="containsBlanks" dxfId="340" priority="132">
      <formula>LEN(TRIM(C229))=0</formula>
    </cfRule>
  </conditionalFormatting>
  <conditionalFormatting sqref="C231:D231">
    <cfRule type="containsText" dxfId="339" priority="129" operator="containsText" text="ntitulé">
      <formula>NOT(ISERROR(SEARCH("ntitulé",C231)))</formula>
    </cfRule>
    <cfRule type="containsBlanks" dxfId="338" priority="130">
      <formula>LEN(TRIM(C231))=0</formula>
    </cfRule>
  </conditionalFormatting>
  <conditionalFormatting sqref="M204:M205">
    <cfRule type="containsText" dxfId="337" priority="127" operator="containsText" text="ntitulé">
      <formula>NOT(ISERROR(SEARCH("ntitulé",M204)))</formula>
    </cfRule>
    <cfRule type="containsBlanks" dxfId="336" priority="128">
      <formula>LEN(TRIM(M204))=0</formula>
    </cfRule>
  </conditionalFormatting>
  <conditionalFormatting sqref="M207:M209">
    <cfRule type="containsText" dxfId="335" priority="125" operator="containsText" text="ntitulé">
      <formula>NOT(ISERROR(SEARCH("ntitulé",M207)))</formula>
    </cfRule>
    <cfRule type="containsBlanks" dxfId="334" priority="126">
      <formula>LEN(TRIM(M207))=0</formula>
    </cfRule>
  </conditionalFormatting>
  <conditionalFormatting sqref="M212:M217">
    <cfRule type="containsText" dxfId="333" priority="123" operator="containsText" text="ntitulé">
      <formula>NOT(ISERROR(SEARCH("ntitulé",M212)))</formula>
    </cfRule>
    <cfRule type="containsBlanks" dxfId="332" priority="124">
      <formula>LEN(TRIM(M212))=0</formula>
    </cfRule>
  </conditionalFormatting>
  <conditionalFormatting sqref="M219:M224">
    <cfRule type="containsText" dxfId="331" priority="121" operator="containsText" text="ntitulé">
      <formula>NOT(ISERROR(SEARCH("ntitulé",M219)))</formula>
    </cfRule>
    <cfRule type="containsBlanks" dxfId="330" priority="122">
      <formula>LEN(TRIM(M219))=0</formula>
    </cfRule>
  </conditionalFormatting>
  <conditionalFormatting sqref="M226:M227">
    <cfRule type="containsText" dxfId="329" priority="119" operator="containsText" text="ntitulé">
      <formula>NOT(ISERROR(SEARCH("ntitulé",M226)))</formula>
    </cfRule>
    <cfRule type="containsBlanks" dxfId="328" priority="120">
      <formula>LEN(TRIM(M226))=0</formula>
    </cfRule>
  </conditionalFormatting>
  <conditionalFormatting sqref="M229:M230">
    <cfRule type="containsText" dxfId="327" priority="117" operator="containsText" text="ntitulé">
      <formula>NOT(ISERROR(SEARCH("ntitulé",M229)))</formula>
    </cfRule>
    <cfRule type="containsBlanks" dxfId="326" priority="118">
      <formula>LEN(TRIM(M229))=0</formula>
    </cfRule>
  </conditionalFormatting>
  <conditionalFormatting sqref="M231">
    <cfRule type="containsText" dxfId="325" priority="115" operator="containsText" text="ntitulé">
      <formula>NOT(ISERROR(SEARCH("ntitulé",M231)))</formula>
    </cfRule>
    <cfRule type="containsBlanks" dxfId="324" priority="116">
      <formula>LEN(TRIM(M231))=0</formula>
    </cfRule>
  </conditionalFormatting>
  <conditionalFormatting sqref="F204:F205">
    <cfRule type="containsText" dxfId="323" priority="113" operator="containsText" text="ntitulé">
      <formula>NOT(ISERROR(SEARCH("ntitulé",F204)))</formula>
    </cfRule>
    <cfRule type="containsBlanks" dxfId="322" priority="114">
      <formula>LEN(TRIM(F204))=0</formula>
    </cfRule>
  </conditionalFormatting>
  <conditionalFormatting sqref="F207:F209">
    <cfRule type="containsText" dxfId="321" priority="111" operator="containsText" text="ntitulé">
      <formula>NOT(ISERROR(SEARCH("ntitulé",F207)))</formula>
    </cfRule>
    <cfRule type="containsBlanks" dxfId="320" priority="112">
      <formula>LEN(TRIM(F207))=0</formula>
    </cfRule>
  </conditionalFormatting>
  <conditionalFormatting sqref="F212:F217">
    <cfRule type="containsText" dxfId="319" priority="109" operator="containsText" text="ntitulé">
      <formula>NOT(ISERROR(SEARCH("ntitulé",F212)))</formula>
    </cfRule>
    <cfRule type="containsBlanks" dxfId="318" priority="110">
      <formula>LEN(TRIM(F212))=0</formula>
    </cfRule>
  </conditionalFormatting>
  <conditionalFormatting sqref="F219:F224">
    <cfRule type="containsText" dxfId="317" priority="107" operator="containsText" text="ntitulé">
      <formula>NOT(ISERROR(SEARCH("ntitulé",F219)))</formula>
    </cfRule>
    <cfRule type="containsBlanks" dxfId="316" priority="108">
      <formula>LEN(TRIM(F219))=0</formula>
    </cfRule>
  </conditionalFormatting>
  <conditionalFormatting sqref="F226:F227">
    <cfRule type="containsText" dxfId="315" priority="105" operator="containsText" text="ntitulé">
      <formula>NOT(ISERROR(SEARCH("ntitulé",F226)))</formula>
    </cfRule>
    <cfRule type="containsBlanks" dxfId="314" priority="106">
      <formula>LEN(TRIM(F226))=0</formula>
    </cfRule>
  </conditionalFormatting>
  <conditionalFormatting sqref="F229:F230">
    <cfRule type="containsText" dxfId="313" priority="103" operator="containsText" text="ntitulé">
      <formula>NOT(ISERROR(SEARCH("ntitulé",F229)))</formula>
    </cfRule>
    <cfRule type="containsBlanks" dxfId="312" priority="104">
      <formula>LEN(TRIM(F229))=0</formula>
    </cfRule>
  </conditionalFormatting>
  <conditionalFormatting sqref="F231">
    <cfRule type="containsText" dxfId="311" priority="101" operator="containsText" text="ntitulé">
      <formula>NOT(ISERROR(SEARCH("ntitulé",F231)))</formula>
    </cfRule>
    <cfRule type="containsBlanks" dxfId="310" priority="102">
      <formula>LEN(TRIM(F231))=0</formula>
    </cfRule>
  </conditionalFormatting>
  <conditionalFormatting sqref="H204:H205">
    <cfRule type="containsText" dxfId="309" priority="99" operator="containsText" text="ntitulé">
      <formula>NOT(ISERROR(SEARCH("ntitulé",H204)))</formula>
    </cfRule>
    <cfRule type="containsBlanks" dxfId="308" priority="100">
      <formula>LEN(TRIM(H204))=0</formula>
    </cfRule>
  </conditionalFormatting>
  <conditionalFormatting sqref="H207:H209">
    <cfRule type="containsText" dxfId="307" priority="97" operator="containsText" text="ntitulé">
      <formula>NOT(ISERROR(SEARCH("ntitulé",H207)))</formula>
    </cfRule>
    <cfRule type="containsBlanks" dxfId="306" priority="98">
      <formula>LEN(TRIM(H207))=0</formula>
    </cfRule>
  </conditionalFormatting>
  <conditionalFormatting sqref="H212:H217">
    <cfRule type="containsText" dxfId="305" priority="95" operator="containsText" text="ntitulé">
      <formula>NOT(ISERROR(SEARCH("ntitulé",H212)))</formula>
    </cfRule>
    <cfRule type="containsBlanks" dxfId="304" priority="96">
      <formula>LEN(TRIM(H212))=0</formula>
    </cfRule>
  </conditionalFormatting>
  <conditionalFormatting sqref="H219:H224">
    <cfRule type="containsText" dxfId="303" priority="93" operator="containsText" text="ntitulé">
      <formula>NOT(ISERROR(SEARCH("ntitulé",H219)))</formula>
    </cfRule>
    <cfRule type="containsBlanks" dxfId="302" priority="94">
      <formula>LEN(TRIM(H219))=0</formula>
    </cfRule>
  </conditionalFormatting>
  <conditionalFormatting sqref="H226:H227">
    <cfRule type="containsText" dxfId="301" priority="91" operator="containsText" text="ntitulé">
      <formula>NOT(ISERROR(SEARCH("ntitulé",H226)))</formula>
    </cfRule>
    <cfRule type="containsBlanks" dxfId="300" priority="92">
      <formula>LEN(TRIM(H226))=0</formula>
    </cfRule>
  </conditionalFormatting>
  <conditionalFormatting sqref="H229:H230">
    <cfRule type="containsText" dxfId="299" priority="89" operator="containsText" text="ntitulé">
      <formula>NOT(ISERROR(SEARCH("ntitulé",H229)))</formula>
    </cfRule>
    <cfRule type="containsBlanks" dxfId="298" priority="90">
      <formula>LEN(TRIM(H229))=0</formula>
    </cfRule>
  </conditionalFormatting>
  <conditionalFormatting sqref="H231">
    <cfRule type="containsText" dxfId="297" priority="87" operator="containsText" text="ntitulé">
      <formula>NOT(ISERROR(SEARCH("ntitulé",H231)))</formula>
    </cfRule>
    <cfRule type="containsBlanks" dxfId="296" priority="88">
      <formula>LEN(TRIM(H231))=0</formula>
    </cfRule>
  </conditionalFormatting>
  <conditionalFormatting sqref="J204:J205">
    <cfRule type="containsText" dxfId="295" priority="85" operator="containsText" text="ntitulé">
      <formula>NOT(ISERROR(SEARCH("ntitulé",J204)))</formula>
    </cfRule>
    <cfRule type="containsBlanks" dxfId="294" priority="86">
      <formula>LEN(TRIM(J204))=0</formula>
    </cfRule>
  </conditionalFormatting>
  <conditionalFormatting sqref="J207:J209">
    <cfRule type="containsText" dxfId="293" priority="83" operator="containsText" text="ntitulé">
      <formula>NOT(ISERROR(SEARCH("ntitulé",J207)))</formula>
    </cfRule>
    <cfRule type="containsBlanks" dxfId="292" priority="84">
      <formula>LEN(TRIM(J207))=0</formula>
    </cfRule>
  </conditionalFormatting>
  <conditionalFormatting sqref="J212:J217">
    <cfRule type="containsText" dxfId="291" priority="81" operator="containsText" text="ntitulé">
      <formula>NOT(ISERROR(SEARCH("ntitulé",J212)))</formula>
    </cfRule>
    <cfRule type="containsBlanks" dxfId="290" priority="82">
      <formula>LEN(TRIM(J212))=0</formula>
    </cfRule>
  </conditionalFormatting>
  <conditionalFormatting sqref="J219:J224">
    <cfRule type="containsText" dxfId="289" priority="79" operator="containsText" text="ntitulé">
      <formula>NOT(ISERROR(SEARCH("ntitulé",J219)))</formula>
    </cfRule>
    <cfRule type="containsBlanks" dxfId="288" priority="80">
      <formula>LEN(TRIM(J219))=0</formula>
    </cfRule>
  </conditionalFormatting>
  <conditionalFormatting sqref="J226:J227">
    <cfRule type="containsText" dxfId="287" priority="77" operator="containsText" text="ntitulé">
      <formula>NOT(ISERROR(SEARCH("ntitulé",J226)))</formula>
    </cfRule>
    <cfRule type="containsBlanks" dxfId="286" priority="78">
      <formula>LEN(TRIM(J226))=0</formula>
    </cfRule>
  </conditionalFormatting>
  <conditionalFormatting sqref="J229:J230">
    <cfRule type="containsText" dxfId="285" priority="75" operator="containsText" text="ntitulé">
      <formula>NOT(ISERROR(SEARCH("ntitulé",J229)))</formula>
    </cfRule>
    <cfRule type="containsBlanks" dxfId="284" priority="76">
      <formula>LEN(TRIM(J229))=0</formula>
    </cfRule>
  </conditionalFormatting>
  <conditionalFormatting sqref="J231">
    <cfRule type="containsText" dxfId="283" priority="73" operator="containsText" text="ntitulé">
      <formula>NOT(ISERROR(SEARCH("ntitulé",J231)))</formula>
    </cfRule>
    <cfRule type="containsBlanks" dxfId="282" priority="74">
      <formula>LEN(TRIM(J231))=0</formula>
    </cfRule>
  </conditionalFormatting>
  <conditionalFormatting sqref="L204:L205">
    <cfRule type="containsText" dxfId="281" priority="71" operator="containsText" text="ntitulé">
      <formula>NOT(ISERROR(SEARCH("ntitulé",L204)))</formula>
    </cfRule>
    <cfRule type="containsBlanks" dxfId="280" priority="72">
      <formula>LEN(TRIM(L204))=0</formula>
    </cfRule>
  </conditionalFormatting>
  <conditionalFormatting sqref="L207:L209">
    <cfRule type="containsText" dxfId="279" priority="69" operator="containsText" text="ntitulé">
      <formula>NOT(ISERROR(SEARCH("ntitulé",L207)))</formula>
    </cfRule>
    <cfRule type="containsBlanks" dxfId="278" priority="70">
      <formula>LEN(TRIM(L207))=0</formula>
    </cfRule>
  </conditionalFormatting>
  <conditionalFormatting sqref="L212:L217">
    <cfRule type="containsText" dxfId="277" priority="67" operator="containsText" text="ntitulé">
      <formula>NOT(ISERROR(SEARCH("ntitulé",L212)))</formula>
    </cfRule>
    <cfRule type="containsBlanks" dxfId="276" priority="68">
      <formula>LEN(TRIM(L212))=0</formula>
    </cfRule>
  </conditionalFormatting>
  <conditionalFormatting sqref="L219:L224">
    <cfRule type="containsText" dxfId="275" priority="65" operator="containsText" text="ntitulé">
      <formula>NOT(ISERROR(SEARCH("ntitulé",L219)))</formula>
    </cfRule>
    <cfRule type="containsBlanks" dxfId="274" priority="66">
      <formula>LEN(TRIM(L219))=0</formula>
    </cfRule>
  </conditionalFormatting>
  <conditionalFormatting sqref="L226:L227">
    <cfRule type="containsText" dxfId="273" priority="63" operator="containsText" text="ntitulé">
      <formula>NOT(ISERROR(SEARCH("ntitulé",L226)))</formula>
    </cfRule>
    <cfRule type="containsBlanks" dxfId="272" priority="64">
      <formula>LEN(TRIM(L226))=0</formula>
    </cfRule>
  </conditionalFormatting>
  <conditionalFormatting sqref="L229:L230">
    <cfRule type="containsText" dxfId="271" priority="61" operator="containsText" text="ntitulé">
      <formula>NOT(ISERROR(SEARCH("ntitulé",L229)))</formula>
    </cfRule>
    <cfRule type="containsBlanks" dxfId="270" priority="62">
      <formula>LEN(TRIM(L229))=0</formula>
    </cfRule>
  </conditionalFormatting>
  <conditionalFormatting sqref="L231">
    <cfRule type="containsText" dxfId="269" priority="59" operator="containsText" text="ntitulé">
      <formula>NOT(ISERROR(SEARCH("ntitulé",L231)))</formula>
    </cfRule>
    <cfRule type="containsBlanks" dxfId="268" priority="60">
      <formula>LEN(TRIM(L231))=0</formula>
    </cfRule>
  </conditionalFormatting>
  <conditionalFormatting sqref="G204:G205">
    <cfRule type="containsText" dxfId="267" priority="43" operator="containsText" text="ntitulé">
      <formula>NOT(ISERROR(SEARCH("ntitulé",G204)))</formula>
    </cfRule>
    <cfRule type="containsBlanks" dxfId="266" priority="44">
      <formula>LEN(TRIM(G204))=0</formula>
    </cfRule>
  </conditionalFormatting>
  <conditionalFormatting sqref="G207:G209">
    <cfRule type="containsText" dxfId="265" priority="41" operator="containsText" text="ntitulé">
      <formula>NOT(ISERROR(SEARCH("ntitulé",G207)))</formula>
    </cfRule>
    <cfRule type="containsBlanks" dxfId="264" priority="42">
      <formula>LEN(TRIM(G207))=0</formula>
    </cfRule>
  </conditionalFormatting>
  <conditionalFormatting sqref="G212:G217">
    <cfRule type="containsText" dxfId="263" priority="39" operator="containsText" text="ntitulé">
      <formula>NOT(ISERROR(SEARCH("ntitulé",G212)))</formula>
    </cfRule>
    <cfRule type="containsBlanks" dxfId="262" priority="40">
      <formula>LEN(TRIM(G212))=0</formula>
    </cfRule>
  </conditionalFormatting>
  <conditionalFormatting sqref="G219:G224">
    <cfRule type="containsText" dxfId="261" priority="37" operator="containsText" text="ntitulé">
      <formula>NOT(ISERROR(SEARCH("ntitulé",G219)))</formula>
    </cfRule>
    <cfRule type="containsBlanks" dxfId="260" priority="38">
      <formula>LEN(TRIM(G219))=0</formula>
    </cfRule>
  </conditionalFormatting>
  <conditionalFormatting sqref="G226:G227">
    <cfRule type="containsText" dxfId="259" priority="35" operator="containsText" text="ntitulé">
      <formula>NOT(ISERROR(SEARCH("ntitulé",G226)))</formula>
    </cfRule>
    <cfRule type="containsBlanks" dxfId="258" priority="36">
      <formula>LEN(TRIM(G226))=0</formula>
    </cfRule>
  </conditionalFormatting>
  <conditionalFormatting sqref="G229:G230">
    <cfRule type="containsText" dxfId="257" priority="33" operator="containsText" text="ntitulé">
      <formula>NOT(ISERROR(SEARCH("ntitulé",G229)))</formula>
    </cfRule>
    <cfRule type="containsBlanks" dxfId="256" priority="34">
      <formula>LEN(TRIM(G229))=0</formula>
    </cfRule>
  </conditionalFormatting>
  <conditionalFormatting sqref="G231">
    <cfRule type="containsText" dxfId="255" priority="31" operator="containsText" text="ntitulé">
      <formula>NOT(ISERROR(SEARCH("ntitulé",G231)))</formula>
    </cfRule>
    <cfRule type="containsBlanks" dxfId="254" priority="32">
      <formula>LEN(TRIM(G231))=0</formula>
    </cfRule>
  </conditionalFormatting>
  <conditionalFormatting sqref="I204:I205">
    <cfRule type="containsText" dxfId="253" priority="29" operator="containsText" text="ntitulé">
      <formula>NOT(ISERROR(SEARCH("ntitulé",I204)))</formula>
    </cfRule>
    <cfRule type="containsBlanks" dxfId="252" priority="30">
      <formula>LEN(TRIM(I204))=0</formula>
    </cfRule>
  </conditionalFormatting>
  <conditionalFormatting sqref="I207:I209">
    <cfRule type="containsText" dxfId="251" priority="27" operator="containsText" text="ntitulé">
      <formula>NOT(ISERROR(SEARCH("ntitulé",I207)))</formula>
    </cfRule>
    <cfRule type="containsBlanks" dxfId="250" priority="28">
      <formula>LEN(TRIM(I207))=0</formula>
    </cfRule>
  </conditionalFormatting>
  <conditionalFormatting sqref="I212:I217">
    <cfRule type="containsText" dxfId="249" priority="25" operator="containsText" text="ntitulé">
      <formula>NOT(ISERROR(SEARCH("ntitulé",I212)))</formula>
    </cfRule>
    <cfRule type="containsBlanks" dxfId="248" priority="26">
      <formula>LEN(TRIM(I212))=0</formula>
    </cfRule>
  </conditionalFormatting>
  <conditionalFormatting sqref="I219:I224">
    <cfRule type="containsText" dxfId="247" priority="23" operator="containsText" text="ntitulé">
      <formula>NOT(ISERROR(SEARCH("ntitulé",I219)))</formula>
    </cfRule>
    <cfRule type="containsBlanks" dxfId="246" priority="24">
      <formula>LEN(TRIM(I219))=0</formula>
    </cfRule>
  </conditionalFormatting>
  <conditionalFormatting sqref="I226:I227">
    <cfRule type="containsText" dxfId="245" priority="21" operator="containsText" text="ntitulé">
      <formula>NOT(ISERROR(SEARCH("ntitulé",I226)))</formula>
    </cfRule>
    <cfRule type="containsBlanks" dxfId="244" priority="22">
      <formula>LEN(TRIM(I226))=0</formula>
    </cfRule>
  </conditionalFormatting>
  <conditionalFormatting sqref="I229:I230">
    <cfRule type="containsText" dxfId="243" priority="19" operator="containsText" text="ntitulé">
      <formula>NOT(ISERROR(SEARCH("ntitulé",I229)))</formula>
    </cfRule>
    <cfRule type="containsBlanks" dxfId="242" priority="20">
      <formula>LEN(TRIM(I229))=0</formula>
    </cfRule>
  </conditionalFormatting>
  <conditionalFormatting sqref="I231">
    <cfRule type="containsText" dxfId="241" priority="17" operator="containsText" text="ntitulé">
      <formula>NOT(ISERROR(SEARCH("ntitulé",I231)))</formula>
    </cfRule>
    <cfRule type="containsBlanks" dxfId="240" priority="18">
      <formula>LEN(TRIM(I231))=0</formula>
    </cfRule>
  </conditionalFormatting>
  <conditionalFormatting sqref="K204:K205">
    <cfRule type="containsText" dxfId="239" priority="15" operator="containsText" text="ntitulé">
      <formula>NOT(ISERROR(SEARCH("ntitulé",K204)))</formula>
    </cfRule>
    <cfRule type="containsBlanks" dxfId="238" priority="16">
      <formula>LEN(TRIM(K204))=0</formula>
    </cfRule>
  </conditionalFormatting>
  <conditionalFormatting sqref="K207:K209">
    <cfRule type="containsText" dxfId="237" priority="13" operator="containsText" text="ntitulé">
      <formula>NOT(ISERROR(SEARCH("ntitulé",K207)))</formula>
    </cfRule>
    <cfRule type="containsBlanks" dxfId="236" priority="14">
      <formula>LEN(TRIM(K207))=0</formula>
    </cfRule>
  </conditionalFormatting>
  <conditionalFormatting sqref="K212:K217">
    <cfRule type="containsText" dxfId="235" priority="11" operator="containsText" text="ntitulé">
      <formula>NOT(ISERROR(SEARCH("ntitulé",K212)))</formula>
    </cfRule>
    <cfRule type="containsBlanks" dxfId="234" priority="12">
      <formula>LEN(TRIM(K212))=0</formula>
    </cfRule>
  </conditionalFormatting>
  <conditionalFormatting sqref="K219:K224">
    <cfRule type="containsText" dxfId="233" priority="9" operator="containsText" text="ntitulé">
      <formula>NOT(ISERROR(SEARCH("ntitulé",K219)))</formula>
    </cfRule>
    <cfRule type="containsBlanks" dxfId="232" priority="10">
      <formula>LEN(TRIM(K219))=0</formula>
    </cfRule>
  </conditionalFormatting>
  <conditionalFormatting sqref="K226:K227">
    <cfRule type="containsText" dxfId="231" priority="7" operator="containsText" text="ntitulé">
      <formula>NOT(ISERROR(SEARCH("ntitulé",K226)))</formula>
    </cfRule>
    <cfRule type="containsBlanks" dxfId="230" priority="8">
      <formula>LEN(TRIM(K226))=0</formula>
    </cfRule>
  </conditionalFormatting>
  <conditionalFormatting sqref="K229:K230">
    <cfRule type="containsText" dxfId="229" priority="5" operator="containsText" text="ntitulé">
      <formula>NOT(ISERROR(SEARCH("ntitulé",K229)))</formula>
    </cfRule>
    <cfRule type="containsBlanks" dxfId="228" priority="6">
      <formula>LEN(TRIM(K229))=0</formula>
    </cfRule>
  </conditionalFormatting>
  <conditionalFormatting sqref="K231">
    <cfRule type="containsText" dxfId="227" priority="3" operator="containsText" text="ntitulé">
      <formula>NOT(ISERROR(SEARCH("ntitulé",K231)))</formula>
    </cfRule>
    <cfRule type="containsBlanks" dxfId="226" priority="4">
      <formula>LEN(TRIM(K231))=0</formula>
    </cfRule>
  </conditionalFormatting>
  <conditionalFormatting sqref="M114:M115">
    <cfRule type="containsText" dxfId="225" priority="407" operator="containsText" text="ntitulé">
      <formula>NOT(ISERROR(SEARCH("ntitulé",M114)))</formula>
    </cfRule>
    <cfRule type="containsBlanks" dxfId="224" priority="408">
      <formula>LEN(TRIM(M114))=0</formula>
    </cfRule>
  </conditionalFormatting>
  <conditionalFormatting sqref="M117:M119">
    <cfRule type="containsText" dxfId="223" priority="405" operator="containsText" text="ntitulé">
      <formula>NOT(ISERROR(SEARCH("ntitulé",M117)))</formula>
    </cfRule>
    <cfRule type="containsBlanks" dxfId="222" priority="406">
      <formula>LEN(TRIM(M117))=0</formula>
    </cfRule>
  </conditionalFormatting>
  <conditionalFormatting sqref="M122:M127">
    <cfRule type="containsText" dxfId="221" priority="403" operator="containsText" text="ntitulé">
      <formula>NOT(ISERROR(SEARCH("ntitulé",M122)))</formula>
    </cfRule>
    <cfRule type="containsBlanks" dxfId="220" priority="404">
      <formula>LEN(TRIM(M122))=0</formula>
    </cfRule>
  </conditionalFormatting>
  <conditionalFormatting sqref="M129:M134">
    <cfRule type="containsText" dxfId="219" priority="401" operator="containsText" text="ntitulé">
      <formula>NOT(ISERROR(SEARCH("ntitulé",M129)))</formula>
    </cfRule>
    <cfRule type="containsBlanks" dxfId="218" priority="402">
      <formula>LEN(TRIM(M129))=0</formula>
    </cfRule>
  </conditionalFormatting>
  <conditionalFormatting sqref="M136:M137">
    <cfRule type="containsText" dxfId="217" priority="399" operator="containsText" text="ntitulé">
      <formula>NOT(ISERROR(SEARCH("ntitulé",M136)))</formula>
    </cfRule>
    <cfRule type="containsBlanks" dxfId="216" priority="400">
      <formula>LEN(TRIM(M136))=0</formula>
    </cfRule>
  </conditionalFormatting>
  <conditionalFormatting sqref="M139:M140">
    <cfRule type="containsText" dxfId="215" priority="397" operator="containsText" text="ntitulé">
      <formula>NOT(ISERROR(SEARCH("ntitulé",M139)))</formula>
    </cfRule>
    <cfRule type="containsBlanks" dxfId="214" priority="398">
      <formula>LEN(TRIM(M139))=0</formula>
    </cfRule>
  </conditionalFormatting>
  <conditionalFormatting sqref="M141">
    <cfRule type="containsText" dxfId="213" priority="395" operator="containsText" text="ntitulé">
      <formula>NOT(ISERROR(SEARCH("ntitulé",M141)))</formula>
    </cfRule>
    <cfRule type="containsBlanks" dxfId="212" priority="396">
      <formula>LEN(TRIM(M141))=0</formula>
    </cfRule>
  </conditionalFormatting>
  <conditionalFormatting sqref="F114:F115">
    <cfRule type="containsText" dxfId="211" priority="393" operator="containsText" text="ntitulé">
      <formula>NOT(ISERROR(SEARCH("ntitulé",F114)))</formula>
    </cfRule>
    <cfRule type="containsBlanks" dxfId="210" priority="394">
      <formula>LEN(TRIM(F114))=0</formula>
    </cfRule>
  </conditionalFormatting>
  <conditionalFormatting sqref="F117:F119">
    <cfRule type="containsText" dxfId="209" priority="391" operator="containsText" text="ntitulé">
      <formula>NOT(ISERROR(SEARCH("ntitulé",F117)))</formula>
    </cfRule>
    <cfRule type="containsBlanks" dxfId="208" priority="392">
      <formula>LEN(TRIM(F117))=0</formula>
    </cfRule>
  </conditionalFormatting>
  <conditionalFormatting sqref="F122:F127">
    <cfRule type="containsText" dxfId="207" priority="389" operator="containsText" text="ntitulé">
      <formula>NOT(ISERROR(SEARCH("ntitulé",F122)))</formula>
    </cfRule>
    <cfRule type="containsBlanks" dxfId="206" priority="390">
      <formula>LEN(TRIM(F122))=0</formula>
    </cfRule>
  </conditionalFormatting>
  <conditionalFormatting sqref="F129:F134">
    <cfRule type="containsText" dxfId="205" priority="387" operator="containsText" text="ntitulé">
      <formula>NOT(ISERROR(SEARCH("ntitulé",F129)))</formula>
    </cfRule>
    <cfRule type="containsBlanks" dxfId="204" priority="388">
      <formula>LEN(TRIM(F129))=0</formula>
    </cfRule>
  </conditionalFormatting>
  <conditionalFormatting sqref="F136:F137">
    <cfRule type="containsText" dxfId="203" priority="385" operator="containsText" text="ntitulé">
      <formula>NOT(ISERROR(SEARCH("ntitulé",F136)))</formula>
    </cfRule>
    <cfRule type="containsBlanks" dxfId="202" priority="386">
      <formula>LEN(TRIM(F136))=0</formula>
    </cfRule>
  </conditionalFormatting>
  <conditionalFormatting sqref="F139:F140">
    <cfRule type="containsText" dxfId="201" priority="383" operator="containsText" text="ntitulé">
      <formula>NOT(ISERROR(SEARCH("ntitulé",F139)))</formula>
    </cfRule>
    <cfRule type="containsBlanks" dxfId="200" priority="384">
      <formula>LEN(TRIM(F139))=0</formula>
    </cfRule>
  </conditionalFormatting>
  <conditionalFormatting sqref="F141">
    <cfRule type="containsText" dxfId="199" priority="381" operator="containsText" text="ntitulé">
      <formula>NOT(ISERROR(SEARCH("ntitulé",F141)))</formula>
    </cfRule>
    <cfRule type="containsBlanks" dxfId="198" priority="382">
      <formula>LEN(TRIM(F141))=0</formula>
    </cfRule>
  </conditionalFormatting>
  <conditionalFormatting sqref="H114:H115">
    <cfRule type="containsText" dxfId="197" priority="379" operator="containsText" text="ntitulé">
      <formula>NOT(ISERROR(SEARCH("ntitulé",H114)))</formula>
    </cfRule>
    <cfRule type="containsBlanks" dxfId="196" priority="380">
      <formula>LEN(TRIM(H114))=0</formula>
    </cfRule>
  </conditionalFormatting>
  <conditionalFormatting sqref="H117:H119">
    <cfRule type="containsText" dxfId="195" priority="377" operator="containsText" text="ntitulé">
      <formula>NOT(ISERROR(SEARCH("ntitulé",H117)))</formula>
    </cfRule>
    <cfRule type="containsBlanks" dxfId="194" priority="378">
      <formula>LEN(TRIM(H117))=0</formula>
    </cfRule>
  </conditionalFormatting>
  <conditionalFormatting sqref="H122:H127">
    <cfRule type="containsText" dxfId="193" priority="375" operator="containsText" text="ntitulé">
      <formula>NOT(ISERROR(SEARCH("ntitulé",H122)))</formula>
    </cfRule>
    <cfRule type="containsBlanks" dxfId="192" priority="376">
      <formula>LEN(TRIM(H122))=0</formula>
    </cfRule>
  </conditionalFormatting>
  <conditionalFormatting sqref="H129:H134">
    <cfRule type="containsText" dxfId="191" priority="373" operator="containsText" text="ntitulé">
      <formula>NOT(ISERROR(SEARCH("ntitulé",H129)))</formula>
    </cfRule>
    <cfRule type="containsBlanks" dxfId="190" priority="374">
      <formula>LEN(TRIM(H129))=0</formula>
    </cfRule>
  </conditionalFormatting>
  <conditionalFormatting sqref="H136:H137">
    <cfRule type="containsText" dxfId="189" priority="371" operator="containsText" text="ntitulé">
      <formula>NOT(ISERROR(SEARCH("ntitulé",H136)))</formula>
    </cfRule>
    <cfRule type="containsBlanks" dxfId="188" priority="372">
      <formula>LEN(TRIM(H136))=0</formula>
    </cfRule>
  </conditionalFormatting>
  <conditionalFormatting sqref="H139:H140">
    <cfRule type="containsText" dxfId="187" priority="369" operator="containsText" text="ntitulé">
      <formula>NOT(ISERROR(SEARCH("ntitulé",H139)))</formula>
    </cfRule>
    <cfRule type="containsBlanks" dxfId="186" priority="370">
      <formula>LEN(TRIM(H139))=0</formula>
    </cfRule>
  </conditionalFormatting>
  <conditionalFormatting sqref="H141">
    <cfRule type="containsText" dxfId="185" priority="367" operator="containsText" text="ntitulé">
      <formula>NOT(ISERROR(SEARCH("ntitulé",H141)))</formula>
    </cfRule>
    <cfRule type="containsBlanks" dxfId="184" priority="368">
      <formula>LEN(TRIM(H141))=0</formula>
    </cfRule>
  </conditionalFormatting>
  <conditionalFormatting sqref="J114:J115">
    <cfRule type="containsText" dxfId="183" priority="365" operator="containsText" text="ntitulé">
      <formula>NOT(ISERROR(SEARCH("ntitulé",J114)))</formula>
    </cfRule>
    <cfRule type="containsBlanks" dxfId="182" priority="366">
      <formula>LEN(TRIM(J114))=0</formula>
    </cfRule>
  </conditionalFormatting>
  <conditionalFormatting sqref="J117:J119">
    <cfRule type="containsText" dxfId="181" priority="363" operator="containsText" text="ntitulé">
      <formula>NOT(ISERROR(SEARCH("ntitulé",J117)))</formula>
    </cfRule>
    <cfRule type="containsBlanks" dxfId="180" priority="364">
      <formula>LEN(TRIM(J117))=0</formula>
    </cfRule>
  </conditionalFormatting>
  <conditionalFormatting sqref="J122:J127">
    <cfRule type="containsText" dxfId="179" priority="361" operator="containsText" text="ntitulé">
      <formula>NOT(ISERROR(SEARCH("ntitulé",J122)))</formula>
    </cfRule>
    <cfRule type="containsBlanks" dxfId="178" priority="362">
      <formula>LEN(TRIM(J122))=0</formula>
    </cfRule>
  </conditionalFormatting>
  <conditionalFormatting sqref="J129:J134">
    <cfRule type="containsText" dxfId="177" priority="359" operator="containsText" text="ntitulé">
      <formula>NOT(ISERROR(SEARCH("ntitulé",J129)))</formula>
    </cfRule>
    <cfRule type="containsBlanks" dxfId="176" priority="360">
      <formula>LEN(TRIM(J129))=0</formula>
    </cfRule>
  </conditionalFormatting>
  <conditionalFormatting sqref="J136:J137">
    <cfRule type="containsText" dxfId="175" priority="357" operator="containsText" text="ntitulé">
      <formula>NOT(ISERROR(SEARCH("ntitulé",J136)))</formula>
    </cfRule>
    <cfRule type="containsBlanks" dxfId="174" priority="358">
      <formula>LEN(TRIM(J136))=0</formula>
    </cfRule>
  </conditionalFormatting>
  <conditionalFormatting sqref="J139:J140">
    <cfRule type="containsText" dxfId="173" priority="355" operator="containsText" text="ntitulé">
      <formula>NOT(ISERROR(SEARCH("ntitulé",J139)))</formula>
    </cfRule>
    <cfRule type="containsBlanks" dxfId="172" priority="356">
      <formula>LEN(TRIM(J139))=0</formula>
    </cfRule>
  </conditionalFormatting>
  <conditionalFormatting sqref="J141">
    <cfRule type="containsText" dxfId="171" priority="353" operator="containsText" text="ntitulé">
      <formula>NOT(ISERROR(SEARCH("ntitulé",J141)))</formula>
    </cfRule>
    <cfRule type="containsBlanks" dxfId="170" priority="354">
      <formula>LEN(TRIM(J141))=0</formula>
    </cfRule>
  </conditionalFormatting>
  <conditionalFormatting sqref="L114:L115">
    <cfRule type="containsText" dxfId="169" priority="351" operator="containsText" text="ntitulé">
      <formula>NOT(ISERROR(SEARCH("ntitulé",L114)))</formula>
    </cfRule>
    <cfRule type="containsBlanks" dxfId="168" priority="352">
      <formula>LEN(TRIM(L114))=0</formula>
    </cfRule>
  </conditionalFormatting>
  <conditionalFormatting sqref="L117:L119">
    <cfRule type="containsText" dxfId="167" priority="349" operator="containsText" text="ntitulé">
      <formula>NOT(ISERROR(SEARCH("ntitulé",L117)))</formula>
    </cfRule>
    <cfRule type="containsBlanks" dxfId="166" priority="350">
      <formula>LEN(TRIM(L117))=0</formula>
    </cfRule>
  </conditionalFormatting>
  <conditionalFormatting sqref="L122:L127">
    <cfRule type="containsText" dxfId="165" priority="347" operator="containsText" text="ntitulé">
      <formula>NOT(ISERROR(SEARCH("ntitulé",L122)))</formula>
    </cfRule>
    <cfRule type="containsBlanks" dxfId="164" priority="348">
      <formula>LEN(TRIM(L122))=0</formula>
    </cfRule>
  </conditionalFormatting>
  <conditionalFormatting sqref="L129:L134">
    <cfRule type="containsText" dxfId="163" priority="345" operator="containsText" text="ntitulé">
      <formula>NOT(ISERROR(SEARCH("ntitulé",L129)))</formula>
    </cfRule>
    <cfRule type="containsBlanks" dxfId="162" priority="346">
      <formula>LEN(TRIM(L129))=0</formula>
    </cfRule>
  </conditionalFormatting>
  <conditionalFormatting sqref="L136:L137">
    <cfRule type="containsText" dxfId="161" priority="343" operator="containsText" text="ntitulé">
      <formula>NOT(ISERROR(SEARCH("ntitulé",L136)))</formula>
    </cfRule>
    <cfRule type="containsBlanks" dxfId="160" priority="344">
      <formula>LEN(TRIM(L136))=0</formula>
    </cfRule>
  </conditionalFormatting>
  <conditionalFormatting sqref="L139:L140">
    <cfRule type="containsText" dxfId="159" priority="341" operator="containsText" text="ntitulé">
      <formula>NOT(ISERROR(SEARCH("ntitulé",L139)))</formula>
    </cfRule>
    <cfRule type="containsBlanks" dxfId="158" priority="342">
      <formula>LEN(TRIM(L139))=0</formula>
    </cfRule>
  </conditionalFormatting>
  <conditionalFormatting sqref="L141">
    <cfRule type="containsText" dxfId="157" priority="339" operator="containsText" text="ntitulé">
      <formula>NOT(ISERROR(SEARCH("ntitulé",L141)))</formula>
    </cfRule>
    <cfRule type="containsBlanks" dxfId="156" priority="340">
      <formula>LEN(TRIM(L141))=0</formula>
    </cfRule>
  </conditionalFormatting>
  <conditionalFormatting sqref="E114:E115">
    <cfRule type="containsText" dxfId="155" priority="337" operator="containsText" text="ntitulé">
      <formula>NOT(ISERROR(SEARCH("ntitulé",E114)))</formula>
    </cfRule>
    <cfRule type="containsBlanks" dxfId="154" priority="338">
      <formula>LEN(TRIM(E114))=0</formula>
    </cfRule>
  </conditionalFormatting>
  <conditionalFormatting sqref="E117:E119">
    <cfRule type="containsText" dxfId="153" priority="335" operator="containsText" text="ntitulé">
      <formula>NOT(ISERROR(SEARCH("ntitulé",E117)))</formula>
    </cfRule>
    <cfRule type="containsBlanks" dxfId="152" priority="336">
      <formula>LEN(TRIM(E117))=0</formula>
    </cfRule>
  </conditionalFormatting>
  <conditionalFormatting sqref="E122:E127">
    <cfRule type="containsText" dxfId="151" priority="333" operator="containsText" text="ntitulé">
      <formula>NOT(ISERROR(SEARCH("ntitulé",E122)))</formula>
    </cfRule>
    <cfRule type="containsBlanks" dxfId="150" priority="334">
      <formula>LEN(TRIM(E122))=0</formula>
    </cfRule>
  </conditionalFormatting>
  <conditionalFormatting sqref="E129:E134">
    <cfRule type="containsText" dxfId="149" priority="331" operator="containsText" text="ntitulé">
      <formula>NOT(ISERROR(SEARCH("ntitulé",E129)))</formula>
    </cfRule>
    <cfRule type="containsBlanks" dxfId="148" priority="332">
      <formula>LEN(TRIM(E129))=0</formula>
    </cfRule>
  </conditionalFormatting>
  <conditionalFormatting sqref="E136:E137">
    <cfRule type="containsText" dxfId="147" priority="329" operator="containsText" text="ntitulé">
      <formula>NOT(ISERROR(SEARCH("ntitulé",E136)))</formula>
    </cfRule>
    <cfRule type="containsBlanks" dxfId="146" priority="330">
      <formula>LEN(TRIM(E136))=0</formula>
    </cfRule>
  </conditionalFormatting>
  <conditionalFormatting sqref="E139:E140">
    <cfRule type="containsText" dxfId="145" priority="327" operator="containsText" text="ntitulé">
      <formula>NOT(ISERROR(SEARCH("ntitulé",E139)))</formula>
    </cfRule>
    <cfRule type="containsBlanks" dxfId="144" priority="328">
      <formula>LEN(TRIM(E139))=0</formula>
    </cfRule>
  </conditionalFormatting>
  <conditionalFormatting sqref="E141">
    <cfRule type="containsText" dxfId="143" priority="325" operator="containsText" text="ntitulé">
      <formula>NOT(ISERROR(SEARCH("ntitulé",E141)))</formula>
    </cfRule>
    <cfRule type="containsBlanks" dxfId="142" priority="326">
      <formula>LEN(TRIM(E141))=0</formula>
    </cfRule>
  </conditionalFormatting>
  <conditionalFormatting sqref="G114:G115">
    <cfRule type="containsText" dxfId="141" priority="323" operator="containsText" text="ntitulé">
      <formula>NOT(ISERROR(SEARCH("ntitulé",G114)))</formula>
    </cfRule>
    <cfRule type="containsBlanks" dxfId="140" priority="324">
      <formula>LEN(TRIM(G114))=0</formula>
    </cfRule>
  </conditionalFormatting>
  <conditionalFormatting sqref="G117:G119">
    <cfRule type="containsText" dxfId="139" priority="321" operator="containsText" text="ntitulé">
      <formula>NOT(ISERROR(SEARCH("ntitulé",G117)))</formula>
    </cfRule>
    <cfRule type="containsBlanks" dxfId="138" priority="322">
      <formula>LEN(TRIM(G117))=0</formula>
    </cfRule>
  </conditionalFormatting>
  <conditionalFormatting sqref="G122:G127">
    <cfRule type="containsText" dxfId="137" priority="319" operator="containsText" text="ntitulé">
      <formula>NOT(ISERROR(SEARCH("ntitulé",G122)))</formula>
    </cfRule>
    <cfRule type="containsBlanks" dxfId="136" priority="320">
      <formula>LEN(TRIM(G122))=0</formula>
    </cfRule>
  </conditionalFormatting>
  <conditionalFormatting sqref="G129:G134">
    <cfRule type="containsText" dxfId="135" priority="317" operator="containsText" text="ntitulé">
      <formula>NOT(ISERROR(SEARCH("ntitulé",G129)))</formula>
    </cfRule>
    <cfRule type="containsBlanks" dxfId="134" priority="318">
      <formula>LEN(TRIM(G129))=0</formula>
    </cfRule>
  </conditionalFormatting>
  <conditionalFormatting sqref="G136:G137">
    <cfRule type="containsText" dxfId="133" priority="315" operator="containsText" text="ntitulé">
      <formula>NOT(ISERROR(SEARCH("ntitulé",G136)))</formula>
    </cfRule>
    <cfRule type="containsBlanks" dxfId="132" priority="316">
      <formula>LEN(TRIM(G136))=0</formula>
    </cfRule>
  </conditionalFormatting>
  <conditionalFormatting sqref="G139:G140">
    <cfRule type="containsText" dxfId="131" priority="313" operator="containsText" text="ntitulé">
      <formula>NOT(ISERROR(SEARCH("ntitulé",G139)))</formula>
    </cfRule>
    <cfRule type="containsBlanks" dxfId="130" priority="314">
      <formula>LEN(TRIM(G139))=0</formula>
    </cfRule>
  </conditionalFormatting>
  <conditionalFormatting sqref="G141">
    <cfRule type="containsText" dxfId="129" priority="311" operator="containsText" text="ntitulé">
      <formula>NOT(ISERROR(SEARCH("ntitulé",G141)))</formula>
    </cfRule>
    <cfRule type="containsBlanks" dxfId="128" priority="312">
      <formula>LEN(TRIM(G141))=0</formula>
    </cfRule>
  </conditionalFormatting>
  <conditionalFormatting sqref="I114:I115">
    <cfRule type="containsText" dxfId="127" priority="309" operator="containsText" text="ntitulé">
      <formula>NOT(ISERROR(SEARCH("ntitulé",I114)))</formula>
    </cfRule>
    <cfRule type="containsBlanks" dxfId="126" priority="310">
      <formula>LEN(TRIM(I114))=0</formula>
    </cfRule>
  </conditionalFormatting>
  <conditionalFormatting sqref="I117:I119">
    <cfRule type="containsText" dxfId="125" priority="307" operator="containsText" text="ntitulé">
      <formula>NOT(ISERROR(SEARCH("ntitulé",I117)))</formula>
    </cfRule>
    <cfRule type="containsBlanks" dxfId="124" priority="308">
      <formula>LEN(TRIM(I117))=0</formula>
    </cfRule>
  </conditionalFormatting>
  <conditionalFormatting sqref="I122:I127">
    <cfRule type="containsText" dxfId="123" priority="305" operator="containsText" text="ntitulé">
      <formula>NOT(ISERROR(SEARCH("ntitulé",I122)))</formula>
    </cfRule>
    <cfRule type="containsBlanks" dxfId="122" priority="306">
      <formula>LEN(TRIM(I122))=0</formula>
    </cfRule>
  </conditionalFormatting>
  <conditionalFormatting sqref="I129:I134">
    <cfRule type="containsText" dxfId="121" priority="303" operator="containsText" text="ntitulé">
      <formula>NOT(ISERROR(SEARCH("ntitulé",I129)))</formula>
    </cfRule>
    <cfRule type="containsBlanks" dxfId="120" priority="304">
      <formula>LEN(TRIM(I129))=0</formula>
    </cfRule>
  </conditionalFormatting>
  <conditionalFormatting sqref="I136:I137">
    <cfRule type="containsText" dxfId="119" priority="301" operator="containsText" text="ntitulé">
      <formula>NOT(ISERROR(SEARCH("ntitulé",I136)))</formula>
    </cfRule>
    <cfRule type="containsBlanks" dxfId="118" priority="302">
      <formula>LEN(TRIM(I136))=0</formula>
    </cfRule>
  </conditionalFormatting>
  <conditionalFormatting sqref="I139:I140">
    <cfRule type="containsText" dxfId="117" priority="299" operator="containsText" text="ntitulé">
      <formula>NOT(ISERROR(SEARCH("ntitulé",I139)))</formula>
    </cfRule>
    <cfRule type="containsBlanks" dxfId="116" priority="300">
      <formula>LEN(TRIM(I139))=0</formula>
    </cfRule>
  </conditionalFormatting>
  <conditionalFormatting sqref="I141">
    <cfRule type="containsText" dxfId="115" priority="297" operator="containsText" text="ntitulé">
      <formula>NOT(ISERROR(SEARCH("ntitulé",I141)))</formula>
    </cfRule>
    <cfRule type="containsBlanks" dxfId="114" priority="298">
      <formula>LEN(TRIM(I141))=0</formula>
    </cfRule>
  </conditionalFormatting>
  <conditionalFormatting sqref="C159:D160">
    <cfRule type="containsText" dxfId="113" priority="281" operator="containsText" text="ntitulé">
      <formula>NOT(ISERROR(SEARCH("ntitulé",C159)))</formula>
    </cfRule>
    <cfRule type="containsBlanks" dxfId="112" priority="282">
      <formula>LEN(TRIM(C159))=0</formula>
    </cfRule>
  </conditionalFormatting>
  <conditionalFormatting sqref="C162:D164">
    <cfRule type="containsText" dxfId="111" priority="279" operator="containsText" text="ntitulé">
      <formula>NOT(ISERROR(SEARCH("ntitulé",C162)))</formula>
    </cfRule>
    <cfRule type="containsBlanks" dxfId="110" priority="280">
      <formula>LEN(TRIM(C162))=0</formula>
    </cfRule>
  </conditionalFormatting>
  <conditionalFormatting sqref="C167:D172">
    <cfRule type="containsText" dxfId="109" priority="277" operator="containsText" text="ntitulé">
      <formula>NOT(ISERROR(SEARCH("ntitulé",C167)))</formula>
    </cfRule>
    <cfRule type="containsBlanks" dxfId="108" priority="278">
      <formula>LEN(TRIM(C167))=0</formula>
    </cfRule>
  </conditionalFormatting>
  <conditionalFormatting sqref="C174:D179">
    <cfRule type="containsText" dxfId="107" priority="275" operator="containsText" text="ntitulé">
      <formula>NOT(ISERROR(SEARCH("ntitulé",C174)))</formula>
    </cfRule>
    <cfRule type="containsBlanks" dxfId="106" priority="276">
      <formula>LEN(TRIM(C174))=0</formula>
    </cfRule>
  </conditionalFormatting>
  <conditionalFormatting sqref="C181:D182">
    <cfRule type="containsText" dxfId="105" priority="273" operator="containsText" text="ntitulé">
      <formula>NOT(ISERROR(SEARCH("ntitulé",C181)))</formula>
    </cfRule>
    <cfRule type="containsBlanks" dxfId="104" priority="274">
      <formula>LEN(TRIM(C181))=0</formula>
    </cfRule>
  </conditionalFormatting>
  <conditionalFormatting sqref="C184:D185">
    <cfRule type="containsText" dxfId="103" priority="271" operator="containsText" text="ntitulé">
      <formula>NOT(ISERROR(SEARCH("ntitulé",C184)))</formula>
    </cfRule>
    <cfRule type="containsBlanks" dxfId="102" priority="272">
      <formula>LEN(TRIM(C184))=0</formula>
    </cfRule>
  </conditionalFormatting>
  <conditionalFormatting sqref="C186:D186">
    <cfRule type="containsText" dxfId="101" priority="269" operator="containsText" text="ntitulé">
      <formula>NOT(ISERROR(SEARCH("ntitulé",C186)))</formula>
    </cfRule>
    <cfRule type="containsBlanks" dxfId="100" priority="270">
      <formula>LEN(TRIM(C186))=0</formula>
    </cfRule>
  </conditionalFormatting>
  <conditionalFormatting sqref="M159:M160">
    <cfRule type="containsText" dxfId="99" priority="267" operator="containsText" text="ntitulé">
      <formula>NOT(ISERROR(SEARCH("ntitulé",M159)))</formula>
    </cfRule>
    <cfRule type="containsBlanks" dxfId="98" priority="268">
      <formula>LEN(TRIM(M159))=0</formula>
    </cfRule>
  </conditionalFormatting>
  <conditionalFormatting sqref="M162:M164">
    <cfRule type="containsText" dxfId="97" priority="265" operator="containsText" text="ntitulé">
      <formula>NOT(ISERROR(SEARCH("ntitulé",M162)))</formula>
    </cfRule>
    <cfRule type="containsBlanks" dxfId="96" priority="266">
      <formula>LEN(TRIM(M162))=0</formula>
    </cfRule>
  </conditionalFormatting>
  <conditionalFormatting sqref="M167:M172">
    <cfRule type="containsText" dxfId="95" priority="263" operator="containsText" text="ntitulé">
      <formula>NOT(ISERROR(SEARCH("ntitulé",M167)))</formula>
    </cfRule>
    <cfRule type="containsBlanks" dxfId="94" priority="264">
      <formula>LEN(TRIM(M167))=0</formula>
    </cfRule>
  </conditionalFormatting>
  <conditionalFormatting sqref="M174:M179">
    <cfRule type="containsText" dxfId="93" priority="261" operator="containsText" text="ntitulé">
      <formula>NOT(ISERROR(SEARCH("ntitulé",M174)))</formula>
    </cfRule>
    <cfRule type="containsBlanks" dxfId="92" priority="262">
      <formula>LEN(TRIM(M174))=0</formula>
    </cfRule>
  </conditionalFormatting>
  <conditionalFormatting sqref="M181:M182">
    <cfRule type="containsText" dxfId="91" priority="259" operator="containsText" text="ntitulé">
      <formula>NOT(ISERROR(SEARCH("ntitulé",M181)))</formula>
    </cfRule>
    <cfRule type="containsBlanks" dxfId="90" priority="260">
      <formula>LEN(TRIM(M181))=0</formula>
    </cfRule>
  </conditionalFormatting>
  <conditionalFormatting sqref="M184:M185">
    <cfRule type="containsText" dxfId="89" priority="257" operator="containsText" text="ntitulé">
      <formula>NOT(ISERROR(SEARCH("ntitulé",M184)))</formula>
    </cfRule>
    <cfRule type="containsBlanks" dxfId="88" priority="258">
      <formula>LEN(TRIM(M184))=0</formula>
    </cfRule>
  </conditionalFormatting>
  <conditionalFormatting sqref="M186">
    <cfRule type="containsText" dxfId="87" priority="255" operator="containsText" text="ntitulé">
      <formula>NOT(ISERROR(SEARCH("ntitulé",M186)))</formula>
    </cfRule>
    <cfRule type="containsBlanks" dxfId="86" priority="256">
      <formula>LEN(TRIM(M186))=0</formula>
    </cfRule>
  </conditionalFormatting>
  <conditionalFormatting sqref="F159:F160">
    <cfRule type="containsText" dxfId="85" priority="253" operator="containsText" text="ntitulé">
      <formula>NOT(ISERROR(SEARCH("ntitulé",F159)))</formula>
    </cfRule>
    <cfRule type="containsBlanks" dxfId="84" priority="254">
      <formula>LEN(TRIM(F159))=0</formula>
    </cfRule>
  </conditionalFormatting>
  <conditionalFormatting sqref="F162:F164">
    <cfRule type="containsText" dxfId="83" priority="251" operator="containsText" text="ntitulé">
      <formula>NOT(ISERROR(SEARCH("ntitulé",F162)))</formula>
    </cfRule>
    <cfRule type="containsBlanks" dxfId="82" priority="252">
      <formula>LEN(TRIM(F162))=0</formula>
    </cfRule>
  </conditionalFormatting>
  <conditionalFormatting sqref="F167:F172">
    <cfRule type="containsText" dxfId="81" priority="249" operator="containsText" text="ntitulé">
      <formula>NOT(ISERROR(SEARCH("ntitulé",F167)))</formula>
    </cfRule>
    <cfRule type="containsBlanks" dxfId="80" priority="250">
      <formula>LEN(TRIM(F167))=0</formula>
    </cfRule>
  </conditionalFormatting>
  <conditionalFormatting sqref="F174:F179">
    <cfRule type="containsText" dxfId="79" priority="247" operator="containsText" text="ntitulé">
      <formula>NOT(ISERROR(SEARCH("ntitulé",F174)))</formula>
    </cfRule>
    <cfRule type="containsBlanks" dxfId="78" priority="248">
      <formula>LEN(TRIM(F174))=0</formula>
    </cfRule>
  </conditionalFormatting>
  <conditionalFormatting sqref="F181:F182">
    <cfRule type="containsText" dxfId="77" priority="245" operator="containsText" text="ntitulé">
      <formula>NOT(ISERROR(SEARCH("ntitulé",F181)))</formula>
    </cfRule>
    <cfRule type="containsBlanks" dxfId="76" priority="246">
      <formula>LEN(TRIM(F181))=0</formula>
    </cfRule>
  </conditionalFormatting>
  <conditionalFormatting sqref="F184:F185">
    <cfRule type="containsText" dxfId="75" priority="243" operator="containsText" text="ntitulé">
      <formula>NOT(ISERROR(SEARCH("ntitulé",F184)))</formula>
    </cfRule>
    <cfRule type="containsBlanks" dxfId="74" priority="244">
      <formula>LEN(TRIM(F184))=0</formula>
    </cfRule>
  </conditionalFormatting>
  <conditionalFormatting sqref="F186">
    <cfRule type="containsText" dxfId="73" priority="241" operator="containsText" text="ntitulé">
      <formula>NOT(ISERROR(SEARCH("ntitulé",F186)))</formula>
    </cfRule>
    <cfRule type="containsBlanks" dxfId="72" priority="242">
      <formula>LEN(TRIM(F186))=0</formula>
    </cfRule>
  </conditionalFormatting>
  <conditionalFormatting sqref="H159:H160">
    <cfRule type="containsText" dxfId="71" priority="239" operator="containsText" text="ntitulé">
      <formula>NOT(ISERROR(SEARCH("ntitulé",H159)))</formula>
    </cfRule>
    <cfRule type="containsBlanks" dxfId="70" priority="240">
      <formula>LEN(TRIM(H159))=0</formula>
    </cfRule>
  </conditionalFormatting>
  <conditionalFormatting sqref="H162:H164">
    <cfRule type="containsText" dxfId="69" priority="237" operator="containsText" text="ntitulé">
      <formula>NOT(ISERROR(SEARCH("ntitulé",H162)))</formula>
    </cfRule>
    <cfRule type="containsBlanks" dxfId="68" priority="238">
      <formula>LEN(TRIM(H162))=0</formula>
    </cfRule>
  </conditionalFormatting>
  <conditionalFormatting sqref="H167:H172">
    <cfRule type="containsText" dxfId="67" priority="235" operator="containsText" text="ntitulé">
      <formula>NOT(ISERROR(SEARCH("ntitulé",H167)))</formula>
    </cfRule>
    <cfRule type="containsBlanks" dxfId="66" priority="236">
      <formula>LEN(TRIM(H167))=0</formula>
    </cfRule>
  </conditionalFormatting>
  <conditionalFormatting sqref="H174:H179">
    <cfRule type="containsText" dxfId="65" priority="233" operator="containsText" text="ntitulé">
      <formula>NOT(ISERROR(SEARCH("ntitulé",H174)))</formula>
    </cfRule>
    <cfRule type="containsBlanks" dxfId="64" priority="234">
      <formula>LEN(TRIM(H174))=0</formula>
    </cfRule>
  </conditionalFormatting>
  <conditionalFormatting sqref="H181:H182">
    <cfRule type="containsText" dxfId="63" priority="231" operator="containsText" text="ntitulé">
      <formula>NOT(ISERROR(SEARCH("ntitulé",H181)))</formula>
    </cfRule>
    <cfRule type="containsBlanks" dxfId="62" priority="232">
      <formula>LEN(TRIM(H181))=0</formula>
    </cfRule>
  </conditionalFormatting>
  <conditionalFormatting sqref="H184:H185">
    <cfRule type="containsText" dxfId="61" priority="229" operator="containsText" text="ntitulé">
      <formula>NOT(ISERROR(SEARCH("ntitulé",H184)))</formula>
    </cfRule>
    <cfRule type="containsBlanks" dxfId="60" priority="230">
      <formula>LEN(TRIM(H184))=0</formula>
    </cfRule>
  </conditionalFormatting>
  <conditionalFormatting sqref="H186">
    <cfRule type="containsText" dxfId="59" priority="227" operator="containsText" text="ntitulé">
      <formula>NOT(ISERROR(SEARCH("ntitulé",H186)))</formula>
    </cfRule>
    <cfRule type="containsBlanks" dxfId="58" priority="228">
      <formula>LEN(TRIM(H186))=0</formula>
    </cfRule>
  </conditionalFormatting>
  <conditionalFormatting sqref="J159:J160">
    <cfRule type="containsText" dxfId="57" priority="225" operator="containsText" text="ntitulé">
      <formula>NOT(ISERROR(SEARCH("ntitulé",J159)))</formula>
    </cfRule>
    <cfRule type="containsBlanks" dxfId="56" priority="226">
      <formula>LEN(TRIM(J159))=0</formula>
    </cfRule>
  </conditionalFormatting>
  <conditionalFormatting sqref="J162:J164">
    <cfRule type="containsText" dxfId="55" priority="223" operator="containsText" text="ntitulé">
      <formula>NOT(ISERROR(SEARCH("ntitulé",J162)))</formula>
    </cfRule>
    <cfRule type="containsBlanks" dxfId="54" priority="224">
      <formula>LEN(TRIM(J162))=0</formula>
    </cfRule>
  </conditionalFormatting>
  <conditionalFormatting sqref="J167:J172">
    <cfRule type="containsText" dxfId="53" priority="221" operator="containsText" text="ntitulé">
      <formula>NOT(ISERROR(SEARCH("ntitulé",J167)))</formula>
    </cfRule>
    <cfRule type="containsBlanks" dxfId="52" priority="222">
      <formula>LEN(TRIM(J167))=0</formula>
    </cfRule>
  </conditionalFormatting>
  <conditionalFormatting sqref="J174:J179">
    <cfRule type="containsText" dxfId="51" priority="219" operator="containsText" text="ntitulé">
      <formula>NOT(ISERROR(SEARCH("ntitulé",J174)))</formula>
    </cfRule>
    <cfRule type="containsBlanks" dxfId="50" priority="220">
      <formula>LEN(TRIM(J174))=0</formula>
    </cfRule>
  </conditionalFormatting>
  <conditionalFormatting sqref="J181:J182">
    <cfRule type="containsText" dxfId="49" priority="217" operator="containsText" text="ntitulé">
      <formula>NOT(ISERROR(SEARCH("ntitulé",J181)))</formula>
    </cfRule>
    <cfRule type="containsBlanks" dxfId="48" priority="218">
      <formula>LEN(TRIM(J181))=0</formula>
    </cfRule>
  </conditionalFormatting>
  <conditionalFormatting sqref="J184:J185">
    <cfRule type="containsText" dxfId="47" priority="215" operator="containsText" text="ntitulé">
      <formula>NOT(ISERROR(SEARCH("ntitulé",J184)))</formula>
    </cfRule>
    <cfRule type="containsBlanks" dxfId="46" priority="216">
      <formula>LEN(TRIM(J184))=0</formula>
    </cfRule>
  </conditionalFormatting>
  <conditionalFormatting sqref="J186">
    <cfRule type="containsText" dxfId="45" priority="213" operator="containsText" text="ntitulé">
      <formula>NOT(ISERROR(SEARCH("ntitulé",J186)))</formula>
    </cfRule>
    <cfRule type="containsBlanks" dxfId="44" priority="214">
      <formula>LEN(TRIM(J186))=0</formula>
    </cfRule>
  </conditionalFormatting>
  <conditionalFormatting sqref="L159:L160">
    <cfRule type="containsText" dxfId="43" priority="211" operator="containsText" text="ntitulé">
      <formula>NOT(ISERROR(SEARCH("ntitulé",L159)))</formula>
    </cfRule>
    <cfRule type="containsBlanks" dxfId="42" priority="212">
      <formula>LEN(TRIM(L159))=0</formula>
    </cfRule>
  </conditionalFormatting>
  <conditionalFormatting sqref="L162:L164">
    <cfRule type="containsText" dxfId="41" priority="209" operator="containsText" text="ntitulé">
      <formula>NOT(ISERROR(SEARCH("ntitulé",L162)))</formula>
    </cfRule>
    <cfRule type="containsBlanks" dxfId="40" priority="210">
      <formula>LEN(TRIM(L162))=0</formula>
    </cfRule>
  </conditionalFormatting>
  <conditionalFormatting sqref="L167:L172">
    <cfRule type="containsText" dxfId="39" priority="207" operator="containsText" text="ntitulé">
      <formula>NOT(ISERROR(SEARCH("ntitulé",L167)))</formula>
    </cfRule>
    <cfRule type="containsBlanks" dxfId="38" priority="208">
      <formula>LEN(TRIM(L167))=0</formula>
    </cfRule>
  </conditionalFormatting>
  <conditionalFormatting sqref="L174:L179">
    <cfRule type="containsText" dxfId="37" priority="205" operator="containsText" text="ntitulé">
      <formula>NOT(ISERROR(SEARCH("ntitulé",L174)))</formula>
    </cfRule>
    <cfRule type="containsBlanks" dxfId="36" priority="206">
      <formula>LEN(TRIM(L174))=0</formula>
    </cfRule>
  </conditionalFormatting>
  <conditionalFormatting sqref="L181:L182">
    <cfRule type="containsText" dxfId="35" priority="203" operator="containsText" text="ntitulé">
      <formula>NOT(ISERROR(SEARCH("ntitulé",L181)))</formula>
    </cfRule>
    <cfRule type="containsBlanks" dxfId="34" priority="204">
      <formula>LEN(TRIM(L181))=0</formula>
    </cfRule>
  </conditionalFormatting>
  <conditionalFormatting sqref="L184:L185">
    <cfRule type="containsText" dxfId="33" priority="201" operator="containsText" text="ntitulé">
      <formula>NOT(ISERROR(SEARCH("ntitulé",L184)))</formula>
    </cfRule>
    <cfRule type="containsBlanks" dxfId="32" priority="202">
      <formula>LEN(TRIM(L184))=0</formula>
    </cfRule>
  </conditionalFormatting>
  <conditionalFormatting sqref="L186">
    <cfRule type="containsText" dxfId="31" priority="199" operator="containsText" text="ntitulé">
      <formula>NOT(ISERROR(SEARCH("ntitulé",L186)))</formula>
    </cfRule>
    <cfRule type="containsBlanks" dxfId="30" priority="200">
      <formula>LEN(TRIM(L186))=0</formula>
    </cfRule>
  </conditionalFormatting>
  <conditionalFormatting sqref="E159:E160">
    <cfRule type="containsText" dxfId="29" priority="197" operator="containsText" text="ntitulé">
      <formula>NOT(ISERROR(SEARCH("ntitulé",E159)))</formula>
    </cfRule>
    <cfRule type="containsBlanks" dxfId="28" priority="198">
      <formula>LEN(TRIM(E159))=0</formula>
    </cfRule>
  </conditionalFormatting>
  <conditionalFormatting sqref="E162:E164">
    <cfRule type="containsText" dxfId="27" priority="195" operator="containsText" text="ntitulé">
      <formula>NOT(ISERROR(SEARCH("ntitulé",E162)))</formula>
    </cfRule>
    <cfRule type="containsBlanks" dxfId="26" priority="196">
      <formula>LEN(TRIM(E162))=0</formula>
    </cfRule>
  </conditionalFormatting>
  <conditionalFormatting sqref="E167:E172">
    <cfRule type="containsText" dxfId="25" priority="193" operator="containsText" text="ntitulé">
      <formula>NOT(ISERROR(SEARCH("ntitulé",E167)))</formula>
    </cfRule>
    <cfRule type="containsBlanks" dxfId="24" priority="194">
      <formula>LEN(TRIM(E167))=0</formula>
    </cfRule>
  </conditionalFormatting>
  <conditionalFormatting sqref="E174:E179">
    <cfRule type="containsText" dxfId="23" priority="191" operator="containsText" text="ntitulé">
      <formula>NOT(ISERROR(SEARCH("ntitulé",E174)))</formula>
    </cfRule>
    <cfRule type="containsBlanks" dxfId="22" priority="192">
      <formula>LEN(TRIM(E174))=0</formula>
    </cfRule>
  </conditionalFormatting>
  <conditionalFormatting sqref="E181:E182">
    <cfRule type="containsText" dxfId="21" priority="189" operator="containsText" text="ntitulé">
      <formula>NOT(ISERROR(SEARCH("ntitulé",E181)))</formula>
    </cfRule>
    <cfRule type="containsBlanks" dxfId="20" priority="190">
      <formula>LEN(TRIM(E181))=0</formula>
    </cfRule>
  </conditionalFormatting>
  <conditionalFormatting sqref="E184:E185">
    <cfRule type="containsText" dxfId="19" priority="187" operator="containsText" text="ntitulé">
      <formula>NOT(ISERROR(SEARCH("ntitulé",E184)))</formula>
    </cfRule>
    <cfRule type="containsBlanks" dxfId="18" priority="188">
      <formula>LEN(TRIM(E184))=0</formula>
    </cfRule>
  </conditionalFormatting>
  <conditionalFormatting sqref="E186">
    <cfRule type="containsText" dxfId="17" priority="185" operator="containsText" text="ntitulé">
      <formula>NOT(ISERROR(SEARCH("ntitulé",E186)))</formula>
    </cfRule>
    <cfRule type="containsBlanks" dxfId="16" priority="186">
      <formula>LEN(TRIM(E186))=0</formula>
    </cfRule>
  </conditionalFormatting>
  <conditionalFormatting sqref="K159:K160">
    <cfRule type="containsText" dxfId="15" priority="155" operator="containsText" text="ntitulé">
      <formula>NOT(ISERROR(SEARCH("ntitulé",K159)))</formula>
    </cfRule>
    <cfRule type="containsBlanks" dxfId="14" priority="156">
      <formula>LEN(TRIM(K159))=0</formula>
    </cfRule>
  </conditionalFormatting>
  <conditionalFormatting sqref="K162:K164">
    <cfRule type="containsText" dxfId="13" priority="153" operator="containsText" text="ntitulé">
      <formula>NOT(ISERROR(SEARCH("ntitulé",K162)))</formula>
    </cfRule>
    <cfRule type="containsBlanks" dxfId="12" priority="154">
      <formula>LEN(TRIM(K162))=0</formula>
    </cfRule>
  </conditionalFormatting>
  <conditionalFormatting sqref="K167:K172">
    <cfRule type="containsText" dxfId="11" priority="151" operator="containsText" text="ntitulé">
      <formula>NOT(ISERROR(SEARCH("ntitulé",K167)))</formula>
    </cfRule>
    <cfRule type="containsBlanks" dxfId="10" priority="152">
      <formula>LEN(TRIM(K167))=0</formula>
    </cfRule>
  </conditionalFormatting>
  <conditionalFormatting sqref="K174:K179">
    <cfRule type="containsText" dxfId="9" priority="149" operator="containsText" text="ntitulé">
      <formula>NOT(ISERROR(SEARCH("ntitulé",K174)))</formula>
    </cfRule>
    <cfRule type="containsBlanks" dxfId="8" priority="150">
      <formula>LEN(TRIM(K174))=0</formula>
    </cfRule>
  </conditionalFormatting>
  <conditionalFormatting sqref="K181:K182">
    <cfRule type="containsText" dxfId="7" priority="147" operator="containsText" text="ntitulé">
      <formula>NOT(ISERROR(SEARCH("ntitulé",K181)))</formula>
    </cfRule>
    <cfRule type="containsBlanks" dxfId="6" priority="148">
      <formula>LEN(TRIM(K181))=0</formula>
    </cfRule>
  </conditionalFormatting>
  <conditionalFormatting sqref="K184:K185">
    <cfRule type="containsText" dxfId="5" priority="145" operator="containsText" text="ntitulé">
      <formula>NOT(ISERROR(SEARCH("ntitulé",K184)))</formula>
    </cfRule>
    <cfRule type="containsBlanks" dxfId="4" priority="146">
      <formula>LEN(TRIM(K184))=0</formula>
    </cfRule>
  </conditionalFormatting>
  <conditionalFormatting sqref="K186">
    <cfRule type="containsText" dxfId="3" priority="143" operator="containsText" text="ntitulé">
      <formula>NOT(ISERROR(SEARCH("ntitulé",K186)))</formula>
    </cfRule>
    <cfRule type="containsBlanks" dxfId="2" priority="144">
      <formula>LEN(TRIM(K186))=0</formula>
    </cfRule>
  </conditionalFormatting>
  <conditionalFormatting sqref="B18:K18">
    <cfRule type="containsText" dxfId="1" priority="1" operator="containsText" text="C.10.a. le total du revenu autorisé 2019  (contrôlables, non contrôlables, marge équitable) hors projets spécifiques et hors transport ne doit pas excéder l’enveloppe budgétaire 2017 indexée hors adaptations du plafond des coûts gérables et hors transport">
      <formula>NOT(ISERROR(SEARCH("C.10.a. le total du revenu autorisé 2019  (contrôlables, non contrôlables, marge équitable) hors projets spécifiques et hors transport ne doit pas excéder l’enveloppe budgétaire 2017 indexée hors adaptations du plafond des coûts gérables et hors transport",B18)))</formula>
    </cfRule>
    <cfRule type="containsText" dxfId="0" priority="2" operator="containsText" text="C.10.a. le total du revenu autorisé 2019  (contrôlables, non contrôlables, marge équitable) hors projets spécifiques et hors transport n'excède pas l’enveloppe budgétaire 2017 indexée hors adaptations du plafond des coûts gérables et hors transport">
      <formula>NOT(ISERROR(SEARCH("C.10.a. le total du revenu autorisé 2019  (contrôlables, non contrôlables, marge équitable) hors projets spécifiques et hors transport n'excède pas l’enveloppe budgétaire 2017 indexée hors adaptations du plafond des coûts gérables et hors transport",B18)))</formula>
    </cfRule>
  </conditionalFormatting>
  <hyperlinks>
    <hyperlink ref="A1" location="TAB00!A1" display="Retour page de gard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zoomScaleNormal="100" workbookViewId="0">
      <selection activeCell="A3" sqref="A3"/>
    </sheetView>
  </sheetViews>
  <sheetFormatPr baseColWidth="10" defaultColWidth="9.1640625" defaultRowHeight="13.5" x14ac:dyDescent="0.3"/>
  <cols>
    <col min="1" max="1" width="45.5" style="10" customWidth="1"/>
    <col min="2" max="2" width="16.6640625" style="6" customWidth="1"/>
    <col min="3" max="3" width="2.33203125" style="6" customWidth="1"/>
    <col min="4" max="4" width="60" style="10" customWidth="1"/>
    <col min="5" max="5" width="16.6640625" style="10" customWidth="1"/>
    <col min="6" max="7" width="16.6640625" style="6" customWidth="1"/>
    <col min="8" max="8" width="25.1640625" style="6" customWidth="1"/>
    <col min="9" max="9" width="12.1640625" style="6" bestFit="1" customWidth="1"/>
    <col min="10" max="16384" width="9.1640625" style="6"/>
  </cols>
  <sheetData>
    <row r="1" spans="1:8" ht="15" x14ac:dyDescent="0.3">
      <c r="A1" s="19" t="s">
        <v>140</v>
      </c>
    </row>
    <row r="3" spans="1:8" ht="22.15" customHeight="1" x14ac:dyDescent="0.35">
      <c r="A3" s="264" t="str">
        <f>TAB00!B49&amp;" : "&amp;TAB00!C49</f>
        <v>TAB1 : Classification des coûts gérables réels de l'année 2015</v>
      </c>
      <c r="B3" s="264"/>
      <c r="C3" s="264"/>
      <c r="D3" s="264"/>
      <c r="E3" s="264"/>
      <c r="F3" s="264"/>
      <c r="G3" s="264"/>
      <c r="H3" s="264"/>
    </row>
    <row r="5" spans="1:8" ht="24.6" customHeight="1" x14ac:dyDescent="0.3">
      <c r="A5" s="628"/>
      <c r="B5" s="628"/>
      <c r="C5" s="628"/>
      <c r="D5" s="628"/>
      <c r="E5" s="628"/>
      <c r="F5" s="628"/>
      <c r="G5" s="628"/>
      <c r="H5" s="628"/>
    </row>
    <row r="6" spans="1:8" s="196" customFormat="1" ht="24.6" customHeight="1" x14ac:dyDescent="0.3">
      <c r="A6" s="629" t="s">
        <v>677</v>
      </c>
      <c r="B6" s="630"/>
      <c r="D6" s="624" t="s">
        <v>678</v>
      </c>
      <c r="E6" s="625"/>
      <c r="F6" s="625"/>
      <c r="G6" s="625"/>
      <c r="H6" s="625"/>
    </row>
    <row r="7" spans="1:8" ht="12" customHeight="1" x14ac:dyDescent="0.3">
      <c r="A7" s="631" t="s">
        <v>2</v>
      </c>
      <c r="B7" s="633" t="s">
        <v>116</v>
      </c>
      <c r="D7" s="632" t="s">
        <v>2</v>
      </c>
      <c r="E7" s="622" t="s">
        <v>91</v>
      </c>
      <c r="F7" s="622"/>
      <c r="G7" s="622"/>
      <c r="H7" s="623"/>
    </row>
    <row r="8" spans="1:8" ht="12" customHeight="1" x14ac:dyDescent="0.3">
      <c r="A8" s="631"/>
      <c r="B8" s="634"/>
      <c r="D8" s="632"/>
      <c r="E8" s="631" t="s">
        <v>546</v>
      </c>
      <c r="F8" s="622" t="s">
        <v>55</v>
      </c>
      <c r="G8" s="622"/>
      <c r="H8" s="626" t="s">
        <v>54</v>
      </c>
    </row>
    <row r="9" spans="1:8" ht="27" x14ac:dyDescent="0.3">
      <c r="A9" s="631"/>
      <c r="B9" s="635"/>
      <c r="D9" s="632"/>
      <c r="E9" s="631"/>
      <c r="F9" s="178" t="s">
        <v>80</v>
      </c>
      <c r="G9" s="179" t="s">
        <v>119</v>
      </c>
      <c r="H9" s="627"/>
    </row>
    <row r="10" spans="1:8" x14ac:dyDescent="0.3">
      <c r="A10" s="15" t="s">
        <v>4</v>
      </c>
      <c r="B10" s="39"/>
      <c r="D10" s="198" t="s">
        <v>81</v>
      </c>
      <c r="E10" s="39"/>
      <c r="F10" s="39"/>
      <c r="G10" s="39"/>
      <c r="H10" s="199">
        <f>SUM(E10:G10)</f>
        <v>0</v>
      </c>
    </row>
    <row r="11" spans="1:8" x14ac:dyDescent="0.3">
      <c r="A11" s="15" t="s">
        <v>5</v>
      </c>
      <c r="B11" s="39"/>
      <c r="D11" s="200" t="s">
        <v>83</v>
      </c>
      <c r="E11" s="199">
        <f>SUM(E12:E23)</f>
        <v>0</v>
      </c>
      <c r="F11" s="199">
        <f>SUM(F12:F23)</f>
        <v>0</v>
      </c>
      <c r="G11" s="199">
        <f>SUM(G12:G23)</f>
        <v>0</v>
      </c>
      <c r="H11" s="199">
        <f>SUM(E11:G11)</f>
        <v>0</v>
      </c>
    </row>
    <row r="12" spans="1:8" x14ac:dyDescent="0.3">
      <c r="A12" s="15" t="s">
        <v>6</v>
      </c>
      <c r="B12" s="39"/>
      <c r="D12" s="201" t="s">
        <v>415</v>
      </c>
      <c r="E12" s="39"/>
      <c r="F12" s="39"/>
      <c r="G12" s="39"/>
      <c r="H12" s="40">
        <f>SUM(E12:G12)</f>
        <v>0</v>
      </c>
    </row>
    <row r="13" spans="1:8" x14ac:dyDescent="0.3">
      <c r="A13" s="15" t="s">
        <v>7</v>
      </c>
      <c r="B13" s="39"/>
      <c r="D13" s="201" t="s">
        <v>416</v>
      </c>
      <c r="E13" s="39"/>
      <c r="F13" s="39"/>
      <c r="G13" s="39"/>
      <c r="H13" s="40">
        <f>SUM(E13:G13)</f>
        <v>0</v>
      </c>
    </row>
    <row r="14" spans="1:8" x14ac:dyDescent="0.3">
      <c r="A14" s="15" t="s">
        <v>8</v>
      </c>
      <c r="B14" s="39"/>
      <c r="D14" s="201" t="s">
        <v>417</v>
      </c>
      <c r="E14" s="39"/>
      <c r="F14" s="39"/>
      <c r="G14" s="39"/>
      <c r="H14" s="40">
        <f t="shared" ref="H14:H35" si="0">SUM(E14:G14)</f>
        <v>0</v>
      </c>
    </row>
    <row r="15" spans="1:8" x14ac:dyDescent="0.3">
      <c r="A15" s="15" t="s">
        <v>9</v>
      </c>
      <c r="B15" s="39"/>
      <c r="D15" s="201" t="s">
        <v>418</v>
      </c>
      <c r="E15" s="39"/>
      <c r="F15" s="39"/>
      <c r="G15" s="39"/>
      <c r="H15" s="40">
        <f t="shared" si="0"/>
        <v>0</v>
      </c>
    </row>
    <row r="16" spans="1:8" ht="27" x14ac:dyDescent="0.3">
      <c r="A16" s="15" t="s">
        <v>10</v>
      </c>
      <c r="B16" s="39"/>
      <c r="D16" s="201" t="s">
        <v>419</v>
      </c>
      <c r="E16" s="39"/>
      <c r="F16" s="39"/>
      <c r="G16" s="39"/>
      <c r="H16" s="40">
        <f t="shared" si="0"/>
        <v>0</v>
      </c>
    </row>
    <row r="17" spans="1:8" x14ac:dyDescent="0.3">
      <c r="A17" s="15" t="s">
        <v>11</v>
      </c>
      <c r="B17" s="39"/>
      <c r="D17" s="202" t="s">
        <v>420</v>
      </c>
      <c r="E17" s="39"/>
      <c r="F17" s="39"/>
      <c r="G17" s="39"/>
      <c r="H17" s="40">
        <f t="shared" si="0"/>
        <v>0</v>
      </c>
    </row>
    <row r="18" spans="1:8" x14ac:dyDescent="0.3">
      <c r="A18" s="15" t="s">
        <v>12</v>
      </c>
      <c r="B18" s="39"/>
      <c r="D18" s="201" t="s">
        <v>421</v>
      </c>
      <c r="E18" s="39"/>
      <c r="F18" s="39"/>
      <c r="G18" s="39"/>
      <c r="H18" s="40">
        <f t="shared" si="0"/>
        <v>0</v>
      </c>
    </row>
    <row r="19" spans="1:8" x14ac:dyDescent="0.3">
      <c r="A19" s="15" t="s">
        <v>13</v>
      </c>
      <c r="B19" s="39"/>
      <c r="C19" s="22"/>
      <c r="D19" s="203" t="s">
        <v>84</v>
      </c>
      <c r="E19" s="39"/>
      <c r="F19" s="39"/>
      <c r="G19" s="39"/>
      <c r="H19" s="40">
        <f t="shared" si="0"/>
        <v>0</v>
      </c>
    </row>
    <row r="20" spans="1:8" x14ac:dyDescent="0.3">
      <c r="A20" s="15" t="s">
        <v>14</v>
      </c>
      <c r="B20" s="39"/>
      <c r="C20" s="22"/>
      <c r="D20" s="203" t="s">
        <v>85</v>
      </c>
      <c r="E20" s="39"/>
      <c r="F20" s="39"/>
      <c r="G20" s="39"/>
      <c r="H20" s="40">
        <f t="shared" si="0"/>
        <v>0</v>
      </c>
    </row>
    <row r="21" spans="1:8" x14ac:dyDescent="0.3">
      <c r="A21" s="15" t="s">
        <v>15</v>
      </c>
      <c r="B21" s="39"/>
      <c r="C21" s="22"/>
      <c r="D21" s="203" t="s">
        <v>86</v>
      </c>
      <c r="E21" s="39"/>
      <c r="F21" s="39"/>
      <c r="G21" s="39"/>
      <c r="H21" s="40">
        <f t="shared" si="0"/>
        <v>0</v>
      </c>
    </row>
    <row r="22" spans="1:8" x14ac:dyDescent="0.3">
      <c r="A22" s="15" t="s">
        <v>16</v>
      </c>
      <c r="B22" s="39"/>
      <c r="C22" s="22"/>
      <c r="D22" s="203" t="s">
        <v>87</v>
      </c>
      <c r="E22" s="39"/>
      <c r="F22" s="39"/>
      <c r="G22" s="39"/>
      <c r="H22" s="40">
        <f t="shared" si="0"/>
        <v>0</v>
      </c>
    </row>
    <row r="23" spans="1:8" x14ac:dyDescent="0.3">
      <c r="A23" s="15" t="s">
        <v>17</v>
      </c>
      <c r="B23" s="39"/>
      <c r="C23" s="22"/>
      <c r="D23" s="203" t="s">
        <v>88</v>
      </c>
      <c r="E23" s="39"/>
      <c r="F23" s="39"/>
      <c r="G23" s="39"/>
      <c r="H23" s="40">
        <f t="shared" si="0"/>
        <v>0</v>
      </c>
    </row>
    <row r="24" spans="1:8" x14ac:dyDescent="0.3">
      <c r="A24" s="15" t="s">
        <v>18</v>
      </c>
      <c r="B24" s="39"/>
      <c r="D24" s="204" t="s">
        <v>82</v>
      </c>
      <c r="E24" s="199">
        <f>SUM(E25:E30)</f>
        <v>0</v>
      </c>
      <c r="F24" s="199">
        <f>SUM(F25:F30)</f>
        <v>0</v>
      </c>
      <c r="G24" s="199">
        <f>SUM(G25:G30)</f>
        <v>0</v>
      </c>
      <c r="H24" s="199">
        <f t="shared" si="0"/>
        <v>0</v>
      </c>
    </row>
    <row r="25" spans="1:8" x14ac:dyDescent="0.3">
      <c r="A25" s="15" t="s">
        <v>19</v>
      </c>
      <c r="B25" s="39"/>
      <c r="D25" s="201" t="s">
        <v>464</v>
      </c>
      <c r="E25" s="39"/>
      <c r="F25" s="39"/>
      <c r="G25" s="39"/>
      <c r="H25" s="40">
        <f t="shared" si="0"/>
        <v>0</v>
      </c>
    </row>
    <row r="26" spans="1:8" x14ac:dyDescent="0.3">
      <c r="A26" s="15" t="s">
        <v>20</v>
      </c>
      <c r="B26" s="39"/>
      <c r="D26" s="201" t="s">
        <v>465</v>
      </c>
      <c r="E26" s="39"/>
      <c r="F26" s="39"/>
      <c r="G26" s="39"/>
      <c r="H26" s="40">
        <f t="shared" si="0"/>
        <v>0</v>
      </c>
    </row>
    <row r="27" spans="1:8" x14ac:dyDescent="0.3">
      <c r="A27" s="15" t="s">
        <v>21</v>
      </c>
      <c r="B27" s="39"/>
      <c r="D27" s="201" t="s">
        <v>466</v>
      </c>
      <c r="E27" s="39"/>
      <c r="F27" s="39"/>
      <c r="G27" s="39"/>
      <c r="H27" s="40">
        <f t="shared" si="0"/>
        <v>0</v>
      </c>
    </row>
    <row r="28" spans="1:8" x14ac:dyDescent="0.3">
      <c r="A28" s="15" t="s">
        <v>22</v>
      </c>
      <c r="B28" s="39"/>
      <c r="D28" s="201" t="s">
        <v>467</v>
      </c>
      <c r="E28" s="39"/>
      <c r="F28" s="39"/>
      <c r="G28" s="39"/>
      <c r="H28" s="40">
        <f t="shared" si="0"/>
        <v>0</v>
      </c>
    </row>
    <row r="29" spans="1:8" ht="40.5" x14ac:dyDescent="0.3">
      <c r="A29" s="15" t="s">
        <v>23</v>
      </c>
      <c r="B29" s="39"/>
      <c r="D29" s="201" t="s">
        <v>556</v>
      </c>
      <c r="E29" s="39"/>
      <c r="F29" s="39"/>
      <c r="G29" s="39"/>
      <c r="H29" s="40">
        <f t="shared" si="0"/>
        <v>0</v>
      </c>
    </row>
    <row r="30" spans="1:8" x14ac:dyDescent="0.3">
      <c r="A30" s="15" t="s">
        <v>24</v>
      </c>
      <c r="B30" s="39"/>
      <c r="D30" s="201" t="s">
        <v>557</v>
      </c>
      <c r="E30" s="39"/>
      <c r="F30" s="39"/>
      <c r="G30" s="39"/>
      <c r="H30" s="40">
        <f t="shared" si="0"/>
        <v>0</v>
      </c>
    </row>
    <row r="31" spans="1:8" x14ac:dyDescent="0.3">
      <c r="A31" s="15" t="s">
        <v>25</v>
      </c>
      <c r="B31" s="39"/>
      <c r="D31" s="198" t="s">
        <v>89</v>
      </c>
      <c r="E31" s="39"/>
      <c r="F31" s="39"/>
      <c r="G31" s="39"/>
      <c r="H31" s="40">
        <f t="shared" si="0"/>
        <v>0</v>
      </c>
    </row>
    <row r="32" spans="1:8" x14ac:dyDescent="0.3">
      <c r="A32" s="15" t="s">
        <v>26</v>
      </c>
      <c r="B32" s="39"/>
      <c r="D32" s="198" t="s">
        <v>350</v>
      </c>
      <c r="E32" s="199">
        <f>SUM(E33:E34)</f>
        <v>0</v>
      </c>
      <c r="F32" s="199">
        <f>SUM(F33:F34)</f>
        <v>0</v>
      </c>
      <c r="G32" s="199">
        <f>SUM(G33:G34)</f>
        <v>0</v>
      </c>
      <c r="H32" s="199">
        <f t="shared" si="0"/>
        <v>0</v>
      </c>
    </row>
    <row r="33" spans="1:8" x14ac:dyDescent="0.3">
      <c r="A33" s="15" t="s">
        <v>27</v>
      </c>
      <c r="B33" s="39"/>
      <c r="D33" s="205" t="s">
        <v>513</v>
      </c>
      <c r="E33" s="39"/>
      <c r="F33" s="39"/>
      <c r="G33" s="39"/>
      <c r="H33" s="40">
        <f t="shared" si="0"/>
        <v>0</v>
      </c>
    </row>
    <row r="34" spans="1:8" x14ac:dyDescent="0.3">
      <c r="A34" s="15" t="s">
        <v>28</v>
      </c>
      <c r="B34" s="39"/>
      <c r="D34" s="205" t="s">
        <v>514</v>
      </c>
      <c r="E34" s="39"/>
      <c r="F34" s="39"/>
      <c r="G34" s="39"/>
      <c r="H34" s="40">
        <f t="shared" si="0"/>
        <v>0</v>
      </c>
    </row>
    <row r="35" spans="1:8" ht="14.25" thickBot="1" x14ac:dyDescent="0.35">
      <c r="A35" s="15" t="s">
        <v>29</v>
      </c>
      <c r="B35" s="39"/>
      <c r="D35" s="206" t="s">
        <v>515</v>
      </c>
      <c r="E35" s="39"/>
      <c r="F35" s="39"/>
      <c r="G35" s="39"/>
      <c r="H35" s="40">
        <f t="shared" si="0"/>
        <v>0</v>
      </c>
    </row>
    <row r="36" spans="1:8" x14ac:dyDescent="0.3">
      <c r="A36" s="15" t="s">
        <v>30</v>
      </c>
      <c r="B36" s="39"/>
      <c r="D36" s="207" t="s">
        <v>54</v>
      </c>
      <c r="E36" s="208">
        <f>SUM(E10:E11,E24,E31:E32,E35)</f>
        <v>0</v>
      </c>
      <c r="F36" s="208">
        <f>SUM(F10:F11,F24,F31:F32,F35)</f>
        <v>0</v>
      </c>
      <c r="G36" s="208">
        <f>SUM(G10:G11,G24,G31:G32,G35)</f>
        <v>0</v>
      </c>
      <c r="H36" s="209">
        <f>SUM(E36:G36)</f>
        <v>0</v>
      </c>
    </row>
    <row r="37" spans="1:8" x14ac:dyDescent="0.3">
      <c r="A37" s="15" t="s">
        <v>31</v>
      </c>
      <c r="B37" s="39"/>
      <c r="D37" s="210" t="s">
        <v>517</v>
      </c>
      <c r="E37" s="211"/>
      <c r="F37" s="211"/>
      <c r="G37" s="211"/>
      <c r="H37" s="212">
        <f>B60</f>
        <v>0</v>
      </c>
    </row>
    <row r="38" spans="1:8" ht="42" customHeight="1" x14ac:dyDescent="0.3">
      <c r="A38" s="15" t="s">
        <v>32</v>
      </c>
      <c r="B38" s="39"/>
      <c r="D38" s="213" t="s">
        <v>523</v>
      </c>
      <c r="E38" s="214"/>
      <c r="F38" s="214"/>
      <c r="G38" s="214"/>
      <c r="H38" s="215">
        <f>H36-H37</f>
        <v>0</v>
      </c>
    </row>
    <row r="39" spans="1:8" ht="36" customHeight="1" x14ac:dyDescent="0.3">
      <c r="A39" s="15" t="s">
        <v>33</v>
      </c>
      <c r="B39" s="39"/>
    </row>
    <row r="40" spans="1:8" x14ac:dyDescent="0.3">
      <c r="A40" s="15" t="s">
        <v>34</v>
      </c>
      <c r="B40" s="39"/>
      <c r="D40" s="621" t="s">
        <v>835</v>
      </c>
      <c r="E40" s="621"/>
      <c r="F40" s="621"/>
      <c r="G40" s="621"/>
      <c r="H40" s="4" t="s">
        <v>545</v>
      </c>
    </row>
    <row r="41" spans="1:8" x14ac:dyDescent="0.3">
      <c r="A41" s="15" t="s">
        <v>35</v>
      </c>
      <c r="B41" s="39"/>
      <c r="D41" s="621" t="s">
        <v>547</v>
      </c>
      <c r="E41" s="621"/>
      <c r="F41" s="621"/>
      <c r="G41" s="621"/>
      <c r="H41" s="3" t="s">
        <v>545</v>
      </c>
    </row>
    <row r="42" spans="1:8" x14ac:dyDescent="0.3">
      <c r="A42" s="15" t="s">
        <v>36</v>
      </c>
      <c r="B42" s="39"/>
      <c r="D42" s="6"/>
      <c r="E42" s="6"/>
    </row>
    <row r="43" spans="1:8" x14ac:dyDescent="0.3">
      <c r="A43" s="15" t="s">
        <v>37</v>
      </c>
      <c r="B43" s="39"/>
      <c r="D43" s="6"/>
      <c r="E43" s="6"/>
    </row>
    <row r="44" spans="1:8" x14ac:dyDescent="0.3">
      <c r="A44" s="15" t="s">
        <v>38</v>
      </c>
      <c r="B44" s="39"/>
      <c r="D44" s="6"/>
      <c r="E44" s="6"/>
    </row>
    <row r="45" spans="1:8" x14ac:dyDescent="0.3">
      <c r="A45" s="15" t="s">
        <v>39</v>
      </c>
      <c r="B45" s="39"/>
    </row>
    <row r="46" spans="1:8" x14ac:dyDescent="0.3">
      <c r="A46" s="15" t="s">
        <v>40</v>
      </c>
      <c r="B46" s="39"/>
    </row>
    <row r="47" spans="1:8" x14ac:dyDescent="0.3">
      <c r="A47" s="15" t="s">
        <v>41</v>
      </c>
      <c r="B47" s="39"/>
    </row>
    <row r="48" spans="1:8" x14ac:dyDescent="0.3">
      <c r="A48" s="15" t="s">
        <v>42</v>
      </c>
      <c r="B48" s="39"/>
    </row>
    <row r="49" spans="1:22" x14ac:dyDescent="0.3">
      <c r="A49" s="15" t="s">
        <v>43</v>
      </c>
      <c r="B49" s="39"/>
    </row>
    <row r="50" spans="1:22" x14ac:dyDescent="0.3">
      <c r="A50" s="15" t="s">
        <v>44</v>
      </c>
      <c r="B50" s="39"/>
    </row>
    <row r="51" spans="1:22" x14ac:dyDescent="0.3">
      <c r="A51" s="15" t="s">
        <v>45</v>
      </c>
      <c r="B51" s="39"/>
    </row>
    <row r="52" spans="1:22" x14ac:dyDescent="0.3">
      <c r="A52" s="15" t="s">
        <v>46</v>
      </c>
      <c r="B52" s="39"/>
    </row>
    <row r="53" spans="1:22" x14ac:dyDescent="0.3">
      <c r="A53" s="15" t="s">
        <v>47</v>
      </c>
      <c r="B53" s="39"/>
    </row>
    <row r="54" spans="1:22" ht="15" x14ac:dyDescent="0.3">
      <c r="A54" s="15" t="s">
        <v>48</v>
      </c>
      <c r="B54" s="39"/>
      <c r="I54" s="196"/>
    </row>
    <row r="55" spans="1:22" x14ac:dyDescent="0.3">
      <c r="A55" s="15" t="s">
        <v>49</v>
      </c>
      <c r="B55" s="39"/>
    </row>
    <row r="56" spans="1:22" ht="15" x14ac:dyDescent="0.3">
      <c r="A56" s="15" t="s">
        <v>50</v>
      </c>
      <c r="B56" s="39"/>
      <c r="H56" s="196"/>
    </row>
    <row r="57" spans="1:22" x14ac:dyDescent="0.3">
      <c r="A57" s="15" t="s">
        <v>51</v>
      </c>
      <c r="B57" s="39"/>
    </row>
    <row r="58" spans="1:22" x14ac:dyDescent="0.3">
      <c r="A58" s="15" t="s">
        <v>52</v>
      </c>
      <c r="B58" s="39"/>
    </row>
    <row r="59" spans="1:22" x14ac:dyDescent="0.3">
      <c r="A59" s="15" t="s">
        <v>53</v>
      </c>
      <c r="B59" s="39"/>
    </row>
    <row r="60" spans="1:22" s="196" customFormat="1" ht="15" x14ac:dyDescent="0.3">
      <c r="A60" s="216" t="s">
        <v>54</v>
      </c>
      <c r="B60" s="16">
        <f>SUM(B10:B59)</f>
        <v>0</v>
      </c>
      <c r="D60" s="10"/>
      <c r="E60" s="10"/>
      <c r="F60" s="6"/>
      <c r="G60" s="6"/>
      <c r="H60" s="6"/>
      <c r="I60" s="6"/>
      <c r="J60" s="6"/>
      <c r="K60" s="6"/>
      <c r="L60" s="6"/>
      <c r="M60" s="6"/>
      <c r="N60" s="6"/>
      <c r="O60" s="6"/>
      <c r="P60" s="6"/>
      <c r="Q60" s="6"/>
      <c r="R60" s="6"/>
      <c r="S60" s="6"/>
      <c r="T60" s="6"/>
      <c r="U60" s="6"/>
      <c r="V60" s="6"/>
    </row>
    <row r="62" spans="1:22" ht="15" x14ac:dyDescent="0.3">
      <c r="J62" s="196"/>
      <c r="K62" s="196"/>
      <c r="L62" s="196"/>
      <c r="M62" s="196"/>
      <c r="N62" s="196"/>
      <c r="O62" s="196"/>
      <c r="P62" s="196"/>
      <c r="Q62" s="196"/>
      <c r="R62" s="196"/>
      <c r="S62" s="196"/>
      <c r="T62" s="196"/>
      <c r="U62" s="196"/>
      <c r="V62" s="196"/>
    </row>
  </sheetData>
  <mergeCells count="12">
    <mergeCell ref="A5:H5"/>
    <mergeCell ref="A6:B6"/>
    <mergeCell ref="F8:G8"/>
    <mergeCell ref="E8:E9"/>
    <mergeCell ref="D7:D9"/>
    <mergeCell ref="A7:A9"/>
    <mergeCell ref="B7:B9"/>
    <mergeCell ref="D41:G41"/>
    <mergeCell ref="D40:G40"/>
    <mergeCell ref="E7:H7"/>
    <mergeCell ref="D6:H6"/>
    <mergeCell ref="H8:H9"/>
  </mergeCells>
  <conditionalFormatting sqref="H40">
    <cfRule type="expression" dxfId="2186" priority="11">
      <formula>D40="C.1.b. Veuillez confirmer à l'aide du menu déroulant ci-contre l'exhaustivité de la déduction des frais non-récurrents."</formula>
    </cfRule>
  </conditionalFormatting>
  <conditionalFormatting sqref="H41">
    <cfRule type="expression" dxfId="2185" priority="4">
      <formula>$D$41</formula>
    </cfRule>
  </conditionalFormatting>
  <conditionalFormatting sqref="H40:H41">
    <cfRule type="containsText" dxfId="2184" priority="3" operator="containsText" text="je confirme">
      <formula>NOT(ISERROR(SEARCH("je confirme",H40)))</formula>
    </cfRule>
  </conditionalFormatting>
  <conditionalFormatting sqref="A10:B59 D19:G23 E12:G18 E10:G10 E33:G35 E25:G31">
    <cfRule type="containsText" dxfId="2183" priority="1" operator="containsText" text="ntitulé">
      <formula>NOT(ISERROR(SEARCH("ntitulé",A10)))</formula>
    </cfRule>
    <cfRule type="containsBlanks" dxfId="2182" priority="14">
      <formula>LEN(TRIM(A10))=0</formula>
    </cfRule>
  </conditionalFormatting>
  <dataValidations count="2">
    <dataValidation type="list" allowBlank="1" showInputMessage="1" showErrorMessage="1" sqref="H40">
      <formula1>"Confirmation requise,Je confirme l'exhaustivité des frais non-récurrents déduits"</formula1>
    </dataValidation>
    <dataValidation type="list" allowBlank="1" showInputMessage="1" showErrorMessage="1" sqref="H41">
      <formula1>"Confirmation requise,Je confirme la correcte répartition entre la partie réseau et la partie hors réseau"</formula1>
    </dataValidation>
  </dataValidations>
  <hyperlinks>
    <hyperlink ref="A1" location="TAB00!A1" display="Retour page de garde"/>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2"/>
  <sheetViews>
    <sheetView zoomScaleNormal="100" workbookViewId="0">
      <selection activeCell="C10" sqref="C10"/>
    </sheetView>
  </sheetViews>
  <sheetFormatPr baseColWidth="10" defaultColWidth="9.1640625" defaultRowHeight="13.5" x14ac:dyDescent="0.3"/>
  <cols>
    <col min="1" max="1" width="50.83203125" style="10" customWidth="1"/>
    <col min="2" max="2" width="16.6640625" style="6" customWidth="1"/>
    <col min="3" max="5" width="16.6640625" style="10" customWidth="1"/>
    <col min="6" max="7" width="16.6640625" style="6" customWidth="1"/>
    <col min="8" max="8" width="11.1640625" style="6" customWidth="1"/>
    <col min="9" max="11" width="16.6640625" style="6" customWidth="1"/>
    <col min="12" max="12" width="11.1640625" style="6" customWidth="1"/>
    <col min="13" max="15" width="16.6640625" style="6" customWidth="1"/>
    <col min="16" max="16" width="11.1640625" style="6" customWidth="1"/>
    <col min="17" max="19" width="16.6640625" style="6" customWidth="1"/>
    <col min="20" max="20" width="11.1640625" style="6" customWidth="1"/>
    <col min="21" max="21" width="1.5" style="6" customWidth="1"/>
    <col min="22" max="22" width="21.6640625" style="6" customWidth="1"/>
    <col min="23" max="16384" width="9.1640625" style="6"/>
  </cols>
  <sheetData>
    <row r="1" spans="1:22" ht="15" x14ac:dyDescent="0.3">
      <c r="A1" s="19" t="s">
        <v>140</v>
      </c>
    </row>
    <row r="2" spans="1:22" ht="15" x14ac:dyDescent="0.3">
      <c r="A2" s="19"/>
      <c r="C2" s="51"/>
    </row>
    <row r="3" spans="1:22" ht="22.15" customHeight="1" x14ac:dyDescent="0.35">
      <c r="A3" s="264" t="str">
        <f>TAB00!B50&amp;" : "&amp;TAB00!C50</f>
        <v>TAB2 : Détermination des charges nettes contrôlables de l'année 2019  à l'exclusion des charges relatives aux obligations de service public</v>
      </c>
      <c r="B3" s="175"/>
      <c r="C3" s="175"/>
      <c r="D3" s="175"/>
      <c r="E3" s="175"/>
      <c r="F3" s="175"/>
      <c r="G3" s="175"/>
      <c r="H3" s="175"/>
      <c r="I3" s="175"/>
      <c r="J3" s="175"/>
      <c r="K3" s="175"/>
      <c r="L3" s="175"/>
      <c r="M3" s="175"/>
      <c r="N3" s="175"/>
      <c r="O3" s="175"/>
      <c r="P3" s="175"/>
      <c r="Q3" s="175"/>
      <c r="R3" s="175"/>
      <c r="S3" s="68"/>
      <c r="T3" s="176"/>
      <c r="U3" s="8"/>
      <c r="V3" s="8"/>
    </row>
    <row r="4" spans="1:22" x14ac:dyDescent="0.3">
      <c r="R4" s="11"/>
      <c r="S4" s="11"/>
      <c r="T4" s="11"/>
      <c r="U4" s="11"/>
      <c r="V4" s="11"/>
    </row>
    <row r="5" spans="1:22" s="11" customFormat="1" ht="16.149999999999999" customHeight="1" x14ac:dyDescent="0.3">
      <c r="A5" s="125"/>
      <c r="B5" s="125"/>
      <c r="C5" s="125"/>
      <c r="D5" s="125"/>
      <c r="E5" s="125"/>
    </row>
    <row r="6" spans="1:22" s="106" customFormat="1" ht="12" customHeight="1" x14ac:dyDescent="0.3">
      <c r="A6" s="631" t="s">
        <v>2</v>
      </c>
      <c r="B6" s="622" t="s">
        <v>118</v>
      </c>
      <c r="C6" s="622"/>
      <c r="D6" s="622"/>
      <c r="E6" s="622" t="s">
        <v>121</v>
      </c>
      <c r="F6" s="622"/>
      <c r="G6" s="622"/>
      <c r="H6" s="622"/>
      <c r="I6" s="622" t="s">
        <v>288</v>
      </c>
      <c r="J6" s="622"/>
      <c r="K6" s="622"/>
      <c r="L6" s="622"/>
      <c r="M6" s="622" t="s">
        <v>306</v>
      </c>
      <c r="N6" s="622"/>
      <c r="O6" s="622"/>
      <c r="P6" s="622"/>
      <c r="Q6" s="622" t="s">
        <v>287</v>
      </c>
      <c r="R6" s="622"/>
      <c r="S6" s="622"/>
      <c r="T6" s="622"/>
      <c r="V6" s="642" t="s">
        <v>422</v>
      </c>
    </row>
    <row r="7" spans="1:22" s="106" customFormat="1" ht="27.75" thickBot="1" x14ac:dyDescent="0.35">
      <c r="A7" s="631"/>
      <c r="B7" s="178" t="s">
        <v>80</v>
      </c>
      <c r="C7" s="179" t="s">
        <v>93</v>
      </c>
      <c r="D7" s="179" t="s">
        <v>54</v>
      </c>
      <c r="E7" s="178" t="s">
        <v>80</v>
      </c>
      <c r="F7" s="179" t="s">
        <v>93</v>
      </c>
      <c r="G7" s="179" t="s">
        <v>54</v>
      </c>
      <c r="H7" s="179" t="s">
        <v>92</v>
      </c>
      <c r="I7" s="178" t="s">
        <v>80</v>
      </c>
      <c r="J7" s="179" t="s">
        <v>93</v>
      </c>
      <c r="K7" s="179" t="s">
        <v>54</v>
      </c>
      <c r="L7" s="179" t="s">
        <v>92</v>
      </c>
      <c r="M7" s="178" t="s">
        <v>80</v>
      </c>
      <c r="N7" s="179" t="s">
        <v>93</v>
      </c>
      <c r="O7" s="179" t="s">
        <v>54</v>
      </c>
      <c r="P7" s="179" t="s">
        <v>92</v>
      </c>
      <c r="Q7" s="178" t="s">
        <v>80</v>
      </c>
      <c r="R7" s="179" t="s">
        <v>93</v>
      </c>
      <c r="S7" s="179" t="s">
        <v>54</v>
      </c>
      <c r="T7" s="179" t="s">
        <v>92</v>
      </c>
      <c r="V7" s="643"/>
    </row>
    <row r="8" spans="1:22" ht="15.75" thickBot="1" x14ac:dyDescent="0.35">
      <c r="A8" s="180" t="str">
        <f>'TAB1'!D10</f>
        <v>Approvisionnements et marchandises</v>
      </c>
      <c r="B8" s="53">
        <f>'TAB1'!F10</f>
        <v>0</v>
      </c>
      <c r="C8" s="53">
        <f>'TAB1'!G10</f>
        <v>0</v>
      </c>
      <c r="D8" s="53">
        <f>SUM(B8:C8)</f>
        <v>0</v>
      </c>
      <c r="E8" s="39"/>
      <c r="F8" s="39"/>
      <c r="G8" s="53">
        <f>SUM(E8:F8)</f>
        <v>0</v>
      </c>
      <c r="H8" s="181">
        <f t="shared" ref="H8:H46" si="0">IF(AND(ROUND(D8,0)=0,G8&gt;D8),"INF",IF(AND(ROUND(D8,0)=0,ROUND(G8,0)=0),0,(G8-D8)/D8))</f>
        <v>0</v>
      </c>
      <c r="I8" s="39"/>
      <c r="J8" s="39"/>
      <c r="K8" s="53">
        <f>SUM(I8:J8)</f>
        <v>0</v>
      </c>
      <c r="L8" s="181">
        <f>IF(AND(ROUND(G8,0)=0,K8&gt;G8),"INF",IF(AND(ROUND(G8,0)=0,ROUND(K8,0)=0),0,(K8-G8)/G8))</f>
        <v>0</v>
      </c>
      <c r="M8" s="39"/>
      <c r="N8" s="39"/>
      <c r="O8" s="53">
        <f>SUM(M8:N8)</f>
        <v>0</v>
      </c>
      <c r="P8" s="181">
        <f>IF(AND(ROUND(K8,0)=0,O8&gt;K8),"INF",IF(AND(ROUND(K8,0)=0,ROUND(O8,0)=0),0,(O8-K8)/K8))</f>
        <v>0</v>
      </c>
      <c r="Q8" s="39"/>
      <c r="R8" s="39"/>
      <c r="S8" s="53">
        <f>SUM(Q8:R8)</f>
        <v>0</v>
      </c>
      <c r="T8" s="181">
        <f>IF(AND(ROUND(O8,0)=0,S8&gt;O8),"INF",IF(AND(ROUND(O8,0)=0,ROUND(S8,0)=0),0,(S8-O8)/O8))</f>
        <v>0</v>
      </c>
      <c r="V8" s="182" t="s">
        <v>423</v>
      </c>
    </row>
    <row r="9" spans="1:22" ht="14.25" thickBot="1" x14ac:dyDescent="0.35">
      <c r="A9" s="183" t="str">
        <f>'TAB1'!D11</f>
        <v>Services et biens divers</v>
      </c>
      <c r="B9" s="53">
        <f>'TAB1'!F11</f>
        <v>0</v>
      </c>
      <c r="C9" s="53">
        <f>'TAB1'!G11</f>
        <v>0</v>
      </c>
      <c r="D9" s="53">
        <f t="shared" ref="D9:D43" si="1">SUM(B9:C9)</f>
        <v>0</v>
      </c>
      <c r="E9" s="184">
        <f>SUM(E10:E21)</f>
        <v>0</v>
      </c>
      <c r="F9" s="184">
        <f>SUM(F10:F21)</f>
        <v>0</v>
      </c>
      <c r="G9" s="53">
        <f t="shared" ref="G9:G43" si="2">SUM(E9:F9)</f>
        <v>0</v>
      </c>
      <c r="H9" s="185">
        <f t="shared" si="0"/>
        <v>0</v>
      </c>
      <c r="I9" s="184">
        <f>SUM(I10:I21)</f>
        <v>0</v>
      </c>
      <c r="J9" s="184">
        <f>SUM(J10:J21)</f>
        <v>0</v>
      </c>
      <c r="K9" s="53">
        <f t="shared" ref="K9:K43" si="3">SUM(I9:J9)</f>
        <v>0</v>
      </c>
      <c r="L9" s="185">
        <f t="shared" ref="L9:L44" si="4">IF(AND(ROUND(G9,0)=0,K9&gt;G9),"INF",IF(AND(ROUND(G9,0)=0,ROUND(K9,0)=0),0,(K9-G9)/G9))</f>
        <v>0</v>
      </c>
      <c r="M9" s="184">
        <f>SUM(M10:M21)</f>
        <v>0</v>
      </c>
      <c r="N9" s="184">
        <f>SUM(N10:N21)</f>
        <v>0</v>
      </c>
      <c r="O9" s="53">
        <f t="shared" ref="O9:O43" si="5">SUM(M9:N9)</f>
        <v>0</v>
      </c>
      <c r="P9" s="185">
        <f t="shared" ref="P9:P44" si="6">IF(AND(ROUND(K9,0)=0,O9&gt;K9),"INF",IF(AND(ROUND(K9,0)=0,ROUND(O9,0)=0),0,(O9-K9)/K9))</f>
        <v>0</v>
      </c>
      <c r="Q9" s="184">
        <f>SUM(Q10:Q21)</f>
        <v>0</v>
      </c>
      <c r="R9" s="184">
        <f>SUM(R10:R21)</f>
        <v>0</v>
      </c>
      <c r="S9" s="53">
        <f t="shared" ref="S9:S43" si="7">SUM(Q9:R9)</f>
        <v>0</v>
      </c>
      <c r="T9" s="185">
        <f t="shared" ref="T9:T44" si="8">IF(AND(ROUND(O9,0)=0,S9&gt;O9),"INF",IF(AND(ROUND(O9,0)=0,ROUND(S9,0)=0),0,(S9-O9)/O9))</f>
        <v>0</v>
      </c>
      <c r="V9" s="11"/>
    </row>
    <row r="10" spans="1:22" ht="15.75" thickBot="1" x14ac:dyDescent="0.35">
      <c r="A10" s="186" t="str">
        <f>'TAB1'!D12</f>
        <v>Coûts informatiques</v>
      </c>
      <c r="B10" s="31">
        <f>'TAB1'!F12</f>
        <v>0</v>
      </c>
      <c r="C10" s="31">
        <f>'TAB1'!G12</f>
        <v>0</v>
      </c>
      <c r="D10" s="31">
        <f t="shared" si="1"/>
        <v>0</v>
      </c>
      <c r="E10" s="39"/>
      <c r="F10" s="39"/>
      <c r="G10" s="31">
        <f t="shared" si="2"/>
        <v>0</v>
      </c>
      <c r="H10" s="181">
        <f t="shared" si="0"/>
        <v>0</v>
      </c>
      <c r="I10" s="39"/>
      <c r="J10" s="39"/>
      <c r="K10" s="31">
        <f t="shared" si="3"/>
        <v>0</v>
      </c>
      <c r="L10" s="181">
        <f t="shared" si="4"/>
        <v>0</v>
      </c>
      <c r="M10" s="39"/>
      <c r="N10" s="39"/>
      <c r="O10" s="31">
        <f t="shared" si="5"/>
        <v>0</v>
      </c>
      <c r="P10" s="181">
        <f t="shared" si="6"/>
        <v>0</v>
      </c>
      <c r="Q10" s="39"/>
      <c r="R10" s="39"/>
      <c r="S10" s="31">
        <f t="shared" si="7"/>
        <v>0</v>
      </c>
      <c r="T10" s="181">
        <f t="shared" si="8"/>
        <v>0</v>
      </c>
      <c r="V10" s="187" t="s">
        <v>424</v>
      </c>
    </row>
    <row r="11" spans="1:22" ht="15.75" thickBot="1" x14ac:dyDescent="0.35">
      <c r="A11" s="186" t="str">
        <f>'TAB1'!D13</f>
        <v>Coûts relatifs aux entrepreneurs sous-traitants</v>
      </c>
      <c r="B11" s="31">
        <f>'TAB1'!F13</f>
        <v>0</v>
      </c>
      <c r="C11" s="31">
        <f>'TAB1'!G13</f>
        <v>0</v>
      </c>
      <c r="D11" s="31">
        <f t="shared" si="1"/>
        <v>0</v>
      </c>
      <c r="E11" s="39"/>
      <c r="F11" s="39"/>
      <c r="G11" s="31">
        <f t="shared" si="2"/>
        <v>0</v>
      </c>
      <c r="H11" s="181">
        <f t="shared" si="0"/>
        <v>0</v>
      </c>
      <c r="I11" s="39"/>
      <c r="J11" s="39"/>
      <c r="K11" s="31">
        <f t="shared" si="3"/>
        <v>0</v>
      </c>
      <c r="L11" s="181">
        <f t="shared" si="4"/>
        <v>0</v>
      </c>
      <c r="M11" s="39"/>
      <c r="N11" s="39"/>
      <c r="O11" s="31">
        <f t="shared" si="5"/>
        <v>0</v>
      </c>
      <c r="P11" s="181">
        <f t="shared" si="6"/>
        <v>0</v>
      </c>
      <c r="Q11" s="39"/>
      <c r="R11" s="39"/>
      <c r="S11" s="31">
        <f t="shared" si="7"/>
        <v>0</v>
      </c>
      <c r="T11" s="181">
        <f t="shared" si="8"/>
        <v>0</v>
      </c>
      <c r="V11" s="188" t="s">
        <v>425</v>
      </c>
    </row>
    <row r="12" spans="1:22" ht="15.75" thickBot="1" x14ac:dyDescent="0.35">
      <c r="A12" s="186" t="str">
        <f>'TAB1'!D14</f>
        <v>Coûts de location et d'entretien des bâtiments</v>
      </c>
      <c r="B12" s="31">
        <f>'TAB1'!F14</f>
        <v>0</v>
      </c>
      <c r="C12" s="31">
        <f>'TAB1'!G14</f>
        <v>0</v>
      </c>
      <c r="D12" s="31">
        <f t="shared" si="1"/>
        <v>0</v>
      </c>
      <c r="E12" s="39"/>
      <c r="F12" s="39"/>
      <c r="G12" s="31">
        <f t="shared" si="2"/>
        <v>0</v>
      </c>
      <c r="H12" s="181">
        <f t="shared" si="0"/>
        <v>0</v>
      </c>
      <c r="I12" s="39"/>
      <c r="J12" s="39"/>
      <c r="K12" s="31">
        <f t="shared" si="3"/>
        <v>0</v>
      </c>
      <c r="L12" s="181">
        <f t="shared" si="4"/>
        <v>0</v>
      </c>
      <c r="M12" s="39"/>
      <c r="N12" s="39"/>
      <c r="O12" s="31">
        <f t="shared" si="5"/>
        <v>0</v>
      </c>
      <c r="P12" s="181">
        <f t="shared" si="6"/>
        <v>0</v>
      </c>
      <c r="Q12" s="39"/>
      <c r="R12" s="39"/>
      <c r="S12" s="31">
        <f t="shared" si="7"/>
        <v>0</v>
      </c>
      <c r="T12" s="181">
        <f t="shared" si="8"/>
        <v>0</v>
      </c>
      <c r="V12" s="182" t="s">
        <v>426</v>
      </c>
    </row>
    <row r="13" spans="1:22" ht="15.75" thickBot="1" x14ac:dyDescent="0.35">
      <c r="A13" s="186" t="str">
        <f>'TAB1'!D15</f>
        <v>Coûts relatifs aux assurances</v>
      </c>
      <c r="B13" s="31">
        <f>'TAB1'!F15</f>
        <v>0</v>
      </c>
      <c r="C13" s="31">
        <f>'TAB1'!G15</f>
        <v>0</v>
      </c>
      <c r="D13" s="31">
        <f t="shared" si="1"/>
        <v>0</v>
      </c>
      <c r="E13" s="39"/>
      <c r="F13" s="39"/>
      <c r="G13" s="31">
        <f t="shared" si="2"/>
        <v>0</v>
      </c>
      <c r="H13" s="181">
        <f t="shared" si="0"/>
        <v>0</v>
      </c>
      <c r="I13" s="39"/>
      <c r="J13" s="39"/>
      <c r="K13" s="31">
        <f t="shared" si="3"/>
        <v>0</v>
      </c>
      <c r="L13" s="181">
        <f t="shared" si="4"/>
        <v>0</v>
      </c>
      <c r="M13" s="39"/>
      <c r="N13" s="39"/>
      <c r="O13" s="31">
        <f t="shared" si="5"/>
        <v>0</v>
      </c>
      <c r="P13" s="181">
        <f t="shared" si="6"/>
        <v>0</v>
      </c>
      <c r="Q13" s="39"/>
      <c r="R13" s="39"/>
      <c r="S13" s="31">
        <f t="shared" si="7"/>
        <v>0</v>
      </c>
      <c r="T13" s="181">
        <f t="shared" si="8"/>
        <v>0</v>
      </c>
      <c r="V13" s="182" t="s">
        <v>427</v>
      </c>
    </row>
    <row r="14" spans="1:22" ht="27.75" thickBot="1" x14ac:dyDescent="0.35">
      <c r="A14" s="186" t="str">
        <f>'TAB1'!D16</f>
        <v>Coûts relatifs aux honoraires de tiers (comptable, reviseurs, avocats, consultants, ...)</v>
      </c>
      <c r="B14" s="31">
        <f>'TAB1'!F16</f>
        <v>0</v>
      </c>
      <c r="C14" s="31">
        <f>'TAB1'!G16</f>
        <v>0</v>
      </c>
      <c r="D14" s="31">
        <f t="shared" si="1"/>
        <v>0</v>
      </c>
      <c r="E14" s="39"/>
      <c r="F14" s="39"/>
      <c r="G14" s="31">
        <f t="shared" si="2"/>
        <v>0</v>
      </c>
      <c r="H14" s="181">
        <f t="shared" si="0"/>
        <v>0</v>
      </c>
      <c r="I14" s="39"/>
      <c r="J14" s="39"/>
      <c r="K14" s="31">
        <f t="shared" si="3"/>
        <v>0</v>
      </c>
      <c r="L14" s="181">
        <f t="shared" si="4"/>
        <v>0</v>
      </c>
      <c r="M14" s="39"/>
      <c r="N14" s="39"/>
      <c r="O14" s="31">
        <f t="shared" si="5"/>
        <v>0</v>
      </c>
      <c r="P14" s="181">
        <f t="shared" si="6"/>
        <v>0</v>
      </c>
      <c r="Q14" s="39"/>
      <c r="R14" s="39"/>
      <c r="S14" s="31">
        <f t="shared" si="7"/>
        <v>0</v>
      </c>
      <c r="T14" s="181">
        <f t="shared" si="8"/>
        <v>0</v>
      </c>
      <c r="V14" s="182" t="s">
        <v>428</v>
      </c>
    </row>
    <row r="15" spans="1:22" ht="15.75" thickBot="1" x14ac:dyDescent="0.35">
      <c r="A15" s="186" t="str">
        <f>'TAB1'!D17</f>
        <v>Coûts de marketing et communication</v>
      </c>
      <c r="B15" s="31">
        <f>'TAB1'!F17</f>
        <v>0</v>
      </c>
      <c r="C15" s="31">
        <f>'TAB1'!G17</f>
        <v>0</v>
      </c>
      <c r="D15" s="31">
        <f t="shared" si="1"/>
        <v>0</v>
      </c>
      <c r="E15" s="39"/>
      <c r="F15" s="39"/>
      <c r="G15" s="31">
        <f t="shared" si="2"/>
        <v>0</v>
      </c>
      <c r="H15" s="181">
        <f t="shared" si="0"/>
        <v>0</v>
      </c>
      <c r="I15" s="39"/>
      <c r="J15" s="39"/>
      <c r="K15" s="31">
        <f t="shared" si="3"/>
        <v>0</v>
      </c>
      <c r="L15" s="181">
        <f t="shared" si="4"/>
        <v>0</v>
      </c>
      <c r="M15" s="39"/>
      <c r="N15" s="39"/>
      <c r="O15" s="31">
        <f t="shared" si="5"/>
        <v>0</v>
      </c>
      <c r="P15" s="181">
        <f t="shared" si="6"/>
        <v>0</v>
      </c>
      <c r="Q15" s="39"/>
      <c r="R15" s="39"/>
      <c r="S15" s="31">
        <f t="shared" si="7"/>
        <v>0</v>
      </c>
      <c r="T15" s="181">
        <f t="shared" si="8"/>
        <v>0</v>
      </c>
      <c r="V15" s="182" t="s">
        <v>429</v>
      </c>
    </row>
    <row r="16" spans="1:22" ht="27.75" thickBot="1" x14ac:dyDescent="0.35">
      <c r="A16" s="186" t="str">
        <f>'TAB1'!D18</f>
        <v>Emoluments et jetons de présence des administrateurs</v>
      </c>
      <c r="B16" s="31">
        <f>'TAB1'!F18</f>
        <v>0</v>
      </c>
      <c r="C16" s="31">
        <f>'TAB1'!G18</f>
        <v>0</v>
      </c>
      <c r="D16" s="31">
        <f t="shared" si="1"/>
        <v>0</v>
      </c>
      <c r="E16" s="39"/>
      <c r="F16" s="39"/>
      <c r="G16" s="31">
        <f t="shared" si="2"/>
        <v>0</v>
      </c>
      <c r="H16" s="181">
        <f t="shared" si="0"/>
        <v>0</v>
      </c>
      <c r="I16" s="39"/>
      <c r="J16" s="39"/>
      <c r="K16" s="31">
        <f t="shared" si="3"/>
        <v>0</v>
      </c>
      <c r="L16" s="181">
        <f t="shared" si="4"/>
        <v>0</v>
      </c>
      <c r="M16" s="39"/>
      <c r="N16" s="39"/>
      <c r="O16" s="31">
        <f t="shared" si="5"/>
        <v>0</v>
      </c>
      <c r="P16" s="181">
        <f t="shared" si="6"/>
        <v>0</v>
      </c>
      <c r="Q16" s="39"/>
      <c r="R16" s="39"/>
      <c r="S16" s="31">
        <f t="shared" si="7"/>
        <v>0</v>
      </c>
      <c r="T16" s="181">
        <f t="shared" si="8"/>
        <v>0</v>
      </c>
      <c r="V16" s="182" t="s">
        <v>430</v>
      </c>
    </row>
    <row r="17" spans="1:22" ht="15.75" thickBot="1" x14ac:dyDescent="0.35">
      <c r="A17" s="189" t="str">
        <f>'TAB1'!D19</f>
        <v>Intitulé libre 1</v>
      </c>
      <c r="B17" s="31">
        <f>'TAB1'!F19</f>
        <v>0</v>
      </c>
      <c r="C17" s="31">
        <f>'TAB1'!G19</f>
        <v>0</v>
      </c>
      <c r="D17" s="31">
        <f t="shared" si="1"/>
        <v>0</v>
      </c>
      <c r="E17" s="39"/>
      <c r="F17" s="39"/>
      <c r="G17" s="31">
        <f t="shared" si="2"/>
        <v>0</v>
      </c>
      <c r="H17" s="181">
        <f t="shared" si="0"/>
        <v>0</v>
      </c>
      <c r="I17" s="39"/>
      <c r="J17" s="39"/>
      <c r="K17" s="31">
        <f t="shared" si="3"/>
        <v>0</v>
      </c>
      <c r="L17" s="181">
        <f t="shared" si="4"/>
        <v>0</v>
      </c>
      <c r="M17" s="39"/>
      <c r="N17" s="39"/>
      <c r="O17" s="31">
        <f t="shared" si="5"/>
        <v>0</v>
      </c>
      <c r="P17" s="181">
        <f t="shared" si="6"/>
        <v>0</v>
      </c>
      <c r="Q17" s="39"/>
      <c r="R17" s="39"/>
      <c r="S17" s="31">
        <f t="shared" si="7"/>
        <v>0</v>
      </c>
      <c r="T17" s="181">
        <f t="shared" si="8"/>
        <v>0</v>
      </c>
      <c r="V17" s="182" t="s">
        <v>431</v>
      </c>
    </row>
    <row r="18" spans="1:22" ht="15.75" thickBot="1" x14ac:dyDescent="0.35">
      <c r="A18" s="189" t="str">
        <f>'TAB1'!D20</f>
        <v>Intitulé libre 2</v>
      </c>
      <c r="B18" s="31">
        <f>'TAB1'!F20</f>
        <v>0</v>
      </c>
      <c r="C18" s="31">
        <f>'TAB1'!G20</f>
        <v>0</v>
      </c>
      <c r="D18" s="31">
        <f t="shared" si="1"/>
        <v>0</v>
      </c>
      <c r="E18" s="39"/>
      <c r="F18" s="39"/>
      <c r="G18" s="31">
        <f t="shared" si="2"/>
        <v>0</v>
      </c>
      <c r="H18" s="181">
        <f t="shared" si="0"/>
        <v>0</v>
      </c>
      <c r="I18" s="39"/>
      <c r="J18" s="39"/>
      <c r="K18" s="31">
        <f t="shared" si="3"/>
        <v>0</v>
      </c>
      <c r="L18" s="181">
        <f t="shared" si="4"/>
        <v>0</v>
      </c>
      <c r="M18" s="39"/>
      <c r="N18" s="39"/>
      <c r="O18" s="31">
        <f t="shared" si="5"/>
        <v>0</v>
      </c>
      <c r="P18" s="181">
        <f t="shared" si="6"/>
        <v>0</v>
      </c>
      <c r="Q18" s="39"/>
      <c r="R18" s="39"/>
      <c r="S18" s="31">
        <f t="shared" si="7"/>
        <v>0</v>
      </c>
      <c r="T18" s="181">
        <f t="shared" si="8"/>
        <v>0</v>
      </c>
      <c r="V18" s="182" t="s">
        <v>432</v>
      </c>
    </row>
    <row r="19" spans="1:22" ht="15.75" thickBot="1" x14ac:dyDescent="0.35">
      <c r="A19" s="189" t="str">
        <f>'TAB1'!D21</f>
        <v>Intitulé libre 3</v>
      </c>
      <c r="B19" s="31">
        <f>'TAB1'!F21</f>
        <v>0</v>
      </c>
      <c r="C19" s="31">
        <f>'TAB1'!G21</f>
        <v>0</v>
      </c>
      <c r="D19" s="31">
        <f t="shared" si="1"/>
        <v>0</v>
      </c>
      <c r="E19" s="39"/>
      <c r="F19" s="39"/>
      <c r="G19" s="31">
        <f t="shared" si="2"/>
        <v>0</v>
      </c>
      <c r="H19" s="181">
        <f t="shared" si="0"/>
        <v>0</v>
      </c>
      <c r="I19" s="39"/>
      <c r="J19" s="39"/>
      <c r="K19" s="31">
        <f t="shared" si="3"/>
        <v>0</v>
      </c>
      <c r="L19" s="181">
        <f t="shared" si="4"/>
        <v>0</v>
      </c>
      <c r="M19" s="39"/>
      <c r="N19" s="39"/>
      <c r="O19" s="31">
        <f t="shared" si="5"/>
        <v>0</v>
      </c>
      <c r="P19" s="181">
        <f t="shared" si="6"/>
        <v>0</v>
      </c>
      <c r="Q19" s="39"/>
      <c r="R19" s="39"/>
      <c r="S19" s="31">
        <f t="shared" si="7"/>
        <v>0</v>
      </c>
      <c r="T19" s="181">
        <f t="shared" si="8"/>
        <v>0</v>
      </c>
      <c r="V19" s="182" t="s">
        <v>433</v>
      </c>
    </row>
    <row r="20" spans="1:22" ht="15.75" thickBot="1" x14ac:dyDescent="0.35">
      <c r="A20" s="189" t="str">
        <f>'TAB1'!D22</f>
        <v>Intitulé libre 4</v>
      </c>
      <c r="B20" s="31">
        <f>'TAB1'!F22</f>
        <v>0</v>
      </c>
      <c r="C20" s="31">
        <f>'TAB1'!G22</f>
        <v>0</v>
      </c>
      <c r="D20" s="31">
        <f t="shared" si="1"/>
        <v>0</v>
      </c>
      <c r="E20" s="39"/>
      <c r="F20" s="39"/>
      <c r="G20" s="31">
        <f t="shared" si="2"/>
        <v>0</v>
      </c>
      <c r="H20" s="181">
        <f t="shared" si="0"/>
        <v>0</v>
      </c>
      <c r="I20" s="39"/>
      <c r="J20" s="39"/>
      <c r="K20" s="31">
        <f t="shared" si="3"/>
        <v>0</v>
      </c>
      <c r="L20" s="181">
        <f t="shared" si="4"/>
        <v>0</v>
      </c>
      <c r="M20" s="39"/>
      <c r="N20" s="39"/>
      <c r="O20" s="31">
        <f t="shared" si="5"/>
        <v>0</v>
      </c>
      <c r="P20" s="181">
        <f t="shared" si="6"/>
        <v>0</v>
      </c>
      <c r="Q20" s="39"/>
      <c r="R20" s="39"/>
      <c r="S20" s="31">
        <f t="shared" si="7"/>
        <v>0</v>
      </c>
      <c r="T20" s="181">
        <f t="shared" si="8"/>
        <v>0</v>
      </c>
      <c r="V20" s="182" t="s">
        <v>434</v>
      </c>
    </row>
    <row r="21" spans="1:22" ht="15.75" thickBot="1" x14ac:dyDescent="0.35">
      <c r="A21" s="189" t="str">
        <f>'TAB1'!D23</f>
        <v>Intitulé libre 5</v>
      </c>
      <c r="B21" s="31">
        <f>'TAB1'!F23</f>
        <v>0</v>
      </c>
      <c r="C21" s="31">
        <f>'TAB1'!G23</f>
        <v>0</v>
      </c>
      <c r="D21" s="31">
        <f t="shared" si="1"/>
        <v>0</v>
      </c>
      <c r="E21" s="39"/>
      <c r="F21" s="39"/>
      <c r="G21" s="31">
        <f t="shared" si="2"/>
        <v>0</v>
      </c>
      <c r="H21" s="181">
        <f t="shared" si="0"/>
        <v>0</v>
      </c>
      <c r="I21" s="39"/>
      <c r="J21" s="39"/>
      <c r="K21" s="31">
        <f t="shared" si="3"/>
        <v>0</v>
      </c>
      <c r="L21" s="181">
        <f t="shared" si="4"/>
        <v>0</v>
      </c>
      <c r="M21" s="39"/>
      <c r="N21" s="39"/>
      <c r="O21" s="31">
        <f t="shared" si="5"/>
        <v>0</v>
      </c>
      <c r="P21" s="181">
        <f t="shared" si="6"/>
        <v>0</v>
      </c>
      <c r="Q21" s="39"/>
      <c r="R21" s="39"/>
      <c r="S21" s="31">
        <f t="shared" si="7"/>
        <v>0</v>
      </c>
      <c r="T21" s="181">
        <f t="shared" si="8"/>
        <v>0</v>
      </c>
      <c r="V21" s="182" t="s">
        <v>512</v>
      </c>
    </row>
    <row r="22" spans="1:22" x14ac:dyDescent="0.3">
      <c r="A22" s="183" t="str">
        <f>'TAB1'!D24</f>
        <v>Rémunérations, charges sociales et pensions</v>
      </c>
      <c r="B22" s="53">
        <f>'TAB1'!F24</f>
        <v>0</v>
      </c>
      <c r="C22" s="53">
        <f>'TAB1'!G24</f>
        <v>0</v>
      </c>
      <c r="D22" s="53">
        <f t="shared" si="1"/>
        <v>0</v>
      </c>
      <c r="E22" s="53">
        <f>SUM(E23:E28)</f>
        <v>0</v>
      </c>
      <c r="F22" s="53">
        <f>SUM(F23:F28)</f>
        <v>0</v>
      </c>
      <c r="G22" s="53">
        <f t="shared" si="2"/>
        <v>0</v>
      </c>
      <c r="H22" s="181">
        <f t="shared" si="0"/>
        <v>0</v>
      </c>
      <c r="I22" s="53">
        <f>SUM(I23:I28)</f>
        <v>0</v>
      </c>
      <c r="J22" s="53">
        <f>SUM(J23:J28)</f>
        <v>0</v>
      </c>
      <c r="K22" s="53">
        <f t="shared" si="3"/>
        <v>0</v>
      </c>
      <c r="L22" s="181">
        <f t="shared" si="4"/>
        <v>0</v>
      </c>
      <c r="M22" s="53">
        <f>SUM(M23:M28)</f>
        <v>0</v>
      </c>
      <c r="N22" s="53">
        <f>SUM(N23:N28)</f>
        <v>0</v>
      </c>
      <c r="O22" s="53">
        <f t="shared" si="5"/>
        <v>0</v>
      </c>
      <c r="P22" s="181">
        <f t="shared" si="6"/>
        <v>0</v>
      </c>
      <c r="Q22" s="53">
        <f>SUM(Q23:Q28)</f>
        <v>0</v>
      </c>
      <c r="R22" s="53">
        <f>SUM(R23:R28)</f>
        <v>0</v>
      </c>
      <c r="S22" s="53">
        <f t="shared" si="7"/>
        <v>0</v>
      </c>
      <c r="T22" s="181">
        <f t="shared" si="8"/>
        <v>0</v>
      </c>
      <c r="V22" s="644" t="s">
        <v>435</v>
      </c>
    </row>
    <row r="23" spans="1:22" x14ac:dyDescent="0.3">
      <c r="A23" s="186" t="str">
        <f>'TAB1'!D25</f>
        <v>Rémunérations brutes</v>
      </c>
      <c r="B23" s="31">
        <f>'TAB1'!F25</f>
        <v>0</v>
      </c>
      <c r="C23" s="31">
        <f>'TAB1'!G25</f>
        <v>0</v>
      </c>
      <c r="D23" s="31">
        <f t="shared" si="1"/>
        <v>0</v>
      </c>
      <c r="E23" s="39"/>
      <c r="F23" s="39"/>
      <c r="G23" s="31">
        <f t="shared" si="2"/>
        <v>0</v>
      </c>
      <c r="H23" s="181">
        <f t="shared" si="0"/>
        <v>0</v>
      </c>
      <c r="I23" s="39"/>
      <c r="J23" s="39"/>
      <c r="K23" s="31">
        <f t="shared" si="3"/>
        <v>0</v>
      </c>
      <c r="L23" s="181">
        <f t="shared" si="4"/>
        <v>0</v>
      </c>
      <c r="M23" s="39"/>
      <c r="N23" s="39"/>
      <c r="O23" s="31">
        <f t="shared" si="5"/>
        <v>0</v>
      </c>
      <c r="P23" s="181">
        <f t="shared" si="6"/>
        <v>0</v>
      </c>
      <c r="Q23" s="39"/>
      <c r="R23" s="39"/>
      <c r="S23" s="31">
        <f t="shared" si="7"/>
        <v>0</v>
      </c>
      <c r="T23" s="181">
        <f t="shared" si="8"/>
        <v>0</v>
      </c>
      <c r="V23" s="645"/>
    </row>
    <row r="24" spans="1:22" x14ac:dyDescent="0.3">
      <c r="A24" s="186" t="str">
        <f>'TAB1'!D26</f>
        <v>Indemnités de rupture</v>
      </c>
      <c r="B24" s="31">
        <f>'TAB1'!F26</f>
        <v>0</v>
      </c>
      <c r="C24" s="31">
        <f>'TAB1'!G26</f>
        <v>0</v>
      </c>
      <c r="D24" s="31">
        <f>SUM(B24:C24)</f>
        <v>0</v>
      </c>
      <c r="E24" s="39"/>
      <c r="F24" s="39"/>
      <c r="G24" s="31">
        <f>SUM(E24:F24)</f>
        <v>0</v>
      </c>
      <c r="H24" s="181">
        <f>IF(AND(ROUND(D24,0)=0,G24&gt;D24),"INF",IF(AND(ROUND(D24,0)=0,ROUND(G24,0)=0),0,(G24-D24)/D24))</f>
        <v>0</v>
      </c>
      <c r="I24" s="39"/>
      <c r="J24" s="39"/>
      <c r="K24" s="31">
        <f>SUM(I24:J24)</f>
        <v>0</v>
      </c>
      <c r="L24" s="181">
        <f>IF(AND(ROUND(G24,0)=0,K24&gt;G24),"INF",IF(AND(ROUND(G24,0)=0,ROUND(K24,0)=0),0,(K24-G24)/G24))</f>
        <v>0</v>
      </c>
      <c r="M24" s="39"/>
      <c r="N24" s="39"/>
      <c r="O24" s="31">
        <f>SUM(M24:N24)</f>
        <v>0</v>
      </c>
      <c r="P24" s="181">
        <f>IF(AND(ROUND(K24,0)=0,O24&gt;K24),"INF",IF(AND(ROUND(K24,0)=0,ROUND(O24,0)=0),0,(O24-K24)/K24))</f>
        <v>0</v>
      </c>
      <c r="Q24" s="39"/>
      <c r="R24" s="39"/>
      <c r="S24" s="31">
        <f>SUM(Q24:R24)</f>
        <v>0</v>
      </c>
      <c r="T24" s="181">
        <f>IF(AND(ROUND(O24,0)=0,S24&gt;O24),"INF",IF(AND(ROUND(O24,0)=0,ROUND(S24,0)=0),0,(S24-O24)/O24))</f>
        <v>0</v>
      </c>
      <c r="V24" s="645"/>
    </row>
    <row r="25" spans="1:22" x14ac:dyDescent="0.3">
      <c r="A25" s="186" t="str">
        <f>'TAB1'!D27</f>
        <v>Avantages extra-légaux</v>
      </c>
      <c r="B25" s="31">
        <f>'TAB1'!F27</f>
        <v>0</v>
      </c>
      <c r="C25" s="31">
        <f>'TAB1'!G27</f>
        <v>0</v>
      </c>
      <c r="D25" s="31">
        <f>SUM(B25:C25)</f>
        <v>0</v>
      </c>
      <c r="E25" s="39"/>
      <c r="F25" s="39"/>
      <c r="G25" s="31">
        <f>SUM(E25:F25)</f>
        <v>0</v>
      </c>
      <c r="H25" s="181">
        <f>IF(AND(ROUND(D25,0)=0,G25&gt;D25),"INF",IF(AND(ROUND(D25,0)=0,ROUND(G25,0)=0),0,(G25-D25)/D25))</f>
        <v>0</v>
      </c>
      <c r="I25" s="39"/>
      <c r="J25" s="39"/>
      <c r="K25" s="31">
        <f>SUM(I25:J25)</f>
        <v>0</v>
      </c>
      <c r="L25" s="181">
        <f>IF(AND(ROUND(G25,0)=0,K25&gt;G25),"INF",IF(AND(ROUND(G25,0)=0,ROUND(K25,0)=0),0,(K25-G25)/G25))</f>
        <v>0</v>
      </c>
      <c r="M25" s="39"/>
      <c r="N25" s="39"/>
      <c r="O25" s="31">
        <f>SUM(M25:N25)</f>
        <v>0</v>
      </c>
      <c r="P25" s="181">
        <f>IF(AND(ROUND(K25,0)=0,O25&gt;K25),"INF",IF(AND(ROUND(K25,0)=0,ROUND(O25,0)=0),0,(O25-K25)/K25))</f>
        <v>0</v>
      </c>
      <c r="Q25" s="39"/>
      <c r="R25" s="39"/>
      <c r="S25" s="31">
        <f>SUM(Q25:R25)</f>
        <v>0</v>
      </c>
      <c r="T25" s="181">
        <f>IF(AND(ROUND(O25,0)=0,S25&gt;O25),"INF",IF(AND(ROUND(O25,0)=0,ROUND(S25,0)=0),0,(S25-O25)/O25))</f>
        <v>0</v>
      </c>
      <c r="V25" s="645"/>
    </row>
    <row r="26" spans="1:22" x14ac:dyDescent="0.3">
      <c r="A26" s="186" t="str">
        <f>'TAB1'!D28</f>
        <v>Cotisations patronales</v>
      </c>
      <c r="B26" s="31">
        <f>'TAB1'!F28</f>
        <v>0</v>
      </c>
      <c r="C26" s="31">
        <f>'TAB1'!G28</f>
        <v>0</v>
      </c>
      <c r="D26" s="31">
        <f>SUM(B26:C26)</f>
        <v>0</v>
      </c>
      <c r="E26" s="39"/>
      <c r="F26" s="39"/>
      <c r="G26" s="31">
        <f>SUM(E26:F26)</f>
        <v>0</v>
      </c>
      <c r="H26" s="181">
        <f>IF(AND(ROUND(D26,0)=0,G26&gt;D26),"INF",IF(AND(ROUND(D26,0)=0,ROUND(G26,0)=0),0,(G26-D26)/D26))</f>
        <v>0</v>
      </c>
      <c r="I26" s="39"/>
      <c r="J26" s="39"/>
      <c r="K26" s="31">
        <f>SUM(I26:J26)</f>
        <v>0</v>
      </c>
      <c r="L26" s="181">
        <f>IF(AND(ROUND(G26,0)=0,K26&gt;G26),"INF",IF(AND(ROUND(G26,0)=0,ROUND(K26,0)=0),0,(K26-G26)/G26))</f>
        <v>0</v>
      </c>
      <c r="M26" s="39"/>
      <c r="N26" s="39"/>
      <c r="O26" s="31">
        <f>SUM(M26:N26)</f>
        <v>0</v>
      </c>
      <c r="P26" s="181">
        <f>IF(AND(ROUND(K26,0)=0,O26&gt;K26),"INF",IF(AND(ROUND(K26,0)=0,ROUND(O26,0)=0),0,(O26-K26)/K26))</f>
        <v>0</v>
      </c>
      <c r="Q26" s="39"/>
      <c r="R26" s="39"/>
      <c r="S26" s="31">
        <f>SUM(Q26:R26)</f>
        <v>0</v>
      </c>
      <c r="T26" s="181">
        <f>IF(AND(ROUND(O26,0)=0,S26&gt;O26),"INF",IF(AND(ROUND(O26,0)=0,ROUND(S26,0)=0),0,(S26-O26)/O26))</f>
        <v>0</v>
      </c>
      <c r="V26" s="645"/>
    </row>
    <row r="27" spans="1:22" s="80" customFormat="1" ht="40.5" x14ac:dyDescent="0.3">
      <c r="A27" s="186" t="str">
        <f>'TAB1'!D29</f>
        <v>Charges de pensions et d'obligations similaires (à l'exclusion des charges de pension non capitalisées et des cotisations de responsabilisation ONSS/APL)</v>
      </c>
      <c r="B27" s="77">
        <f>'TAB1'!F29</f>
        <v>0</v>
      </c>
      <c r="C27" s="77">
        <f>'TAB1'!G29</f>
        <v>0</v>
      </c>
      <c r="D27" s="77">
        <f t="shared" si="1"/>
        <v>0</v>
      </c>
      <c r="E27" s="239"/>
      <c r="F27" s="239"/>
      <c r="G27" s="77">
        <f t="shared" si="2"/>
        <v>0</v>
      </c>
      <c r="H27" s="240">
        <f t="shared" si="0"/>
        <v>0</v>
      </c>
      <c r="I27" s="239"/>
      <c r="J27" s="239"/>
      <c r="K27" s="77">
        <f t="shared" si="3"/>
        <v>0</v>
      </c>
      <c r="L27" s="240">
        <f t="shared" si="4"/>
        <v>0</v>
      </c>
      <c r="M27" s="239"/>
      <c r="N27" s="239"/>
      <c r="O27" s="77">
        <f t="shared" si="5"/>
        <v>0</v>
      </c>
      <c r="P27" s="240">
        <f t="shared" si="6"/>
        <v>0</v>
      </c>
      <c r="Q27" s="239"/>
      <c r="R27" s="239"/>
      <c r="S27" s="77">
        <f t="shared" si="7"/>
        <v>0</v>
      </c>
      <c r="T27" s="240">
        <f t="shared" si="8"/>
        <v>0</v>
      </c>
      <c r="V27" s="645"/>
    </row>
    <row r="28" spans="1:22" ht="14.25" thickBot="1" x14ac:dyDescent="0.35">
      <c r="A28" s="186" t="str">
        <f>'TAB1'!D30</f>
        <v>Autres charges sociales et salariales</v>
      </c>
      <c r="B28" s="31">
        <f>'TAB1'!F30</f>
        <v>0</v>
      </c>
      <c r="C28" s="31">
        <f>'TAB1'!G30</f>
        <v>0</v>
      </c>
      <c r="D28" s="31">
        <f t="shared" si="1"/>
        <v>0</v>
      </c>
      <c r="E28" s="39"/>
      <c r="F28" s="39"/>
      <c r="G28" s="31">
        <f t="shared" si="2"/>
        <v>0</v>
      </c>
      <c r="H28" s="181">
        <f t="shared" si="0"/>
        <v>0</v>
      </c>
      <c r="I28" s="39"/>
      <c r="J28" s="39"/>
      <c r="K28" s="31">
        <f t="shared" si="3"/>
        <v>0</v>
      </c>
      <c r="L28" s="181">
        <f t="shared" si="4"/>
        <v>0</v>
      </c>
      <c r="M28" s="39"/>
      <c r="N28" s="39"/>
      <c r="O28" s="31">
        <f t="shared" si="5"/>
        <v>0</v>
      </c>
      <c r="P28" s="181">
        <f t="shared" si="6"/>
        <v>0</v>
      </c>
      <c r="Q28" s="39"/>
      <c r="R28" s="39"/>
      <c r="S28" s="31">
        <f t="shared" si="7"/>
        <v>0</v>
      </c>
      <c r="T28" s="181">
        <f t="shared" si="8"/>
        <v>0</v>
      </c>
      <c r="V28" s="646"/>
    </row>
    <row r="29" spans="1:22" ht="15.75" thickBot="1" x14ac:dyDescent="0.35">
      <c r="A29" s="183" t="str">
        <f>'TAB1'!D31</f>
        <v>Autres charges d'exploitation</v>
      </c>
      <c r="B29" s="53">
        <f>'TAB1'!F31</f>
        <v>0</v>
      </c>
      <c r="C29" s="53">
        <f>'TAB1'!G31</f>
        <v>0</v>
      </c>
      <c r="D29" s="53">
        <f t="shared" si="1"/>
        <v>0</v>
      </c>
      <c r="E29" s="39"/>
      <c r="F29" s="39"/>
      <c r="G29" s="53">
        <f t="shared" si="2"/>
        <v>0</v>
      </c>
      <c r="H29" s="181">
        <f t="shared" si="0"/>
        <v>0</v>
      </c>
      <c r="I29" s="39"/>
      <c r="J29" s="39"/>
      <c r="K29" s="53">
        <f t="shared" si="3"/>
        <v>0</v>
      </c>
      <c r="L29" s="181">
        <f t="shared" si="4"/>
        <v>0</v>
      </c>
      <c r="M29" s="39"/>
      <c r="N29" s="39"/>
      <c r="O29" s="53">
        <f t="shared" si="5"/>
        <v>0</v>
      </c>
      <c r="P29" s="181">
        <f t="shared" si="6"/>
        <v>0</v>
      </c>
      <c r="Q29" s="39"/>
      <c r="R29" s="39"/>
      <c r="S29" s="53">
        <f t="shared" si="7"/>
        <v>0</v>
      </c>
      <c r="T29" s="181">
        <f t="shared" si="8"/>
        <v>0</v>
      </c>
      <c r="V29" s="188" t="s">
        <v>436</v>
      </c>
    </row>
    <row r="30" spans="1:22" ht="14.25" thickBot="1" x14ac:dyDescent="0.35">
      <c r="A30" s="183" t="str">
        <f>'TAB1'!D32</f>
        <v>Produits d'exploitation</v>
      </c>
      <c r="B30" s="53">
        <f>'TAB1'!F32</f>
        <v>0</v>
      </c>
      <c r="C30" s="53">
        <f>'TAB1'!G32</f>
        <v>0</v>
      </c>
      <c r="D30" s="53">
        <f t="shared" si="1"/>
        <v>0</v>
      </c>
      <c r="E30" s="53">
        <f>SUM(E31:E32)</f>
        <v>0</v>
      </c>
      <c r="F30" s="53">
        <f>SUM(F31:F32)</f>
        <v>0</v>
      </c>
      <c r="G30" s="53">
        <f t="shared" si="2"/>
        <v>0</v>
      </c>
      <c r="H30" s="181">
        <f t="shared" si="0"/>
        <v>0</v>
      </c>
      <c r="I30" s="53">
        <f>SUM(I31:I32)</f>
        <v>0</v>
      </c>
      <c r="J30" s="53">
        <f>SUM(J31:J32)</f>
        <v>0</v>
      </c>
      <c r="K30" s="53">
        <f t="shared" si="3"/>
        <v>0</v>
      </c>
      <c r="L30" s="181">
        <f t="shared" si="4"/>
        <v>0</v>
      </c>
      <c r="M30" s="53">
        <f>SUM(M31:M32)</f>
        <v>0</v>
      </c>
      <c r="N30" s="53">
        <f>SUM(N31:N32)</f>
        <v>0</v>
      </c>
      <c r="O30" s="53">
        <f t="shared" si="5"/>
        <v>0</v>
      </c>
      <c r="P30" s="181">
        <f t="shared" si="6"/>
        <v>0</v>
      </c>
      <c r="Q30" s="53">
        <f>SUM(Q31:Q32)</f>
        <v>0</v>
      </c>
      <c r="R30" s="53">
        <f>SUM(R31:R32)</f>
        <v>0</v>
      </c>
      <c r="S30" s="53">
        <f t="shared" si="7"/>
        <v>0</v>
      </c>
      <c r="T30" s="181">
        <f t="shared" si="8"/>
        <v>0</v>
      </c>
      <c r="V30" s="11"/>
    </row>
    <row r="31" spans="1:22" ht="13.5" customHeight="1" thickBot="1" x14ac:dyDescent="0.35">
      <c r="A31" s="186" t="str">
        <f>'TAB1'!D33</f>
        <v>Produits issus des tarifs non périodiques (signe négatif)</v>
      </c>
      <c r="B31" s="31">
        <f>'TAB1'!F33</f>
        <v>0</v>
      </c>
      <c r="C31" s="31">
        <f>'TAB1'!G33</f>
        <v>0</v>
      </c>
      <c r="D31" s="31">
        <f t="shared" si="1"/>
        <v>0</v>
      </c>
      <c r="E31" s="39"/>
      <c r="F31" s="39"/>
      <c r="G31" s="31">
        <f t="shared" si="2"/>
        <v>0</v>
      </c>
      <c r="H31" s="181">
        <f t="shared" si="0"/>
        <v>0</v>
      </c>
      <c r="I31" s="39"/>
      <c r="J31" s="39"/>
      <c r="K31" s="31">
        <f t="shared" si="3"/>
        <v>0</v>
      </c>
      <c r="L31" s="181">
        <f t="shared" si="4"/>
        <v>0</v>
      </c>
      <c r="M31" s="39"/>
      <c r="N31" s="39"/>
      <c r="O31" s="31">
        <f t="shared" si="5"/>
        <v>0</v>
      </c>
      <c r="P31" s="181">
        <f t="shared" si="6"/>
        <v>0</v>
      </c>
      <c r="Q31" s="39"/>
      <c r="R31" s="39"/>
      <c r="S31" s="31">
        <f t="shared" si="7"/>
        <v>0</v>
      </c>
      <c r="T31" s="181">
        <f t="shared" si="8"/>
        <v>0</v>
      </c>
      <c r="V31" s="187" t="s">
        <v>659</v>
      </c>
    </row>
    <row r="32" spans="1:22" ht="15.75" thickBot="1" x14ac:dyDescent="0.35">
      <c r="A32" s="186" t="str">
        <f>'TAB1'!D34</f>
        <v>Autres produits d'exploitation (signe négatif)</v>
      </c>
      <c r="B32" s="31">
        <f>'TAB1'!F34</f>
        <v>0</v>
      </c>
      <c r="C32" s="31">
        <f>'TAB1'!G34</f>
        <v>0</v>
      </c>
      <c r="D32" s="31">
        <f t="shared" si="1"/>
        <v>0</v>
      </c>
      <c r="E32" s="39"/>
      <c r="F32" s="39"/>
      <c r="G32" s="31">
        <f t="shared" si="2"/>
        <v>0</v>
      </c>
      <c r="H32" s="181">
        <f t="shared" si="0"/>
        <v>0</v>
      </c>
      <c r="I32" s="39"/>
      <c r="J32" s="39"/>
      <c r="K32" s="31">
        <f t="shared" si="3"/>
        <v>0</v>
      </c>
      <c r="L32" s="181">
        <f t="shared" si="4"/>
        <v>0</v>
      </c>
      <c r="M32" s="39"/>
      <c r="N32" s="39"/>
      <c r="O32" s="31">
        <f t="shared" si="5"/>
        <v>0</v>
      </c>
      <c r="P32" s="181">
        <f t="shared" si="6"/>
        <v>0</v>
      </c>
      <c r="Q32" s="39"/>
      <c r="R32" s="39"/>
      <c r="S32" s="31">
        <f t="shared" si="7"/>
        <v>0</v>
      </c>
      <c r="T32" s="181">
        <f t="shared" si="8"/>
        <v>0</v>
      </c>
      <c r="V32" s="182" t="s">
        <v>437</v>
      </c>
    </row>
    <row r="33" spans="1:22" ht="15.75" thickBot="1" x14ac:dyDescent="0.35">
      <c r="A33" s="190" t="str">
        <f>'TAB1'!D35</f>
        <v>Activation des coûts (signe négatif)</v>
      </c>
      <c r="B33" s="53">
        <f>'TAB1'!F35</f>
        <v>0</v>
      </c>
      <c r="C33" s="53">
        <f>'TAB1'!G35</f>
        <v>0</v>
      </c>
      <c r="D33" s="53">
        <f t="shared" si="1"/>
        <v>0</v>
      </c>
      <c r="E33" s="39"/>
      <c r="F33" s="39"/>
      <c r="G33" s="53">
        <f t="shared" si="2"/>
        <v>0</v>
      </c>
      <c r="H33" s="181">
        <f t="shared" si="0"/>
        <v>0</v>
      </c>
      <c r="I33" s="39"/>
      <c r="J33" s="39"/>
      <c r="K33" s="53">
        <f t="shared" si="3"/>
        <v>0</v>
      </c>
      <c r="L33" s="181">
        <f t="shared" si="4"/>
        <v>0</v>
      </c>
      <c r="M33" s="39"/>
      <c r="N33" s="39"/>
      <c r="O33" s="53">
        <f t="shared" si="5"/>
        <v>0</v>
      </c>
      <c r="P33" s="181">
        <f t="shared" si="6"/>
        <v>0</v>
      </c>
      <c r="Q33" s="39"/>
      <c r="R33" s="39"/>
      <c r="S33" s="53">
        <f t="shared" si="7"/>
        <v>0</v>
      </c>
      <c r="T33" s="181">
        <f t="shared" si="8"/>
        <v>0</v>
      </c>
      <c r="V33" s="182" t="s">
        <v>438</v>
      </c>
    </row>
    <row r="34" spans="1:22" ht="15.75" thickBot="1" x14ac:dyDescent="0.35">
      <c r="A34" s="192" t="s">
        <v>551</v>
      </c>
      <c r="B34" s="39"/>
      <c r="C34" s="39"/>
      <c r="D34" s="53">
        <f>SUM(B34:C34)</f>
        <v>0</v>
      </c>
      <c r="E34" s="39"/>
      <c r="F34" s="39"/>
      <c r="G34" s="53">
        <f>SUM(E34:F34)</f>
        <v>0</v>
      </c>
      <c r="H34" s="181">
        <f>IF(AND(ROUND(D34,0)=0,G34&gt;D34),"INF",IF(AND(ROUND(D34,0)=0,ROUND(G34,0)=0),0,(G34-D34)/D34))</f>
        <v>0</v>
      </c>
      <c r="I34" s="39"/>
      <c r="J34" s="39"/>
      <c r="K34" s="53">
        <f>SUM(I34:J34)</f>
        <v>0</v>
      </c>
      <c r="L34" s="181">
        <f>IF(AND(ROUND(G34,0)=0,K34&gt;G34),"INF",IF(AND(ROUND(G34,0)=0,ROUND(K34,0)=0),0,(K34-G34)/G34))</f>
        <v>0</v>
      </c>
      <c r="M34" s="39"/>
      <c r="N34" s="39"/>
      <c r="O34" s="53">
        <f>SUM(M34:N34)</f>
        <v>0</v>
      </c>
      <c r="P34" s="181">
        <f>IF(AND(ROUND(K34,0)=0,O34&gt;K34),"INF",IF(AND(ROUND(K34,0)=0,ROUND(O34,0)=0),0,(O34-K34)/K34))</f>
        <v>0</v>
      </c>
      <c r="Q34" s="39"/>
      <c r="R34" s="39"/>
      <c r="S34" s="53">
        <f>SUM(Q34:R34)</f>
        <v>0</v>
      </c>
      <c r="T34" s="181">
        <f>IF(AND(ROUND(O34,0)=0,S34&gt;O34),"INF",IF(AND(ROUND(O34,0)=0,ROUND(S34,0)=0),0,(S34-O34)/O34))</f>
        <v>0</v>
      </c>
      <c r="V34" s="182" t="s">
        <v>439</v>
      </c>
    </row>
    <row r="35" spans="1:22" ht="15.75" thickBot="1" x14ac:dyDescent="0.35">
      <c r="A35" s="192" t="s">
        <v>549</v>
      </c>
      <c r="B35" s="39"/>
      <c r="C35" s="39"/>
      <c r="D35" s="53">
        <f>SUM(B35:C35)</f>
        <v>0</v>
      </c>
      <c r="E35" s="39"/>
      <c r="F35" s="39"/>
      <c r="G35" s="53">
        <f>SUM(E35:F35)</f>
        <v>0</v>
      </c>
      <c r="H35" s="181">
        <f t="shared" ref="H35:H36" si="9">IF(AND(ROUND(D35,0)=0,G35&gt;D35),"INF",IF(AND(ROUND(D35,0)=0,ROUND(G35,0)=0),0,(G35-D35)/D35))</f>
        <v>0</v>
      </c>
      <c r="I35" s="39"/>
      <c r="J35" s="39"/>
      <c r="K35" s="53">
        <f>SUM(I35:J35)</f>
        <v>0</v>
      </c>
      <c r="L35" s="181">
        <f t="shared" ref="L35:L36" si="10">IF(AND(ROUND(G35,0)=0,K35&gt;G35),"INF",IF(AND(ROUND(G35,0)=0,ROUND(K35,0)=0),0,(K35-G35)/G35))</f>
        <v>0</v>
      </c>
      <c r="M35" s="39"/>
      <c r="N35" s="39"/>
      <c r="O35" s="53">
        <f>SUM(M35:N35)</f>
        <v>0</v>
      </c>
      <c r="P35" s="181">
        <f t="shared" ref="P35:P36" si="11">IF(AND(ROUND(K35,0)=0,O35&gt;K35),"INF",IF(AND(ROUND(K35,0)=0,ROUND(O35,0)=0),0,(O35-K35)/K35))</f>
        <v>0</v>
      </c>
      <c r="Q35" s="39"/>
      <c r="R35" s="39"/>
      <c r="S35" s="53">
        <f>SUM(Q35:R35)</f>
        <v>0</v>
      </c>
      <c r="T35" s="181">
        <f t="shared" ref="T35:T36" si="12">IF(AND(ROUND(O35,0)=0,S35&gt;O35),"INF",IF(AND(ROUND(O35,0)=0,ROUND(S35,0)=0),0,(S35-O35)/O35))</f>
        <v>0</v>
      </c>
      <c r="V35" s="182" t="s">
        <v>441</v>
      </c>
    </row>
    <row r="36" spans="1:22" ht="15.75" thickBot="1" x14ac:dyDescent="0.35">
      <c r="A36" s="192" t="s">
        <v>550</v>
      </c>
      <c r="B36" s="39"/>
      <c r="C36" s="39"/>
      <c r="D36" s="53">
        <f>SUM(B36:C36)</f>
        <v>0</v>
      </c>
      <c r="E36" s="39"/>
      <c r="F36" s="39"/>
      <c r="G36" s="53">
        <f>SUM(E36:F36)</f>
        <v>0</v>
      </c>
      <c r="H36" s="181">
        <f t="shared" si="9"/>
        <v>0</v>
      </c>
      <c r="I36" s="39"/>
      <c r="J36" s="39"/>
      <c r="K36" s="53">
        <f>SUM(I36:J36)</f>
        <v>0</v>
      </c>
      <c r="L36" s="181">
        <f t="shared" si="10"/>
        <v>0</v>
      </c>
      <c r="M36" s="39"/>
      <c r="N36" s="39"/>
      <c r="O36" s="53">
        <f>SUM(M36:N36)</f>
        <v>0</v>
      </c>
      <c r="P36" s="181">
        <f t="shared" si="11"/>
        <v>0</v>
      </c>
      <c r="Q36" s="39"/>
      <c r="R36" s="39"/>
      <c r="S36" s="53">
        <f>SUM(Q36:R36)</f>
        <v>0</v>
      </c>
      <c r="T36" s="181">
        <f t="shared" si="12"/>
        <v>0</v>
      </c>
      <c r="V36" s="182" t="s">
        <v>443</v>
      </c>
    </row>
    <row r="37" spans="1:22" s="426" customFormat="1" ht="30" customHeight="1" thickBot="1" x14ac:dyDescent="0.35">
      <c r="A37" s="424" t="s">
        <v>785</v>
      </c>
      <c r="B37" s="425">
        <f>SUM(B8:B9,B22,B29:B30,B33:B36)</f>
        <v>0</v>
      </c>
      <c r="C37" s="425">
        <f>SUM(C8:C9,C22,C29:C30,C33:C36)</f>
        <v>0</v>
      </c>
      <c r="D37" s="425">
        <f>SUM(B37:C37)</f>
        <v>0</v>
      </c>
      <c r="E37" s="425">
        <f t="shared" ref="E37:F37" si="13">SUM(E8:E9,E22,E29:E30,E33:E36)</f>
        <v>0</v>
      </c>
      <c r="F37" s="425">
        <f t="shared" si="13"/>
        <v>0</v>
      </c>
      <c r="G37" s="425">
        <f>SUM(E37:F37)</f>
        <v>0</v>
      </c>
      <c r="H37" s="292">
        <f t="shared" si="0"/>
        <v>0</v>
      </c>
      <c r="I37" s="425">
        <f t="shared" ref="I37:J37" si="14">SUM(I8:I9,I22,I29:I30,I33:I36)</f>
        <v>0</v>
      </c>
      <c r="J37" s="425">
        <f t="shared" si="14"/>
        <v>0</v>
      </c>
      <c r="K37" s="425">
        <f>SUM(I37:J37)</f>
        <v>0</v>
      </c>
      <c r="L37" s="292">
        <f t="shared" si="4"/>
        <v>0</v>
      </c>
      <c r="M37" s="425">
        <f t="shared" ref="M37:N37" si="15">SUM(M8:M9,M22,M29:M30,M33:M36)</f>
        <v>0</v>
      </c>
      <c r="N37" s="425">
        <f t="shared" si="15"/>
        <v>0</v>
      </c>
      <c r="O37" s="425">
        <f>SUM(M37:N37)</f>
        <v>0</v>
      </c>
      <c r="P37" s="292">
        <f t="shared" si="6"/>
        <v>0</v>
      </c>
      <c r="Q37" s="425">
        <f>SUM(Q8:Q9,Q22,Q29:Q30,Q33:Q36)</f>
        <v>0</v>
      </c>
      <c r="R37" s="425">
        <f>SUM(R8:R9,R22,R29:R30,R33:R36)</f>
        <v>0</v>
      </c>
      <c r="S37" s="425">
        <f>SUM(Q37:R37)</f>
        <v>0</v>
      </c>
      <c r="T37" s="292">
        <f t="shared" si="8"/>
        <v>0</v>
      </c>
    </row>
    <row r="38" spans="1:22" s="80" customFormat="1" x14ac:dyDescent="0.3">
      <c r="A38" s="429" t="s">
        <v>650</v>
      </c>
      <c r="B38" s="338">
        <f>'TAB6'!C30*-1-SUM('TAB4'!B12,'TAB4'!B18,'TAB4'!B24,'TAB4'!B30,'TAB4'!B32)</f>
        <v>0</v>
      </c>
      <c r="C38" s="338">
        <f>'TAB6'!C57*-1</f>
        <v>0</v>
      </c>
      <c r="D38" s="338">
        <f t="shared" si="1"/>
        <v>0</v>
      </c>
      <c r="E38" s="338">
        <f>'TAB6'!D30*-1-SUM('TAB4'!C12,'TAB4'!C18,'TAB4'!C24,'TAB4'!C30,'TAB4'!C32)</f>
        <v>0</v>
      </c>
      <c r="F38" s="338">
        <f>'TAB6'!D57*-1</f>
        <v>0</v>
      </c>
      <c r="G38" s="338">
        <f t="shared" si="2"/>
        <v>0</v>
      </c>
      <c r="H38" s="240">
        <f t="shared" si="0"/>
        <v>0</v>
      </c>
      <c r="I38" s="338">
        <f>'TAB6'!F30*-1-SUM('TAB4'!E12,'TAB4'!E18,'TAB4'!E24,'TAB4'!E30,'TAB4'!E32)</f>
        <v>0</v>
      </c>
      <c r="J38" s="338">
        <f>'TAB6'!F57*-1</f>
        <v>0</v>
      </c>
      <c r="K38" s="338">
        <f t="shared" si="3"/>
        <v>0</v>
      </c>
      <c r="L38" s="240">
        <f t="shared" si="4"/>
        <v>0</v>
      </c>
      <c r="M38" s="338">
        <f>'TAB6'!H30*-1-SUM('TAB4'!G12,'TAB4'!G18,'TAB4'!G24,'TAB4'!G30,'TAB4'!G32)</f>
        <v>0</v>
      </c>
      <c r="N38" s="338">
        <f>'TAB6'!H57*-1</f>
        <v>0</v>
      </c>
      <c r="O38" s="338">
        <f t="shared" si="5"/>
        <v>0</v>
      </c>
      <c r="P38" s="240">
        <f t="shared" si="6"/>
        <v>0</v>
      </c>
      <c r="Q38" s="338">
        <f>'TAB6'!J30*-1-SUM('TAB4'!I12,'TAB4'!I18,'TAB4'!I24,'TAB4'!I30,'TAB4'!I32)</f>
        <v>0</v>
      </c>
      <c r="R38" s="338">
        <f>'TAB6'!J57*-1</f>
        <v>0</v>
      </c>
      <c r="S38" s="338">
        <f t="shared" si="7"/>
        <v>0</v>
      </c>
      <c r="T38" s="240">
        <f t="shared" si="8"/>
        <v>0</v>
      </c>
      <c r="V38" s="636" t="s">
        <v>347</v>
      </c>
    </row>
    <row r="39" spans="1:22" s="80" customFormat="1" ht="27" x14ac:dyDescent="0.3">
      <c r="A39" s="429" t="s">
        <v>651</v>
      </c>
      <c r="B39" s="338">
        <f>SUM('TAB6'!C32:C33)*-1</f>
        <v>0</v>
      </c>
      <c r="C39" s="338">
        <f>SUM('TAB6'!C59:C60)*-1</f>
        <v>0</v>
      </c>
      <c r="D39" s="338">
        <f>SUM(B39:C39)</f>
        <v>0</v>
      </c>
      <c r="E39" s="338">
        <f>SUM('TAB6'!D32:D33)*-1</f>
        <v>0</v>
      </c>
      <c r="F39" s="338">
        <f>SUM('TAB6'!D59:D60)*-1</f>
        <v>0</v>
      </c>
      <c r="G39" s="338">
        <f>SUM(E39:F39)</f>
        <v>0</v>
      </c>
      <c r="H39" s="240">
        <f>IF(AND(ROUND(D39,0)=0,G39&gt;D39),"INF",IF(AND(ROUND(D39,0)=0,ROUND(G39,0)=0),0,(G39-D39)/D39))</f>
        <v>0</v>
      </c>
      <c r="I39" s="338">
        <f>SUM('TAB6'!F32:F33)*-1</f>
        <v>0</v>
      </c>
      <c r="J39" s="338">
        <f>SUM('TAB6'!F59:F60)*-1</f>
        <v>0</v>
      </c>
      <c r="K39" s="338">
        <f>SUM(I39:J39)</f>
        <v>0</v>
      </c>
      <c r="L39" s="240">
        <f>IF(AND(ROUND(G39,0)=0,K39&gt;G39),"INF",IF(AND(ROUND(G39,0)=0,ROUND(K39,0)=0),0,(K39-G39)/G39))</f>
        <v>0</v>
      </c>
      <c r="M39" s="338">
        <f>SUM('TAB6'!H32:H33)*-1</f>
        <v>0</v>
      </c>
      <c r="N39" s="338">
        <f>SUM('TAB6'!H59:H60)*-1</f>
        <v>0</v>
      </c>
      <c r="O39" s="338">
        <f>SUM(M39:N39)</f>
        <v>0</v>
      </c>
      <c r="P39" s="240">
        <f>IF(AND(ROUND(K39,0)=0,O39&gt;K39),"INF",IF(AND(ROUND(K39,0)=0,ROUND(O39,0)=0),0,(O39-K39)/K39))</f>
        <v>0</v>
      </c>
      <c r="Q39" s="338">
        <f>SUM('TAB6'!J32:J33)*-1</f>
        <v>0</v>
      </c>
      <c r="R39" s="338">
        <f>SUM('TAB6'!J59:J60)*-1</f>
        <v>0</v>
      </c>
      <c r="S39" s="338">
        <f>SUM(Q39:R39)</f>
        <v>0</v>
      </c>
      <c r="T39" s="240">
        <f>IF(AND(ROUND(O39,0)=0,S39&gt;O39),"INF",IF(AND(ROUND(O39,0)=0,ROUND(S39,0)=0),0,(S39-O39)/O39))</f>
        <v>0</v>
      </c>
      <c r="V39" s="637"/>
    </row>
    <row r="40" spans="1:22" s="80" customFormat="1" ht="28.15" customHeight="1" thickBot="1" x14ac:dyDescent="0.35">
      <c r="A40" s="337" t="s">
        <v>567</v>
      </c>
      <c r="B40" s="338">
        <f>'TAB6'!C31*-1</f>
        <v>0</v>
      </c>
      <c r="C40" s="338">
        <f>'TAB6'!C58*-1</f>
        <v>0</v>
      </c>
      <c r="D40" s="338">
        <f>SUM(B40:C40)</f>
        <v>0</v>
      </c>
      <c r="E40" s="338">
        <f>'TAB6'!D31*-1</f>
        <v>0</v>
      </c>
      <c r="F40" s="338">
        <f>'TAB6'!D58*-1</f>
        <v>0</v>
      </c>
      <c r="G40" s="338">
        <f>SUM(E40:F40)</f>
        <v>0</v>
      </c>
      <c r="H40" s="240">
        <f>IF(AND(ROUND(D40,0)=0,G40&gt;D40),"INF",IF(AND(ROUND(D40,0)=0,ROUND(G40,0)=0),0,(G40-D40)/D40))</f>
        <v>0</v>
      </c>
      <c r="I40" s="338">
        <f>'TAB6'!F31*-1</f>
        <v>0</v>
      </c>
      <c r="J40" s="338">
        <f>'TAB6'!F58*-1</f>
        <v>0</v>
      </c>
      <c r="K40" s="338">
        <f>SUM(I40:J40)</f>
        <v>0</v>
      </c>
      <c r="L40" s="240">
        <f>IF(AND(ROUND(G40,0)=0,K40&gt;G40),"INF",IF(AND(ROUND(G40,0)=0,ROUND(K40,0)=0),0,(K40-G40)/G40))</f>
        <v>0</v>
      </c>
      <c r="M40" s="338">
        <f>'TAB6'!H31*-1</f>
        <v>0</v>
      </c>
      <c r="N40" s="338">
        <f>'TAB6'!H58*-1</f>
        <v>0</v>
      </c>
      <c r="O40" s="338">
        <f>SUM(M40:N40)</f>
        <v>0</v>
      </c>
      <c r="P40" s="240">
        <f>IF(AND(ROUND(K40,0)=0,O40&gt;K40),"INF",IF(AND(ROUND(K40,0)=0,ROUND(O40,0)=0),0,(O40-K40)/K40))</f>
        <v>0</v>
      </c>
      <c r="Q40" s="338">
        <f>'TAB6'!J31*-1</f>
        <v>0</v>
      </c>
      <c r="R40" s="338">
        <f>'TAB6'!J58*-1</f>
        <v>0</v>
      </c>
      <c r="S40" s="338">
        <f>SUM(Q40:R40)</f>
        <v>0</v>
      </c>
      <c r="T40" s="240">
        <f>IF(AND(ROUND(O40,0)=0,S40&gt;O40),"INF",IF(AND(ROUND(O40,0)=0,ROUND(S40,0)=0),0,(S40-O40)/O40))</f>
        <v>0</v>
      </c>
      <c r="V40" s="638"/>
    </row>
    <row r="41" spans="1:22" ht="27.75" thickBot="1" x14ac:dyDescent="0.35">
      <c r="A41" s="183" t="s">
        <v>314</v>
      </c>
      <c r="B41" s="39"/>
      <c r="C41" s="39"/>
      <c r="D41" s="53">
        <f t="shared" si="1"/>
        <v>0</v>
      </c>
      <c r="E41" s="39"/>
      <c r="F41" s="39"/>
      <c r="G41" s="53">
        <f t="shared" si="2"/>
        <v>0</v>
      </c>
      <c r="H41" s="181">
        <f t="shared" si="0"/>
        <v>0</v>
      </c>
      <c r="I41" s="39"/>
      <c r="J41" s="39"/>
      <c r="K41" s="53">
        <f t="shared" si="3"/>
        <v>0</v>
      </c>
      <c r="L41" s="181">
        <f t="shared" si="4"/>
        <v>0</v>
      </c>
      <c r="M41" s="39"/>
      <c r="N41" s="39"/>
      <c r="O41" s="53">
        <f t="shared" si="5"/>
        <v>0</v>
      </c>
      <c r="P41" s="181">
        <f t="shared" si="6"/>
        <v>0</v>
      </c>
      <c r="Q41" s="39"/>
      <c r="R41" s="39"/>
      <c r="S41" s="53">
        <f t="shared" si="7"/>
        <v>0</v>
      </c>
      <c r="T41" s="181">
        <f t="shared" si="8"/>
        <v>0</v>
      </c>
      <c r="V41" s="182" t="s">
        <v>552</v>
      </c>
    </row>
    <row r="42" spans="1:22" ht="27.75" thickBot="1" x14ac:dyDescent="0.35">
      <c r="A42" s="192" t="s">
        <v>642</v>
      </c>
      <c r="B42" s="39"/>
      <c r="C42" s="39"/>
      <c r="D42" s="53">
        <f>SUM(B42:C42)</f>
        <v>0</v>
      </c>
      <c r="E42" s="39"/>
      <c r="F42" s="39"/>
      <c r="G42" s="53">
        <f>SUM(E42:F42)</f>
        <v>0</v>
      </c>
      <c r="H42" s="181">
        <f>IF(AND(ROUND(D42,0)=0,G42&gt;D42),"INF",IF(AND(ROUND(D42,0)=0,ROUND(G42,0)=0),0,(G42-D42)/D42))</f>
        <v>0</v>
      </c>
      <c r="I42" s="39"/>
      <c r="J42" s="39"/>
      <c r="K42" s="53">
        <f>SUM(I42:J42)</f>
        <v>0</v>
      </c>
      <c r="L42" s="181">
        <f>IF(AND(ROUND(G42,0)=0,K42&gt;G42),"INF",IF(AND(ROUND(G42,0)=0,ROUND(K42,0)=0),0,(K42-G42)/G42))</f>
        <v>0</v>
      </c>
      <c r="M42" s="39"/>
      <c r="N42" s="39"/>
      <c r="O42" s="53">
        <f>SUM(M42:N42)</f>
        <v>0</v>
      </c>
      <c r="P42" s="181">
        <f>IF(AND(ROUND(K42,0)=0,O42&gt;K42),"INF",IF(AND(ROUND(K42,0)=0,ROUND(O42,0)=0),0,(O42-K42)/K42))</f>
        <v>0</v>
      </c>
      <c r="Q42" s="39"/>
      <c r="R42" s="39"/>
      <c r="S42" s="53">
        <f>SUM(Q42:R42)</f>
        <v>0</v>
      </c>
      <c r="T42" s="181">
        <f>IF(AND(ROUND(O42,0)=0,S42&gt;O42),"INF",IF(AND(ROUND(O42,0)=0,ROUND(S42,0)=0),0,(S42-O42)/O42))</f>
        <v>0</v>
      </c>
      <c r="V42" s="182" t="s">
        <v>665</v>
      </c>
    </row>
    <row r="43" spans="1:22" ht="15.75" thickBot="1" x14ac:dyDescent="0.35">
      <c r="A43" s="183" t="s">
        <v>315</v>
      </c>
      <c r="B43" s="39"/>
      <c r="C43" s="39"/>
      <c r="D43" s="53">
        <f t="shared" si="1"/>
        <v>0</v>
      </c>
      <c r="E43" s="39"/>
      <c r="F43" s="39"/>
      <c r="G43" s="53">
        <f t="shared" si="2"/>
        <v>0</v>
      </c>
      <c r="H43" s="181">
        <f t="shared" si="0"/>
        <v>0</v>
      </c>
      <c r="I43" s="39"/>
      <c r="J43" s="39"/>
      <c r="K43" s="53">
        <f t="shared" si="3"/>
        <v>0</v>
      </c>
      <c r="L43" s="181">
        <f t="shared" si="4"/>
        <v>0</v>
      </c>
      <c r="M43" s="39"/>
      <c r="N43" s="39"/>
      <c r="O43" s="53">
        <f t="shared" si="5"/>
        <v>0</v>
      </c>
      <c r="P43" s="181">
        <f t="shared" si="6"/>
        <v>0</v>
      </c>
      <c r="Q43" s="39"/>
      <c r="R43" s="39"/>
      <c r="S43" s="53">
        <f t="shared" si="7"/>
        <v>0</v>
      </c>
      <c r="T43" s="181">
        <f t="shared" si="8"/>
        <v>0</v>
      </c>
      <c r="V43" s="182" t="s">
        <v>666</v>
      </c>
    </row>
    <row r="44" spans="1:22" s="427" customFormat="1" x14ac:dyDescent="0.3">
      <c r="A44" s="424" t="s">
        <v>786</v>
      </c>
      <c r="B44" s="425">
        <f>SUM(B38:B43)</f>
        <v>0</v>
      </c>
      <c r="C44" s="425">
        <f>SUM(C38:C43)</f>
        <v>0</v>
      </c>
      <c r="D44" s="425">
        <f>SUM(B44:C44)</f>
        <v>0</v>
      </c>
      <c r="E44" s="425">
        <f>SUM(E38:E43)</f>
        <v>0</v>
      </c>
      <c r="F44" s="425">
        <f>SUM(F38:F43)</f>
        <v>0</v>
      </c>
      <c r="G44" s="425">
        <f>SUM(E44:F44)</f>
        <v>0</v>
      </c>
      <c r="H44" s="292">
        <f t="shared" si="0"/>
        <v>0</v>
      </c>
      <c r="I44" s="425">
        <f>SUM(I38:I43)</f>
        <v>0</v>
      </c>
      <c r="J44" s="425">
        <f>SUM(J38:J43)</f>
        <v>0</v>
      </c>
      <c r="K44" s="425">
        <f>SUM(I44:J44)</f>
        <v>0</v>
      </c>
      <c r="L44" s="292">
        <f t="shared" si="4"/>
        <v>0</v>
      </c>
      <c r="M44" s="425">
        <f>SUM(M38:M43)</f>
        <v>0</v>
      </c>
      <c r="N44" s="425">
        <f>SUM(N38:N43)</f>
        <v>0</v>
      </c>
      <c r="O44" s="425">
        <f>SUM(M44:N44)</f>
        <v>0</v>
      </c>
      <c r="P44" s="292">
        <f t="shared" si="6"/>
        <v>0</v>
      </c>
      <c r="Q44" s="425">
        <f>SUM(Q38:Q43)</f>
        <v>0</v>
      </c>
      <c r="R44" s="425">
        <f>SUM(R38:R43)</f>
        <v>0</v>
      </c>
      <c r="S44" s="425">
        <f>SUM(Q44:R44)</f>
        <v>0</v>
      </c>
      <c r="T44" s="292">
        <f t="shared" si="8"/>
        <v>0</v>
      </c>
    </row>
    <row r="45" spans="1:22" x14ac:dyDescent="0.3">
      <c r="I45" s="10"/>
      <c r="M45" s="10"/>
      <c r="Q45" s="10"/>
    </row>
    <row r="46" spans="1:22" s="67" customFormat="1" x14ac:dyDescent="0.3">
      <c r="A46" s="191" t="s">
        <v>724</v>
      </c>
      <c r="B46" s="82">
        <f>SUM(B37,B44)</f>
        <v>0</v>
      </c>
      <c r="C46" s="82">
        <f t="shared" ref="C46:F46" si="16">SUM(C37,C44)</f>
        <v>0</v>
      </c>
      <c r="D46" s="82">
        <f t="shared" si="16"/>
        <v>0</v>
      </c>
      <c r="E46" s="82">
        <f t="shared" si="16"/>
        <v>0</v>
      </c>
      <c r="F46" s="82">
        <f t="shared" si="16"/>
        <v>0</v>
      </c>
      <c r="G46" s="82">
        <f>SUM(G37,G44)</f>
        <v>0</v>
      </c>
      <c r="H46" s="83">
        <f t="shared" si="0"/>
        <v>0</v>
      </c>
      <c r="I46" s="82">
        <f t="shared" ref="I46:K46" si="17">SUM(I37,I44)</f>
        <v>0</v>
      </c>
      <c r="J46" s="82">
        <f t="shared" si="17"/>
        <v>0</v>
      </c>
      <c r="K46" s="82">
        <f t="shared" si="17"/>
        <v>0</v>
      </c>
      <c r="L46" s="83">
        <f>IF(AND(ROUND(G46,0)=0,K46&gt;G46),"INF",IF(AND(ROUND(G46,0)=0,ROUND(K46,0)=0),0,(K46-G46)/G46))</f>
        <v>0</v>
      </c>
      <c r="M46" s="82">
        <f t="shared" ref="M46:O46" si="18">SUM(M37,M44)</f>
        <v>0</v>
      </c>
      <c r="N46" s="82">
        <f t="shared" si="18"/>
        <v>0</v>
      </c>
      <c r="O46" s="82">
        <f t="shared" si="18"/>
        <v>0</v>
      </c>
      <c r="P46" s="83">
        <f>IF(AND(ROUND(K46,0)=0,O46&gt;K46),"INF",IF(AND(ROUND(K46,0)=0,ROUND(O46,0)=0),0,(O46-K46)/K46))</f>
        <v>0</v>
      </c>
      <c r="Q46" s="82">
        <f t="shared" ref="Q46:S46" si="19">SUM(Q37,Q44)</f>
        <v>0</v>
      </c>
      <c r="R46" s="82">
        <f t="shared" si="19"/>
        <v>0</v>
      </c>
      <c r="S46" s="82">
        <f t="shared" si="19"/>
        <v>0</v>
      </c>
      <c r="T46" s="83">
        <f>IF(AND(ROUND(O46,0)=0,S46&gt;O46),"INF",IF(AND(ROUND(O46,0)=0,ROUND(S46,0)=0),0,(S46-O46)/O46))</f>
        <v>0</v>
      </c>
    </row>
    <row r="48" spans="1:22" x14ac:dyDescent="0.3">
      <c r="A48" s="102" t="s">
        <v>526</v>
      </c>
      <c r="B48" s="10"/>
      <c r="D48" s="6"/>
      <c r="E48" s="6"/>
      <c r="L48" s="10"/>
    </row>
    <row r="49" spans="1:20" ht="12.6" customHeight="1" thickBot="1" x14ac:dyDescent="0.35">
      <c r="A49" s="193" t="s">
        <v>115</v>
      </c>
      <c r="B49" s="647" t="s">
        <v>511</v>
      </c>
      <c r="C49" s="648"/>
      <c r="D49" s="648"/>
      <c r="E49" s="648"/>
      <c r="F49" s="648"/>
      <c r="G49" s="648"/>
      <c r="H49" s="648"/>
      <c r="I49" s="648"/>
      <c r="J49" s="648"/>
      <c r="K49" s="648"/>
      <c r="L49" s="648"/>
      <c r="M49" s="648"/>
      <c r="N49" s="648"/>
      <c r="O49" s="648"/>
      <c r="P49" s="648"/>
      <c r="Q49" s="648"/>
      <c r="R49" s="648"/>
      <c r="S49" s="648"/>
      <c r="T49" s="648"/>
    </row>
    <row r="50" spans="1:20" ht="214.9" customHeight="1" thickBot="1" x14ac:dyDescent="0.35">
      <c r="A50" s="194" t="s">
        <v>423</v>
      </c>
      <c r="B50" s="639"/>
      <c r="C50" s="640"/>
      <c r="D50" s="640"/>
      <c r="E50" s="640"/>
      <c r="F50" s="640"/>
      <c r="G50" s="640"/>
      <c r="H50" s="640"/>
      <c r="I50" s="640"/>
      <c r="J50" s="640"/>
      <c r="K50" s="640"/>
      <c r="L50" s="640"/>
      <c r="M50" s="640"/>
      <c r="N50" s="640"/>
      <c r="O50" s="640"/>
      <c r="P50" s="640"/>
      <c r="Q50" s="640"/>
      <c r="R50" s="640"/>
      <c r="S50" s="640"/>
      <c r="T50" s="641"/>
    </row>
    <row r="51" spans="1:20" ht="214.9" customHeight="1" thickBot="1" x14ac:dyDescent="0.35">
      <c r="A51" s="194" t="s">
        <v>425</v>
      </c>
      <c r="B51" s="639"/>
      <c r="C51" s="640"/>
      <c r="D51" s="640"/>
      <c r="E51" s="640"/>
      <c r="F51" s="640"/>
      <c r="G51" s="640"/>
      <c r="H51" s="640"/>
      <c r="I51" s="640"/>
      <c r="J51" s="640"/>
      <c r="K51" s="640"/>
      <c r="L51" s="640"/>
      <c r="M51" s="640"/>
      <c r="N51" s="640"/>
      <c r="O51" s="640"/>
      <c r="P51" s="640"/>
      <c r="Q51" s="640"/>
      <c r="R51" s="640"/>
      <c r="S51" s="640"/>
      <c r="T51" s="641"/>
    </row>
    <row r="52" spans="1:20" ht="214.9" customHeight="1" thickBot="1" x14ac:dyDescent="0.35">
      <c r="A52" s="195" t="s">
        <v>516</v>
      </c>
      <c r="B52" s="639"/>
      <c r="C52" s="640"/>
      <c r="D52" s="640"/>
      <c r="E52" s="640"/>
      <c r="F52" s="640"/>
      <c r="G52" s="640"/>
      <c r="H52" s="640"/>
      <c r="I52" s="640"/>
      <c r="J52" s="640"/>
      <c r="K52" s="640"/>
      <c r="L52" s="640"/>
      <c r="M52" s="640"/>
      <c r="N52" s="640"/>
      <c r="O52" s="640"/>
      <c r="P52" s="640"/>
      <c r="Q52" s="640"/>
      <c r="R52" s="640"/>
      <c r="S52" s="640"/>
      <c r="T52" s="641"/>
    </row>
    <row r="53" spans="1:20" ht="214.9" customHeight="1" thickBot="1" x14ac:dyDescent="0.35">
      <c r="A53" s="194" t="s">
        <v>427</v>
      </c>
      <c r="B53" s="639"/>
      <c r="C53" s="640"/>
      <c r="D53" s="640"/>
      <c r="E53" s="640"/>
      <c r="F53" s="640"/>
      <c r="G53" s="640"/>
      <c r="H53" s="640"/>
      <c r="I53" s="640"/>
      <c r="J53" s="640"/>
      <c r="K53" s="640"/>
      <c r="L53" s="640"/>
      <c r="M53" s="640"/>
      <c r="N53" s="640"/>
      <c r="O53" s="640"/>
      <c r="P53" s="640"/>
      <c r="Q53" s="640"/>
      <c r="R53" s="640"/>
      <c r="S53" s="640"/>
      <c r="T53" s="641"/>
    </row>
    <row r="54" spans="1:20" ht="214.9" customHeight="1" thickBot="1" x14ac:dyDescent="0.35">
      <c r="A54" s="194" t="s">
        <v>428</v>
      </c>
      <c r="B54" s="639"/>
      <c r="C54" s="640"/>
      <c r="D54" s="640"/>
      <c r="E54" s="640"/>
      <c r="F54" s="640"/>
      <c r="G54" s="640"/>
      <c r="H54" s="640"/>
      <c r="I54" s="640"/>
      <c r="J54" s="640"/>
      <c r="K54" s="640"/>
      <c r="L54" s="640"/>
      <c r="M54" s="640"/>
      <c r="N54" s="640"/>
      <c r="O54" s="640"/>
      <c r="P54" s="640"/>
      <c r="Q54" s="640"/>
      <c r="R54" s="640"/>
      <c r="S54" s="640"/>
      <c r="T54" s="641"/>
    </row>
    <row r="55" spans="1:20" ht="214.9" customHeight="1" thickBot="1" x14ac:dyDescent="0.35">
      <c r="A55" s="194" t="s">
        <v>429</v>
      </c>
      <c r="B55" s="639"/>
      <c r="C55" s="640"/>
      <c r="D55" s="640"/>
      <c r="E55" s="640"/>
      <c r="F55" s="640"/>
      <c r="G55" s="640"/>
      <c r="H55" s="640"/>
      <c r="I55" s="640"/>
      <c r="J55" s="640"/>
      <c r="K55" s="640"/>
      <c r="L55" s="640"/>
      <c r="M55" s="640"/>
      <c r="N55" s="640"/>
      <c r="O55" s="640"/>
      <c r="P55" s="640"/>
      <c r="Q55" s="640"/>
      <c r="R55" s="640"/>
      <c r="S55" s="640"/>
      <c r="T55" s="641"/>
    </row>
    <row r="56" spans="1:20" ht="214.9" customHeight="1" thickBot="1" x14ac:dyDescent="0.35">
      <c r="A56" s="194" t="s">
        <v>430</v>
      </c>
      <c r="B56" s="639"/>
      <c r="C56" s="640"/>
      <c r="D56" s="640"/>
      <c r="E56" s="640"/>
      <c r="F56" s="640"/>
      <c r="G56" s="640"/>
      <c r="H56" s="640"/>
      <c r="I56" s="640"/>
      <c r="J56" s="640"/>
      <c r="K56" s="640"/>
      <c r="L56" s="640"/>
      <c r="M56" s="640"/>
      <c r="N56" s="640"/>
      <c r="O56" s="640"/>
      <c r="P56" s="640"/>
      <c r="Q56" s="640"/>
      <c r="R56" s="640"/>
      <c r="S56" s="640"/>
      <c r="T56" s="641"/>
    </row>
    <row r="57" spans="1:20" ht="214.9" customHeight="1" thickBot="1" x14ac:dyDescent="0.35">
      <c r="A57" s="194" t="s">
        <v>431</v>
      </c>
      <c r="B57" s="639"/>
      <c r="C57" s="640"/>
      <c r="D57" s="640"/>
      <c r="E57" s="640"/>
      <c r="F57" s="640"/>
      <c r="G57" s="640"/>
      <c r="H57" s="640"/>
      <c r="I57" s="640"/>
      <c r="J57" s="640"/>
      <c r="K57" s="640"/>
      <c r="L57" s="640"/>
      <c r="M57" s="640"/>
      <c r="N57" s="640"/>
      <c r="O57" s="640"/>
      <c r="P57" s="640"/>
      <c r="Q57" s="640"/>
      <c r="R57" s="640"/>
      <c r="S57" s="640"/>
      <c r="T57" s="641"/>
    </row>
    <row r="58" spans="1:20" ht="214.9" customHeight="1" thickBot="1" x14ac:dyDescent="0.35">
      <c r="A58" s="194" t="s">
        <v>432</v>
      </c>
      <c r="B58" s="639"/>
      <c r="C58" s="640"/>
      <c r="D58" s="640"/>
      <c r="E58" s="640"/>
      <c r="F58" s="640"/>
      <c r="G58" s="640"/>
      <c r="H58" s="640"/>
      <c r="I58" s="640"/>
      <c r="J58" s="640"/>
      <c r="K58" s="640"/>
      <c r="L58" s="640"/>
      <c r="M58" s="640"/>
      <c r="N58" s="640"/>
      <c r="O58" s="640"/>
      <c r="P58" s="640"/>
      <c r="Q58" s="640"/>
      <c r="R58" s="640"/>
      <c r="S58" s="640"/>
      <c r="T58" s="641"/>
    </row>
    <row r="59" spans="1:20" ht="214.9" customHeight="1" thickBot="1" x14ac:dyDescent="0.35">
      <c r="A59" s="194" t="s">
        <v>433</v>
      </c>
      <c r="B59" s="639"/>
      <c r="C59" s="640"/>
      <c r="D59" s="640"/>
      <c r="E59" s="640"/>
      <c r="F59" s="640"/>
      <c r="G59" s="640"/>
      <c r="H59" s="640"/>
      <c r="I59" s="640"/>
      <c r="J59" s="640"/>
      <c r="K59" s="640"/>
      <c r="L59" s="640"/>
      <c r="M59" s="640"/>
      <c r="N59" s="640"/>
      <c r="O59" s="640"/>
      <c r="P59" s="640"/>
      <c r="Q59" s="640"/>
      <c r="R59" s="640"/>
      <c r="S59" s="640"/>
      <c r="T59" s="641"/>
    </row>
    <row r="60" spans="1:20" ht="214.9" customHeight="1" thickBot="1" x14ac:dyDescent="0.35">
      <c r="A60" s="194" t="s">
        <v>434</v>
      </c>
      <c r="B60" s="639"/>
      <c r="C60" s="640"/>
      <c r="D60" s="640"/>
      <c r="E60" s="640"/>
      <c r="F60" s="640"/>
      <c r="G60" s="640"/>
      <c r="H60" s="640"/>
      <c r="I60" s="640"/>
      <c r="J60" s="640"/>
      <c r="K60" s="640"/>
      <c r="L60" s="640"/>
      <c r="M60" s="640"/>
      <c r="N60" s="640"/>
      <c r="O60" s="640"/>
      <c r="P60" s="640"/>
      <c r="Q60" s="640"/>
      <c r="R60" s="640"/>
      <c r="S60" s="640"/>
      <c r="T60" s="641"/>
    </row>
    <row r="61" spans="1:20" ht="214.9" customHeight="1" thickBot="1" x14ac:dyDescent="0.35">
      <c r="A61" s="194" t="s">
        <v>512</v>
      </c>
      <c r="B61" s="639"/>
      <c r="C61" s="640"/>
      <c r="D61" s="640"/>
      <c r="E61" s="640"/>
      <c r="F61" s="640"/>
      <c r="G61" s="640"/>
      <c r="H61" s="640"/>
      <c r="I61" s="640"/>
      <c r="J61" s="640"/>
      <c r="K61" s="640"/>
      <c r="L61" s="640"/>
      <c r="M61" s="640"/>
      <c r="N61" s="640"/>
      <c r="O61" s="640"/>
      <c r="P61" s="640"/>
      <c r="Q61" s="640"/>
      <c r="R61" s="640"/>
      <c r="S61" s="640"/>
      <c r="T61" s="641"/>
    </row>
    <row r="62" spans="1:20" ht="214.9" customHeight="1" thickBot="1" x14ac:dyDescent="0.35">
      <c r="A62" s="194" t="s">
        <v>436</v>
      </c>
      <c r="B62" s="639"/>
      <c r="C62" s="640"/>
      <c r="D62" s="640"/>
      <c r="E62" s="640"/>
      <c r="F62" s="640"/>
      <c r="G62" s="640"/>
      <c r="H62" s="640"/>
      <c r="I62" s="640"/>
      <c r="J62" s="640"/>
      <c r="K62" s="640"/>
      <c r="L62" s="640"/>
      <c r="M62" s="640"/>
      <c r="N62" s="640"/>
      <c r="O62" s="640"/>
      <c r="P62" s="640"/>
      <c r="Q62" s="640"/>
      <c r="R62" s="640"/>
      <c r="S62" s="640"/>
      <c r="T62" s="641"/>
    </row>
    <row r="63" spans="1:20" ht="214.9" customHeight="1" thickBot="1" x14ac:dyDescent="0.35">
      <c r="A63" s="194" t="s">
        <v>437</v>
      </c>
      <c r="B63" s="639"/>
      <c r="C63" s="640"/>
      <c r="D63" s="640"/>
      <c r="E63" s="640"/>
      <c r="F63" s="640"/>
      <c r="G63" s="640"/>
      <c r="H63" s="640"/>
      <c r="I63" s="640"/>
      <c r="J63" s="640"/>
      <c r="K63" s="640"/>
      <c r="L63" s="640"/>
      <c r="M63" s="640"/>
      <c r="N63" s="640"/>
      <c r="O63" s="640"/>
      <c r="P63" s="640"/>
      <c r="Q63" s="640"/>
      <c r="R63" s="640"/>
      <c r="S63" s="640"/>
      <c r="T63" s="641"/>
    </row>
    <row r="64" spans="1:20" ht="214.9" customHeight="1" thickBot="1" x14ac:dyDescent="0.35">
      <c r="A64" s="194" t="s">
        <v>438</v>
      </c>
      <c r="B64" s="639"/>
      <c r="C64" s="640"/>
      <c r="D64" s="640"/>
      <c r="E64" s="640"/>
      <c r="F64" s="640"/>
      <c r="G64" s="640"/>
      <c r="H64" s="640"/>
      <c r="I64" s="640"/>
      <c r="J64" s="640"/>
      <c r="K64" s="640"/>
      <c r="L64" s="640"/>
      <c r="M64" s="640"/>
      <c r="N64" s="640"/>
      <c r="O64" s="640"/>
      <c r="P64" s="640"/>
      <c r="Q64" s="640"/>
      <c r="R64" s="640"/>
      <c r="S64" s="640"/>
      <c r="T64" s="641"/>
    </row>
    <row r="65" spans="1:20" ht="214.9" customHeight="1" thickBot="1" x14ac:dyDescent="0.35">
      <c r="A65" s="194" t="s">
        <v>439</v>
      </c>
      <c r="B65" s="639"/>
      <c r="C65" s="640"/>
      <c r="D65" s="640"/>
      <c r="E65" s="640"/>
      <c r="F65" s="640"/>
      <c r="G65" s="640"/>
      <c r="H65" s="640"/>
      <c r="I65" s="640"/>
      <c r="J65" s="640"/>
      <c r="K65" s="640"/>
      <c r="L65" s="640"/>
      <c r="M65" s="640"/>
      <c r="N65" s="640"/>
      <c r="O65" s="640"/>
      <c r="P65" s="640"/>
      <c r="Q65" s="640"/>
      <c r="R65" s="640"/>
      <c r="S65" s="640"/>
      <c r="T65" s="641"/>
    </row>
    <row r="66" spans="1:20" ht="214.9" customHeight="1" thickBot="1" x14ac:dyDescent="0.35">
      <c r="A66" s="194" t="s">
        <v>440</v>
      </c>
      <c r="B66" s="639"/>
      <c r="C66" s="640"/>
      <c r="D66" s="640"/>
      <c r="E66" s="640"/>
      <c r="F66" s="640"/>
      <c r="G66" s="640"/>
      <c r="H66" s="640"/>
      <c r="I66" s="640"/>
      <c r="J66" s="640"/>
      <c r="K66" s="640"/>
      <c r="L66" s="640"/>
      <c r="M66" s="640"/>
      <c r="N66" s="640"/>
      <c r="O66" s="640"/>
      <c r="P66" s="640"/>
      <c r="Q66" s="640"/>
      <c r="R66" s="640"/>
      <c r="S66" s="640"/>
      <c r="T66" s="641"/>
    </row>
    <row r="67" spans="1:20" ht="214.9" customHeight="1" thickBot="1" x14ac:dyDescent="0.35">
      <c r="A67" s="194" t="s">
        <v>441</v>
      </c>
      <c r="B67" s="639"/>
      <c r="C67" s="640"/>
      <c r="D67" s="640"/>
      <c r="E67" s="640"/>
      <c r="F67" s="640"/>
      <c r="G67" s="640"/>
      <c r="H67" s="640"/>
      <c r="I67" s="640"/>
      <c r="J67" s="640"/>
      <c r="K67" s="640"/>
      <c r="L67" s="640"/>
      <c r="M67" s="640"/>
      <c r="N67" s="640"/>
      <c r="O67" s="640"/>
      <c r="P67" s="640"/>
      <c r="Q67" s="640"/>
      <c r="R67" s="640"/>
      <c r="S67" s="640"/>
      <c r="T67" s="641"/>
    </row>
    <row r="68" spans="1:20" ht="214.9" customHeight="1" thickBot="1" x14ac:dyDescent="0.35">
      <c r="A68" s="194" t="s">
        <v>442</v>
      </c>
      <c r="B68" s="639"/>
      <c r="C68" s="640"/>
      <c r="D68" s="640"/>
      <c r="E68" s="640"/>
      <c r="F68" s="640"/>
      <c r="G68" s="640"/>
      <c r="H68" s="640"/>
      <c r="I68" s="640"/>
      <c r="J68" s="640"/>
      <c r="K68" s="640"/>
      <c r="L68" s="640"/>
      <c r="M68" s="640"/>
      <c r="N68" s="640"/>
      <c r="O68" s="640"/>
      <c r="P68" s="640"/>
      <c r="Q68" s="640"/>
      <c r="R68" s="640"/>
      <c r="S68" s="640"/>
      <c r="T68" s="641"/>
    </row>
    <row r="69" spans="1:20" ht="214.9" customHeight="1" thickBot="1" x14ac:dyDescent="0.35">
      <c r="A69" s="194" t="s">
        <v>443</v>
      </c>
      <c r="B69" s="639"/>
      <c r="C69" s="640"/>
      <c r="D69" s="640"/>
      <c r="E69" s="640"/>
      <c r="F69" s="640"/>
      <c r="G69" s="640"/>
      <c r="H69" s="640"/>
      <c r="I69" s="640"/>
      <c r="J69" s="640"/>
      <c r="K69" s="640"/>
      <c r="L69" s="640"/>
      <c r="M69" s="640"/>
      <c r="N69" s="640"/>
      <c r="O69" s="640"/>
      <c r="P69" s="640"/>
      <c r="Q69" s="640"/>
      <c r="R69" s="640"/>
      <c r="S69" s="640"/>
      <c r="T69" s="641"/>
    </row>
    <row r="70" spans="1:20" ht="214.9" customHeight="1" thickBot="1" x14ac:dyDescent="0.35">
      <c r="A70" s="194" t="s">
        <v>552</v>
      </c>
      <c r="B70" s="639"/>
      <c r="C70" s="640"/>
      <c r="D70" s="640"/>
      <c r="E70" s="640"/>
      <c r="F70" s="640"/>
      <c r="G70" s="640"/>
      <c r="H70" s="640"/>
      <c r="I70" s="640"/>
      <c r="J70" s="640"/>
      <c r="K70" s="640"/>
      <c r="L70" s="640"/>
      <c r="M70" s="640"/>
      <c r="N70" s="640"/>
      <c r="O70" s="640"/>
      <c r="P70" s="640"/>
      <c r="Q70" s="640"/>
      <c r="R70" s="640"/>
      <c r="S70" s="640"/>
      <c r="T70" s="641"/>
    </row>
    <row r="71" spans="1:20" ht="214.9" customHeight="1" thickBot="1" x14ac:dyDescent="0.35">
      <c r="A71" s="194" t="s">
        <v>665</v>
      </c>
      <c r="B71" s="639"/>
      <c r="C71" s="640"/>
      <c r="D71" s="640"/>
      <c r="E71" s="640"/>
      <c r="F71" s="640"/>
      <c r="G71" s="640"/>
      <c r="H71" s="640"/>
      <c r="I71" s="640"/>
      <c r="J71" s="640"/>
      <c r="K71" s="640"/>
      <c r="L71" s="640"/>
      <c r="M71" s="640"/>
      <c r="N71" s="640"/>
      <c r="O71" s="640"/>
      <c r="P71" s="640"/>
      <c r="Q71" s="640"/>
      <c r="R71" s="640"/>
      <c r="S71" s="640"/>
      <c r="T71" s="641"/>
    </row>
    <row r="72" spans="1:20" ht="214.9" customHeight="1" thickBot="1" x14ac:dyDescent="0.35">
      <c r="A72" s="194" t="s">
        <v>666</v>
      </c>
      <c r="B72" s="639"/>
      <c r="C72" s="640"/>
      <c r="D72" s="640"/>
      <c r="E72" s="640"/>
      <c r="F72" s="640"/>
      <c r="G72" s="640"/>
      <c r="H72" s="640"/>
      <c r="I72" s="640"/>
      <c r="J72" s="640"/>
      <c r="K72" s="640"/>
      <c r="L72" s="640"/>
      <c r="M72" s="640"/>
      <c r="N72" s="640"/>
      <c r="O72" s="640"/>
      <c r="P72" s="640"/>
      <c r="Q72" s="640"/>
      <c r="R72" s="640"/>
      <c r="S72" s="640"/>
      <c r="T72" s="641"/>
    </row>
  </sheetData>
  <mergeCells count="33">
    <mergeCell ref="B62:T62"/>
    <mergeCell ref="B68:T68"/>
    <mergeCell ref="B69:T69"/>
    <mergeCell ref="B63:T63"/>
    <mergeCell ref="B64:T64"/>
    <mergeCell ref="B65:T65"/>
    <mergeCell ref="B66:T66"/>
    <mergeCell ref="B67:T67"/>
    <mergeCell ref="B59:T59"/>
    <mergeCell ref="B60:T60"/>
    <mergeCell ref="B61:T61"/>
    <mergeCell ref="A6:A7"/>
    <mergeCell ref="B6:D6"/>
    <mergeCell ref="E6:H6"/>
    <mergeCell ref="I6:L6"/>
    <mergeCell ref="B58:T58"/>
    <mergeCell ref="B57:T57"/>
    <mergeCell ref="V38:V40"/>
    <mergeCell ref="B71:T71"/>
    <mergeCell ref="B72:T72"/>
    <mergeCell ref="B70:T70"/>
    <mergeCell ref="V6:V7"/>
    <mergeCell ref="B53:T53"/>
    <mergeCell ref="B54:T54"/>
    <mergeCell ref="B55:T55"/>
    <mergeCell ref="B56:T56"/>
    <mergeCell ref="M6:P6"/>
    <mergeCell ref="Q6:T6"/>
    <mergeCell ref="V22:V28"/>
    <mergeCell ref="B50:T50"/>
    <mergeCell ref="B49:T49"/>
    <mergeCell ref="B51:T51"/>
    <mergeCell ref="B52:T52"/>
  </mergeCells>
  <conditionalFormatting sqref="E10:F21 E8:F8 E23:F29 E43:F43 B43:C43 B41:C41 B34:C34 E41:F41 E31:F34 I41:J41 I34:J34 M41:N41 M34:N34 Q41:R41 Q34:R34">
    <cfRule type="containsText" dxfId="2181" priority="62" operator="containsText" text="ntitulé">
      <formula>NOT(ISERROR(SEARCH("ntitulé",B8)))</formula>
    </cfRule>
    <cfRule type="containsBlanks" dxfId="2180" priority="63">
      <formula>LEN(TRIM(B8))=0</formula>
    </cfRule>
  </conditionalFormatting>
  <conditionalFormatting sqref="I31:J33 I10:J21 I8:J8 I23:J29 I43:J43">
    <cfRule type="containsText" dxfId="2179" priority="60" operator="containsText" text="ntitulé">
      <formula>NOT(ISERROR(SEARCH("ntitulé",I8)))</formula>
    </cfRule>
    <cfRule type="containsBlanks" dxfId="2178" priority="61">
      <formula>LEN(TRIM(I8))=0</formula>
    </cfRule>
  </conditionalFormatting>
  <conditionalFormatting sqref="M31:N33 M10:N21 M8:N8 M23:N29 M43:N43">
    <cfRule type="containsText" dxfId="2177" priority="58" operator="containsText" text="ntitulé">
      <formula>NOT(ISERROR(SEARCH("ntitulé",M8)))</formula>
    </cfRule>
    <cfRule type="containsBlanks" dxfId="2176" priority="59">
      <formula>LEN(TRIM(M8))=0</formula>
    </cfRule>
  </conditionalFormatting>
  <conditionalFormatting sqref="Q31:R33 Q10:R21 Q8:R8 Q23:R29 Q43:R43">
    <cfRule type="containsText" dxfId="2175" priority="56" operator="containsText" text="ntitulé">
      <formula>NOT(ISERROR(SEARCH("ntitulé",Q8)))</formula>
    </cfRule>
    <cfRule type="containsBlanks" dxfId="2174" priority="57">
      <formula>LEN(TRIM(Q8))=0</formula>
    </cfRule>
  </conditionalFormatting>
  <conditionalFormatting sqref="B50">
    <cfRule type="containsBlanks" dxfId="2173" priority="55">
      <formula>LEN(TRIM(B50))=0</formula>
    </cfRule>
  </conditionalFormatting>
  <conditionalFormatting sqref="B51">
    <cfRule type="containsBlanks" dxfId="2172" priority="54">
      <formula>LEN(TRIM(B51))=0</formula>
    </cfRule>
  </conditionalFormatting>
  <conditionalFormatting sqref="B52">
    <cfRule type="containsBlanks" dxfId="2171" priority="53">
      <formula>LEN(TRIM(B52))=0</formula>
    </cfRule>
  </conditionalFormatting>
  <conditionalFormatting sqref="B53">
    <cfRule type="containsBlanks" dxfId="2170" priority="52">
      <formula>LEN(TRIM(B53))=0</formula>
    </cfRule>
  </conditionalFormatting>
  <conditionalFormatting sqref="B54">
    <cfRule type="containsBlanks" dxfId="2169" priority="51">
      <formula>LEN(TRIM(B54))=0</formula>
    </cfRule>
  </conditionalFormatting>
  <conditionalFormatting sqref="B55">
    <cfRule type="containsBlanks" dxfId="2168" priority="50">
      <formula>LEN(TRIM(B55))=0</formula>
    </cfRule>
  </conditionalFormatting>
  <conditionalFormatting sqref="B56">
    <cfRule type="containsBlanks" dxfId="2167" priority="49">
      <formula>LEN(TRIM(B56))=0</formula>
    </cfRule>
  </conditionalFormatting>
  <conditionalFormatting sqref="B57">
    <cfRule type="containsBlanks" dxfId="2166" priority="48">
      <formula>LEN(TRIM(B57))=0</formula>
    </cfRule>
  </conditionalFormatting>
  <conditionalFormatting sqref="B58">
    <cfRule type="containsBlanks" dxfId="2165" priority="47">
      <formula>LEN(TRIM(B58))=0</formula>
    </cfRule>
  </conditionalFormatting>
  <conditionalFormatting sqref="B59">
    <cfRule type="containsBlanks" dxfId="2164" priority="46">
      <formula>LEN(TRIM(B59))=0</formula>
    </cfRule>
  </conditionalFormatting>
  <conditionalFormatting sqref="B60">
    <cfRule type="containsBlanks" dxfId="2163" priority="45">
      <formula>LEN(TRIM(B60))=0</formula>
    </cfRule>
  </conditionalFormatting>
  <conditionalFormatting sqref="B61">
    <cfRule type="containsBlanks" dxfId="2162" priority="44">
      <formula>LEN(TRIM(B61))=0</formula>
    </cfRule>
  </conditionalFormatting>
  <conditionalFormatting sqref="B62">
    <cfRule type="containsBlanks" dxfId="2161" priority="43">
      <formula>LEN(TRIM(B62))=0</formula>
    </cfRule>
  </conditionalFormatting>
  <conditionalFormatting sqref="B63">
    <cfRule type="containsBlanks" dxfId="2160" priority="42">
      <formula>LEN(TRIM(B63))=0</formula>
    </cfRule>
  </conditionalFormatting>
  <conditionalFormatting sqref="B64">
    <cfRule type="containsBlanks" dxfId="2159" priority="41">
      <formula>LEN(TRIM(B64))=0</formula>
    </cfRule>
  </conditionalFormatting>
  <conditionalFormatting sqref="B65">
    <cfRule type="containsBlanks" dxfId="2158" priority="40">
      <formula>LEN(TRIM(B65))=0</formula>
    </cfRule>
  </conditionalFormatting>
  <conditionalFormatting sqref="B66">
    <cfRule type="containsBlanks" dxfId="2157" priority="39">
      <formula>LEN(TRIM(B66))=0</formula>
    </cfRule>
  </conditionalFormatting>
  <conditionalFormatting sqref="B67">
    <cfRule type="containsBlanks" dxfId="2156" priority="38">
      <formula>LEN(TRIM(B67))=0</formula>
    </cfRule>
  </conditionalFormatting>
  <conditionalFormatting sqref="B68">
    <cfRule type="containsBlanks" dxfId="2155" priority="37">
      <formula>LEN(TRIM(B68))=0</formula>
    </cfRule>
  </conditionalFormatting>
  <conditionalFormatting sqref="B69">
    <cfRule type="containsBlanks" dxfId="2154" priority="36">
      <formula>LEN(TRIM(B69))=0</formula>
    </cfRule>
  </conditionalFormatting>
  <conditionalFormatting sqref="B70">
    <cfRule type="containsBlanks" dxfId="2153" priority="35">
      <formula>LEN(TRIM(B70))=0</formula>
    </cfRule>
  </conditionalFormatting>
  <conditionalFormatting sqref="E25:F25">
    <cfRule type="containsText" dxfId="2152" priority="33" operator="containsText" text="ntitulé">
      <formula>NOT(ISERROR(SEARCH("ntitulé",E25)))</formula>
    </cfRule>
    <cfRule type="containsBlanks" dxfId="2151" priority="34">
      <formula>LEN(TRIM(E25))=0</formula>
    </cfRule>
  </conditionalFormatting>
  <conditionalFormatting sqref="I25:J25">
    <cfRule type="containsText" dxfId="2150" priority="31" operator="containsText" text="ntitulé">
      <formula>NOT(ISERROR(SEARCH("ntitulé",I25)))</formula>
    </cfRule>
    <cfRule type="containsBlanks" dxfId="2149" priority="32">
      <formula>LEN(TRIM(I25))=0</formula>
    </cfRule>
  </conditionalFormatting>
  <conditionalFormatting sqref="M25:N25">
    <cfRule type="containsText" dxfId="2148" priority="29" operator="containsText" text="ntitulé">
      <formula>NOT(ISERROR(SEARCH("ntitulé",M25)))</formula>
    </cfRule>
    <cfRule type="containsBlanks" dxfId="2147" priority="30">
      <formula>LEN(TRIM(M25))=0</formula>
    </cfRule>
  </conditionalFormatting>
  <conditionalFormatting sqref="Q25:R25">
    <cfRule type="containsText" dxfId="2146" priority="27" operator="containsText" text="ntitulé">
      <formula>NOT(ISERROR(SEARCH("ntitulé",Q25)))</formula>
    </cfRule>
    <cfRule type="containsBlanks" dxfId="2145" priority="28">
      <formula>LEN(TRIM(Q25))=0</formula>
    </cfRule>
  </conditionalFormatting>
  <conditionalFormatting sqref="E24:F24">
    <cfRule type="containsText" dxfId="2144" priority="25" operator="containsText" text="ntitulé">
      <formula>NOT(ISERROR(SEARCH("ntitulé",E24)))</formula>
    </cfRule>
    <cfRule type="containsBlanks" dxfId="2143" priority="26">
      <formula>LEN(TRIM(E24))=0</formula>
    </cfRule>
  </conditionalFormatting>
  <conditionalFormatting sqref="I24:J24">
    <cfRule type="containsText" dxfId="2142" priority="23" operator="containsText" text="ntitulé">
      <formula>NOT(ISERROR(SEARCH("ntitulé",I24)))</formula>
    </cfRule>
    <cfRule type="containsBlanks" dxfId="2141" priority="24">
      <formula>LEN(TRIM(I24))=0</formula>
    </cfRule>
  </conditionalFormatting>
  <conditionalFormatting sqref="M24:N24">
    <cfRule type="containsText" dxfId="2140" priority="21" operator="containsText" text="ntitulé">
      <formula>NOT(ISERROR(SEARCH("ntitulé",M24)))</formula>
    </cfRule>
    <cfRule type="containsBlanks" dxfId="2139" priority="22">
      <formula>LEN(TRIM(M24))=0</formula>
    </cfRule>
  </conditionalFormatting>
  <conditionalFormatting sqref="Q24:R24">
    <cfRule type="containsText" dxfId="2138" priority="19" operator="containsText" text="ntitulé">
      <formula>NOT(ISERROR(SEARCH("ntitulé",Q24)))</formula>
    </cfRule>
    <cfRule type="containsBlanks" dxfId="2137" priority="20">
      <formula>LEN(TRIM(Q24))=0</formula>
    </cfRule>
  </conditionalFormatting>
  <conditionalFormatting sqref="E42:F42 B42:C42">
    <cfRule type="containsText" dxfId="2136" priority="17" operator="containsText" text="ntitulé">
      <formula>NOT(ISERROR(SEARCH("ntitulé",B42)))</formula>
    </cfRule>
    <cfRule type="containsBlanks" dxfId="2135" priority="18">
      <formula>LEN(TRIM(B42))=0</formula>
    </cfRule>
  </conditionalFormatting>
  <conditionalFormatting sqref="I42:J42">
    <cfRule type="containsText" dxfId="2134" priority="15" operator="containsText" text="ntitulé">
      <formula>NOT(ISERROR(SEARCH("ntitulé",I42)))</formula>
    </cfRule>
    <cfRule type="containsBlanks" dxfId="2133" priority="16">
      <formula>LEN(TRIM(I42))=0</formula>
    </cfRule>
  </conditionalFormatting>
  <conditionalFormatting sqref="M42:N42">
    <cfRule type="containsText" dxfId="2132" priority="13" operator="containsText" text="ntitulé">
      <formula>NOT(ISERROR(SEARCH("ntitulé",M42)))</formula>
    </cfRule>
    <cfRule type="containsBlanks" dxfId="2131" priority="14">
      <formula>LEN(TRIM(M42))=0</formula>
    </cfRule>
  </conditionalFormatting>
  <conditionalFormatting sqref="Q42:R42">
    <cfRule type="containsText" dxfId="2130" priority="11" operator="containsText" text="ntitulé">
      <formula>NOT(ISERROR(SEARCH("ntitulé",Q42)))</formula>
    </cfRule>
    <cfRule type="containsBlanks" dxfId="2129" priority="12">
      <formula>LEN(TRIM(Q42))=0</formula>
    </cfRule>
  </conditionalFormatting>
  <conditionalFormatting sqref="E35:F36 B35:C36">
    <cfRule type="containsText" dxfId="2128" priority="9" operator="containsText" text="ntitulé">
      <formula>NOT(ISERROR(SEARCH("ntitulé",B35)))</formula>
    </cfRule>
    <cfRule type="containsBlanks" dxfId="2127" priority="10">
      <formula>LEN(TRIM(B35))=0</formula>
    </cfRule>
  </conditionalFormatting>
  <conditionalFormatting sqref="I35:J36">
    <cfRule type="containsText" dxfId="2126" priority="7" operator="containsText" text="ntitulé">
      <formula>NOT(ISERROR(SEARCH("ntitulé",I35)))</formula>
    </cfRule>
    <cfRule type="containsBlanks" dxfId="2125" priority="8">
      <formula>LEN(TRIM(I35))=0</formula>
    </cfRule>
  </conditionalFormatting>
  <conditionalFormatting sqref="M35:N36">
    <cfRule type="containsText" dxfId="2124" priority="5" operator="containsText" text="ntitulé">
      <formula>NOT(ISERROR(SEARCH("ntitulé",M35)))</formula>
    </cfRule>
    <cfRule type="containsBlanks" dxfId="2123" priority="6">
      <formula>LEN(TRIM(M35))=0</formula>
    </cfRule>
  </conditionalFormatting>
  <conditionalFormatting sqref="Q35:R36">
    <cfRule type="containsText" dxfId="2122" priority="3" operator="containsText" text="ntitulé">
      <formula>NOT(ISERROR(SEARCH("ntitulé",Q35)))</formula>
    </cfRule>
    <cfRule type="containsBlanks" dxfId="2121" priority="4">
      <formula>LEN(TRIM(Q35))=0</formula>
    </cfRule>
  </conditionalFormatting>
  <conditionalFormatting sqref="B71">
    <cfRule type="containsBlanks" dxfId="2120" priority="2">
      <formula>LEN(TRIM(B71))=0</formula>
    </cfRule>
  </conditionalFormatting>
  <conditionalFormatting sqref="B72">
    <cfRule type="containsBlanks" dxfId="2119" priority="1">
      <formula>LEN(TRIM(B72))=0</formula>
    </cfRule>
  </conditionalFormatting>
  <hyperlinks>
    <hyperlink ref="A1" location="TAB00!A1" display="Retour page de garde"/>
    <hyperlink ref="V10" location="TAB2.1!A1" display="TAB2.1!A1"/>
    <hyperlink ref="V22:V28" location="TAB2.2!A1" display="TAB2.2!A1"/>
    <hyperlink ref="V25" location="TAB2.2!A1" display="TAB2.2!A1"/>
    <hyperlink ref="V24" location="TAB2.2!A1" display="TAB2.2!A1"/>
    <hyperlink ref="V38" location="'TAB6'!A1" display="'TAB6'!A1"/>
    <hyperlink ref="V31" location="TAB2.3!A1" display="TAB2.3!A1"/>
  </hyperlinks>
  <pageMargins left="0.25" right="0.25" top="0.75" bottom="0.75" header="0.3" footer="0.3"/>
  <pageSetup paperSize="8" scale="71" fitToHeight="0" orientation="landscape" verticalDpi="0" r:id="rId1"/>
  <ignoredErrors>
    <ignoredError sqref="D37 G37 K37 O37 S37 D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opLeftCell="A10" workbookViewId="0"/>
  </sheetViews>
  <sheetFormatPr baseColWidth="10" defaultColWidth="9.1640625" defaultRowHeight="13.5" x14ac:dyDescent="0.3"/>
  <cols>
    <col min="1" max="1" width="11.6640625" style="6" customWidth="1"/>
    <col min="2" max="2" width="45.5" style="6" customWidth="1"/>
    <col min="3" max="10" width="16.6640625" style="6" customWidth="1"/>
    <col min="11" max="12" width="16.6640625" style="10" customWidth="1"/>
    <col min="13" max="16384" width="9.1640625" style="6"/>
  </cols>
  <sheetData>
    <row r="1" spans="1:13" ht="15" x14ac:dyDescent="0.3">
      <c r="A1" s="5" t="s">
        <v>140</v>
      </c>
      <c r="K1" s="6"/>
      <c r="L1" s="6"/>
    </row>
    <row r="2" spans="1:13" ht="15" x14ac:dyDescent="0.3">
      <c r="A2" s="5" t="s">
        <v>444</v>
      </c>
      <c r="K2" s="6"/>
      <c r="L2" s="6"/>
    </row>
    <row r="3" spans="1:13" ht="21" x14ac:dyDescent="0.35">
      <c r="A3" s="264" t="str">
        <f>TAB00!B51&amp;" : "&amp;TAB00!C51</f>
        <v>TAB2.1 : Détail des coûts informatiques</v>
      </c>
      <c r="B3" s="336"/>
      <c r="C3" s="336"/>
      <c r="D3" s="336"/>
      <c r="E3" s="336"/>
      <c r="F3" s="336"/>
      <c r="G3" s="336"/>
      <c r="H3" s="336"/>
      <c r="I3" s="336"/>
      <c r="J3" s="7"/>
      <c r="K3" s="8"/>
      <c r="L3" s="8"/>
    </row>
    <row r="4" spans="1:13" ht="16.5" x14ac:dyDescent="0.3">
      <c r="A4" s="9"/>
      <c r="B4" s="9"/>
      <c r="C4" s="9"/>
      <c r="D4" s="9"/>
      <c r="E4" s="9"/>
      <c r="F4" s="9"/>
      <c r="G4" s="9"/>
      <c r="H4" s="9"/>
      <c r="I4" s="9"/>
      <c r="J4" s="9"/>
    </row>
    <row r="5" spans="1:13" s="11" customFormat="1" x14ac:dyDescent="0.3">
      <c r="A5" s="665" t="s">
        <v>445</v>
      </c>
      <c r="B5" s="665"/>
      <c r="C5" s="665"/>
      <c r="D5" s="665"/>
      <c r="E5" s="665"/>
      <c r="F5" s="665"/>
      <c r="G5" s="665"/>
      <c r="H5" s="665"/>
      <c r="I5" s="665"/>
      <c r="J5" s="665"/>
      <c r="K5" s="665"/>
      <c r="L5" s="665"/>
    </row>
    <row r="6" spans="1:13" s="11" customFormat="1" x14ac:dyDescent="0.3">
      <c r="A6" s="12"/>
      <c r="B6" s="12"/>
      <c r="C6" s="12"/>
      <c r="D6" s="12"/>
      <c r="E6" s="12"/>
      <c r="F6" s="12"/>
      <c r="G6" s="12"/>
      <c r="H6" s="12"/>
      <c r="I6" s="12"/>
      <c r="J6" s="12"/>
      <c r="K6" s="13"/>
      <c r="L6" s="13"/>
    </row>
    <row r="7" spans="1:13" s="11" customFormat="1" x14ac:dyDescent="0.3">
      <c r="C7" s="664" t="s">
        <v>94</v>
      </c>
      <c r="D7" s="664"/>
      <c r="E7" s="642" t="s">
        <v>121</v>
      </c>
      <c r="F7" s="642"/>
      <c r="G7" s="664" t="s">
        <v>288</v>
      </c>
      <c r="H7" s="664"/>
      <c r="I7" s="664" t="s">
        <v>306</v>
      </c>
      <c r="J7" s="664"/>
      <c r="K7" s="664" t="s">
        <v>287</v>
      </c>
      <c r="L7" s="664"/>
      <c r="M7" s="13"/>
    </row>
    <row r="8" spans="1:13" s="11" customFormat="1" ht="54" x14ac:dyDescent="0.3">
      <c r="C8" s="234" t="s">
        <v>446</v>
      </c>
      <c r="D8" s="235" t="s">
        <v>134</v>
      </c>
      <c r="E8" s="234" t="s">
        <v>446</v>
      </c>
      <c r="F8" s="235" t="s">
        <v>134</v>
      </c>
      <c r="G8" s="234" t="s">
        <v>446</v>
      </c>
      <c r="H8" s="235" t="s">
        <v>134</v>
      </c>
      <c r="I8" s="234" t="s">
        <v>446</v>
      </c>
      <c r="J8" s="235" t="s">
        <v>134</v>
      </c>
      <c r="K8" s="234" t="s">
        <v>446</v>
      </c>
      <c r="L8" s="235" t="s">
        <v>134</v>
      </c>
      <c r="M8" s="13"/>
    </row>
    <row r="9" spans="1:13" s="11" customFormat="1" ht="13.5" customHeight="1" x14ac:dyDescent="0.3">
      <c r="A9" s="666" t="s">
        <v>447</v>
      </c>
      <c r="B9" s="667"/>
      <c r="C9" s="233"/>
      <c r="D9" s="233"/>
      <c r="E9" s="233"/>
      <c r="F9" s="233"/>
      <c r="G9" s="233"/>
      <c r="H9" s="233"/>
      <c r="I9" s="233"/>
      <c r="J9" s="233"/>
      <c r="K9" s="233"/>
      <c r="L9" s="233"/>
      <c r="M9" s="13"/>
    </row>
    <row r="10" spans="1:13" s="11" customFormat="1" ht="13.5" customHeight="1" x14ac:dyDescent="0.3">
      <c r="A10" s="666" t="s">
        <v>448</v>
      </c>
      <c r="B10" s="667"/>
      <c r="C10" s="512"/>
      <c r="D10" s="15"/>
      <c r="E10" s="15"/>
      <c r="F10" s="15"/>
      <c r="G10" s="15"/>
      <c r="H10" s="15"/>
      <c r="I10" s="15"/>
      <c r="J10" s="15"/>
      <c r="K10" s="15"/>
      <c r="L10" s="15"/>
      <c r="M10" s="13"/>
    </row>
    <row r="11" spans="1:13" s="11" customFormat="1" ht="13.5" customHeight="1" x14ac:dyDescent="0.3">
      <c r="A11" s="666" t="s">
        <v>449</v>
      </c>
      <c r="B11" s="667"/>
      <c r="C11" s="15"/>
      <c r="D11" s="15"/>
      <c r="E11" s="15"/>
      <c r="F11" s="15"/>
      <c r="G11" s="15"/>
      <c r="H11" s="15"/>
      <c r="I11" s="15"/>
      <c r="J11" s="15"/>
      <c r="K11" s="15"/>
      <c r="L11" s="15"/>
      <c r="M11" s="13"/>
    </row>
    <row r="12" spans="1:13" s="11" customFormat="1" ht="13.5" customHeight="1" x14ac:dyDescent="0.3">
      <c r="A12" s="666" t="s">
        <v>450</v>
      </c>
      <c r="B12" s="667"/>
      <c r="C12" s="15"/>
      <c r="D12" s="15"/>
      <c r="E12" s="15"/>
      <c r="F12" s="15"/>
      <c r="G12" s="15"/>
      <c r="H12" s="15"/>
      <c r="I12" s="15"/>
      <c r="J12" s="15"/>
      <c r="K12" s="15"/>
      <c r="L12" s="15"/>
      <c r="M12" s="13"/>
    </row>
    <row r="13" spans="1:13" s="11" customFormat="1" ht="12" customHeight="1" x14ac:dyDescent="0.3">
      <c r="A13" s="661" t="s">
        <v>451</v>
      </c>
      <c r="B13" s="650"/>
      <c r="C13" s="15"/>
      <c r="D13" s="15"/>
      <c r="E13" s="15"/>
      <c r="F13" s="15"/>
      <c r="G13" s="15"/>
      <c r="H13" s="15"/>
      <c r="I13" s="15"/>
      <c r="J13" s="15"/>
      <c r="K13" s="15"/>
      <c r="L13" s="15"/>
      <c r="M13" s="13"/>
    </row>
    <row r="14" spans="1:13" s="11" customFormat="1" x14ac:dyDescent="0.3">
      <c r="A14" s="661" t="s">
        <v>451</v>
      </c>
      <c r="B14" s="650"/>
      <c r="C14" s="15"/>
      <c r="D14" s="15"/>
      <c r="E14" s="15"/>
      <c r="F14" s="15"/>
      <c r="G14" s="15"/>
      <c r="H14" s="15"/>
      <c r="I14" s="15"/>
      <c r="J14" s="15"/>
      <c r="K14" s="15"/>
      <c r="L14" s="15"/>
      <c r="M14" s="13"/>
    </row>
    <row r="15" spans="1:13" s="11" customFormat="1" x14ac:dyDescent="0.3">
      <c r="A15" s="661" t="s">
        <v>451</v>
      </c>
      <c r="B15" s="650"/>
      <c r="C15" s="15"/>
      <c r="D15" s="15"/>
      <c r="E15" s="15"/>
      <c r="F15" s="15"/>
      <c r="G15" s="15"/>
      <c r="H15" s="15"/>
      <c r="I15" s="15"/>
      <c r="J15" s="15"/>
      <c r="K15" s="15"/>
      <c r="L15" s="15"/>
      <c r="M15" s="13"/>
    </row>
    <row r="16" spans="1:13" s="11" customFormat="1" x14ac:dyDescent="0.3">
      <c r="A16" s="661" t="s">
        <v>451</v>
      </c>
      <c r="B16" s="650"/>
      <c r="C16" s="15"/>
      <c r="D16" s="15"/>
      <c r="E16" s="15"/>
      <c r="F16" s="15"/>
      <c r="G16" s="15"/>
      <c r="H16" s="15"/>
      <c r="I16" s="15"/>
      <c r="J16" s="15"/>
      <c r="K16" s="15"/>
      <c r="L16" s="15"/>
      <c r="M16" s="13"/>
    </row>
    <row r="17" spans="1:13" s="11" customFormat="1" x14ac:dyDescent="0.3">
      <c r="A17" s="661" t="s">
        <v>451</v>
      </c>
      <c r="B17" s="650"/>
      <c r="C17" s="15"/>
      <c r="D17" s="15"/>
      <c r="E17" s="15"/>
      <c r="F17" s="15"/>
      <c r="G17" s="15"/>
      <c r="H17" s="15"/>
      <c r="I17" s="15"/>
      <c r="J17" s="15"/>
      <c r="K17" s="15"/>
      <c r="L17" s="15"/>
      <c r="M17" s="13"/>
    </row>
    <row r="18" spans="1:13" s="11" customFormat="1" x14ac:dyDescent="0.3">
      <c r="A18" s="659" t="s">
        <v>728</v>
      </c>
      <c r="B18" s="660"/>
      <c r="C18" s="514">
        <f>SUM(C9:C17)</f>
        <v>0</v>
      </c>
      <c r="D18" s="514">
        <f t="shared" ref="D18:L18" si="0">SUM(D9:D17)</f>
        <v>0</v>
      </c>
      <c r="E18" s="514">
        <f t="shared" si="0"/>
        <v>0</v>
      </c>
      <c r="F18" s="514">
        <f t="shared" si="0"/>
        <v>0</v>
      </c>
      <c r="G18" s="514">
        <f t="shared" si="0"/>
        <v>0</v>
      </c>
      <c r="H18" s="514">
        <f t="shared" si="0"/>
        <v>0</v>
      </c>
      <c r="I18" s="514">
        <f t="shared" si="0"/>
        <v>0</v>
      </c>
      <c r="J18" s="514">
        <f t="shared" si="0"/>
        <v>0</v>
      </c>
      <c r="K18" s="514">
        <f t="shared" si="0"/>
        <v>0</v>
      </c>
      <c r="L18" s="514">
        <f t="shared" si="0"/>
        <v>0</v>
      </c>
      <c r="M18" s="13"/>
    </row>
    <row r="19" spans="1:13" s="11" customFormat="1" x14ac:dyDescent="0.3">
      <c r="A19" s="661" t="s">
        <v>452</v>
      </c>
      <c r="B19" s="650"/>
      <c r="C19" s="15"/>
      <c r="D19" s="15"/>
      <c r="E19" s="15"/>
      <c r="F19" s="15"/>
      <c r="G19" s="15"/>
      <c r="H19" s="15"/>
      <c r="I19" s="15"/>
      <c r="J19" s="15"/>
      <c r="K19" s="15"/>
      <c r="L19" s="15"/>
      <c r="M19" s="13"/>
    </row>
    <row r="20" spans="1:13" s="11" customFormat="1" x14ac:dyDescent="0.3">
      <c r="A20" s="661" t="s">
        <v>453</v>
      </c>
      <c r="B20" s="650"/>
      <c r="C20" s="15"/>
      <c r="D20" s="15"/>
      <c r="E20" s="15"/>
      <c r="F20" s="15"/>
      <c r="G20" s="15"/>
      <c r="H20" s="15"/>
      <c r="I20" s="15"/>
      <c r="J20" s="15"/>
      <c r="K20" s="15"/>
      <c r="L20" s="15"/>
      <c r="M20" s="13"/>
    </row>
    <row r="21" spans="1:13" s="11" customFormat="1" x14ac:dyDescent="0.3">
      <c r="A21" s="661" t="s">
        <v>454</v>
      </c>
      <c r="B21" s="650"/>
      <c r="C21" s="15"/>
      <c r="D21" s="15"/>
      <c r="E21" s="15"/>
      <c r="F21" s="15"/>
      <c r="G21" s="15"/>
      <c r="H21" s="15"/>
      <c r="I21" s="15"/>
      <c r="J21" s="15"/>
      <c r="K21" s="15"/>
      <c r="L21" s="15"/>
      <c r="M21" s="13"/>
    </row>
    <row r="22" spans="1:13" s="11" customFormat="1" x14ac:dyDescent="0.3">
      <c r="A22" s="661" t="s">
        <v>455</v>
      </c>
      <c r="B22" s="650"/>
      <c r="C22" s="15"/>
      <c r="D22" s="15"/>
      <c r="E22" s="15"/>
      <c r="F22" s="15"/>
      <c r="G22" s="15"/>
      <c r="H22" s="15"/>
      <c r="I22" s="15"/>
      <c r="J22" s="15"/>
      <c r="K22" s="15"/>
      <c r="L22" s="15"/>
      <c r="M22" s="13"/>
    </row>
    <row r="23" spans="1:13" s="11" customFormat="1" x14ac:dyDescent="0.3">
      <c r="A23" s="661" t="s">
        <v>456</v>
      </c>
      <c r="B23" s="650"/>
      <c r="C23" s="15"/>
      <c r="D23" s="15"/>
      <c r="E23" s="15"/>
      <c r="F23" s="15"/>
      <c r="G23" s="15"/>
      <c r="H23" s="15"/>
      <c r="I23" s="15"/>
      <c r="J23" s="15"/>
      <c r="K23" s="15"/>
      <c r="L23" s="15"/>
      <c r="M23" s="13"/>
    </row>
    <row r="24" spans="1:13" s="11" customFormat="1" x14ac:dyDescent="0.3">
      <c r="A24" s="661" t="s">
        <v>457</v>
      </c>
      <c r="B24" s="650"/>
      <c r="C24" s="15"/>
      <c r="D24" s="15"/>
      <c r="E24" s="15"/>
      <c r="F24" s="15"/>
      <c r="G24" s="15"/>
      <c r="H24" s="15"/>
      <c r="I24" s="15"/>
      <c r="J24" s="15"/>
      <c r="K24" s="15"/>
      <c r="L24" s="15"/>
      <c r="M24" s="13"/>
    </row>
    <row r="25" spans="1:13" s="11" customFormat="1" x14ac:dyDescent="0.3">
      <c r="A25" s="661" t="s">
        <v>458</v>
      </c>
      <c r="B25" s="650"/>
      <c r="C25" s="15"/>
      <c r="D25" s="15"/>
      <c r="E25" s="15"/>
      <c r="F25" s="15"/>
      <c r="G25" s="15"/>
      <c r="H25" s="15"/>
      <c r="I25" s="15"/>
      <c r="J25" s="15"/>
      <c r="K25" s="15"/>
      <c r="L25" s="15"/>
      <c r="M25" s="13"/>
    </row>
    <row r="26" spans="1:13" s="11" customFormat="1" x14ac:dyDescent="0.3">
      <c r="A26" s="661" t="s">
        <v>459</v>
      </c>
      <c r="B26" s="650"/>
      <c r="C26" s="15"/>
      <c r="D26" s="15"/>
      <c r="E26" s="15"/>
      <c r="F26" s="15"/>
      <c r="G26" s="15"/>
      <c r="H26" s="15"/>
      <c r="I26" s="15"/>
      <c r="J26" s="15"/>
      <c r="K26" s="15"/>
      <c r="L26" s="15"/>
      <c r="M26" s="13"/>
    </row>
    <row r="27" spans="1:13" s="11" customFormat="1" x14ac:dyDescent="0.3">
      <c r="A27" s="661" t="s">
        <v>460</v>
      </c>
      <c r="B27" s="650"/>
      <c r="C27" s="15"/>
      <c r="D27" s="15"/>
      <c r="E27" s="15"/>
      <c r="F27" s="15"/>
      <c r="G27" s="15"/>
      <c r="H27" s="15"/>
      <c r="I27" s="15"/>
      <c r="J27" s="15"/>
      <c r="K27" s="15"/>
      <c r="L27" s="15"/>
      <c r="M27" s="13"/>
    </row>
    <row r="28" spans="1:13" s="11" customFormat="1" x14ac:dyDescent="0.3">
      <c r="A28" s="661" t="s">
        <v>461</v>
      </c>
      <c r="B28" s="650"/>
      <c r="C28" s="15"/>
      <c r="D28" s="15"/>
      <c r="E28" s="15"/>
      <c r="F28" s="15"/>
      <c r="G28" s="15"/>
      <c r="H28" s="15"/>
      <c r="I28" s="15"/>
      <c r="J28" s="15"/>
      <c r="K28" s="15"/>
      <c r="L28" s="15"/>
      <c r="M28" s="13"/>
    </row>
    <row r="29" spans="1:13" s="11" customFormat="1" x14ac:dyDescent="0.3">
      <c r="A29" s="657" t="s">
        <v>727</v>
      </c>
      <c r="B29" s="658"/>
      <c r="C29" s="513">
        <f>SUM(C19:C28)</f>
        <v>0</v>
      </c>
      <c r="D29" s="514">
        <f t="shared" ref="D29:L29" si="1">SUM(D19:D28)</f>
        <v>0</v>
      </c>
      <c r="E29" s="513">
        <f t="shared" si="1"/>
        <v>0</v>
      </c>
      <c r="F29" s="514">
        <f t="shared" si="1"/>
        <v>0</v>
      </c>
      <c r="G29" s="513">
        <f t="shared" si="1"/>
        <v>0</v>
      </c>
      <c r="H29" s="514">
        <f t="shared" si="1"/>
        <v>0</v>
      </c>
      <c r="I29" s="513">
        <f t="shared" si="1"/>
        <v>0</v>
      </c>
      <c r="J29" s="514">
        <f t="shared" si="1"/>
        <v>0</v>
      </c>
      <c r="K29" s="513">
        <f t="shared" si="1"/>
        <v>0</v>
      </c>
      <c r="L29" s="514">
        <f t="shared" si="1"/>
        <v>0</v>
      </c>
      <c r="M29" s="13"/>
    </row>
    <row r="30" spans="1:13" s="11" customFormat="1" x14ac:dyDescent="0.3">
      <c r="A30" s="657" t="s">
        <v>553</v>
      </c>
      <c r="B30" s="658"/>
      <c r="C30" s="515"/>
      <c r="D30" s="232"/>
      <c r="E30" s="516"/>
      <c r="F30" s="232"/>
      <c r="G30" s="516"/>
      <c r="H30" s="232"/>
      <c r="I30" s="516"/>
      <c r="J30" s="232"/>
      <c r="K30" s="516"/>
      <c r="L30" s="232"/>
      <c r="M30" s="13"/>
    </row>
    <row r="31" spans="1:13" x14ac:dyDescent="0.3">
      <c r="A31" s="655" t="s">
        <v>54</v>
      </c>
      <c r="B31" s="656"/>
      <c r="C31" s="16">
        <f>SUM(C18,C29:C30)</f>
        <v>0</v>
      </c>
      <c r="D31" s="16">
        <f t="shared" ref="D31:L31" si="2">SUM(D18,D29:D30)</f>
        <v>0</v>
      </c>
      <c r="E31" s="16">
        <f t="shared" si="2"/>
        <v>0</v>
      </c>
      <c r="F31" s="16">
        <f t="shared" si="2"/>
        <v>0</v>
      </c>
      <c r="G31" s="16">
        <f t="shared" si="2"/>
        <v>0</v>
      </c>
      <c r="H31" s="16">
        <f t="shared" si="2"/>
        <v>0</v>
      </c>
      <c r="I31" s="16">
        <f t="shared" si="2"/>
        <v>0</v>
      </c>
      <c r="J31" s="16">
        <f t="shared" si="2"/>
        <v>0</v>
      </c>
      <c r="K31" s="16">
        <f t="shared" si="2"/>
        <v>0</v>
      </c>
      <c r="L31" s="16">
        <f t="shared" si="2"/>
        <v>0</v>
      </c>
      <c r="M31" s="10"/>
    </row>
    <row r="34" spans="1:13" x14ac:dyDescent="0.3">
      <c r="A34" s="655" t="s">
        <v>510</v>
      </c>
      <c r="B34" s="656"/>
      <c r="C34" s="16">
        <f>'TAB2'!D10</f>
        <v>0</v>
      </c>
      <c r="D34" s="16"/>
      <c r="E34" s="16">
        <f>'TAB2'!G10</f>
        <v>0</v>
      </c>
      <c r="F34" s="16"/>
      <c r="G34" s="16">
        <f>'TAB2'!K10</f>
        <v>0</v>
      </c>
      <c r="H34" s="16"/>
      <c r="I34" s="16">
        <f>'TAB2'!O10</f>
        <v>0</v>
      </c>
      <c r="J34" s="16"/>
      <c r="K34" s="16">
        <f>'TAB2'!S10</f>
        <v>0</v>
      </c>
      <c r="L34" s="16"/>
      <c r="M34" s="10"/>
    </row>
    <row r="35" spans="1:13" ht="50.45" customHeight="1" x14ac:dyDescent="0.3">
      <c r="A35" s="653" t="s">
        <v>726</v>
      </c>
      <c r="B35" s="654"/>
      <c r="C35" s="16">
        <f>SUM(C29,C18)-C34</f>
        <v>0</v>
      </c>
      <c r="D35" s="16"/>
      <c r="E35" s="16">
        <f>SUM(E29,E18)-E34</f>
        <v>0</v>
      </c>
      <c r="F35" s="16"/>
      <c r="G35" s="16">
        <f>SUM(G29,G18)-G34</f>
        <v>0</v>
      </c>
      <c r="H35" s="16"/>
      <c r="I35" s="16">
        <f>SUM(I29,I18)-I34</f>
        <v>0</v>
      </c>
      <c r="J35" s="16"/>
      <c r="K35" s="16">
        <f>SUM(K29,K18)-K34</f>
        <v>0</v>
      </c>
      <c r="L35" s="16"/>
      <c r="M35" s="10"/>
    </row>
    <row r="37" spans="1:13" x14ac:dyDescent="0.3">
      <c r="A37" s="655" t="s">
        <v>644</v>
      </c>
      <c r="B37" s="656"/>
      <c r="C37" s="16"/>
      <c r="D37" s="16">
        <f>SUM(TAB6.1!F33:G33)</f>
        <v>0</v>
      </c>
      <c r="E37" s="16"/>
      <c r="F37" s="16">
        <f>SUM(TAB6.1!F66:G66)</f>
        <v>0</v>
      </c>
      <c r="G37" s="16"/>
      <c r="H37" s="16">
        <f>SUM(TAB6.1!F99:G99)</f>
        <v>0</v>
      </c>
      <c r="I37" s="16"/>
      <c r="J37" s="16">
        <f>SUM(TAB6.1!F132:G132)</f>
        <v>0</v>
      </c>
      <c r="K37" s="16"/>
      <c r="L37" s="16">
        <f>SUM(TAB6.1!F165:G165)</f>
        <v>0</v>
      </c>
      <c r="M37" s="10"/>
    </row>
    <row r="38" spans="1:13" ht="12" customHeight="1" x14ac:dyDescent="0.3">
      <c r="A38" s="653" t="s">
        <v>555</v>
      </c>
      <c r="B38" s="654"/>
      <c r="C38" s="16"/>
      <c r="D38" s="16">
        <f>D31-D37</f>
        <v>0</v>
      </c>
      <c r="E38" s="16"/>
      <c r="F38" s="16">
        <f>F31-F37</f>
        <v>0</v>
      </c>
      <c r="G38" s="16"/>
      <c r="H38" s="16">
        <f>H31-H37</f>
        <v>0</v>
      </c>
      <c r="I38" s="16"/>
      <c r="J38" s="16">
        <f>J31-J37</f>
        <v>0</v>
      </c>
      <c r="K38" s="16"/>
      <c r="L38" s="16">
        <f>L31-L37</f>
        <v>0</v>
      </c>
      <c r="M38" s="10"/>
    </row>
    <row r="39" spans="1:13" ht="12" customHeight="1" x14ac:dyDescent="0.3">
      <c r="A39" s="662" t="s">
        <v>554</v>
      </c>
      <c r="B39" s="663"/>
      <c r="C39" s="231"/>
      <c r="D39" s="237"/>
      <c r="E39" s="231"/>
      <c r="F39" s="237"/>
      <c r="G39" s="231"/>
      <c r="H39" s="237"/>
      <c r="I39" s="231"/>
      <c r="J39" s="237"/>
      <c r="K39" s="231"/>
      <c r="L39" s="237"/>
    </row>
    <row r="40" spans="1:13" ht="12" customHeight="1" x14ac:dyDescent="0.3">
      <c r="A40" s="649" t="s">
        <v>554</v>
      </c>
      <c r="B40" s="650"/>
      <c r="C40" s="231"/>
      <c r="D40" s="238"/>
      <c r="E40" s="231"/>
      <c r="F40" s="238"/>
      <c r="G40" s="231"/>
      <c r="H40" s="238"/>
      <c r="I40" s="231"/>
      <c r="J40" s="238"/>
      <c r="K40" s="231"/>
      <c r="L40" s="238"/>
    </row>
    <row r="41" spans="1:13" ht="12" customHeight="1" x14ac:dyDescent="0.3">
      <c r="A41" s="649" t="s">
        <v>554</v>
      </c>
      <c r="B41" s="650"/>
      <c r="C41" s="231"/>
      <c r="D41" s="238"/>
      <c r="E41" s="231"/>
      <c r="F41" s="238"/>
      <c r="G41" s="231"/>
      <c r="H41" s="238"/>
      <c r="I41" s="231"/>
      <c r="J41" s="238"/>
      <c r="K41" s="231"/>
      <c r="L41" s="238"/>
    </row>
    <row r="42" spans="1:13" ht="12" customHeight="1" x14ac:dyDescent="0.3">
      <c r="A42" s="649" t="s">
        <v>554</v>
      </c>
      <c r="B42" s="650"/>
      <c r="C42" s="231"/>
      <c r="D42" s="238"/>
      <c r="E42" s="231"/>
      <c r="F42" s="238"/>
      <c r="G42" s="231"/>
      <c r="H42" s="238"/>
      <c r="I42" s="231"/>
      <c r="J42" s="238"/>
      <c r="K42" s="231"/>
      <c r="L42" s="238"/>
    </row>
    <row r="43" spans="1:13" ht="12" customHeight="1" x14ac:dyDescent="0.3">
      <c r="A43" s="649" t="s">
        <v>554</v>
      </c>
      <c r="B43" s="650"/>
      <c r="C43" s="231"/>
      <c r="D43" s="238"/>
      <c r="E43" s="231"/>
      <c r="F43" s="238"/>
      <c r="G43" s="231"/>
      <c r="H43" s="238"/>
      <c r="I43" s="231"/>
      <c r="J43" s="238"/>
      <c r="K43" s="231"/>
      <c r="L43" s="238"/>
    </row>
    <row r="44" spans="1:13" ht="12" customHeight="1" x14ac:dyDescent="0.3">
      <c r="A44" s="649" t="s">
        <v>554</v>
      </c>
      <c r="B44" s="650"/>
      <c r="C44" s="231"/>
      <c r="D44" s="238"/>
      <c r="E44" s="231"/>
      <c r="F44" s="238"/>
      <c r="G44" s="231"/>
      <c r="H44" s="238"/>
      <c r="I44" s="231"/>
      <c r="J44" s="238"/>
      <c r="K44" s="231"/>
      <c r="L44" s="238"/>
    </row>
    <row r="45" spans="1:13" ht="12" customHeight="1" x14ac:dyDescent="0.3">
      <c r="A45" s="649" t="s">
        <v>554</v>
      </c>
      <c r="B45" s="650"/>
      <c r="C45" s="231"/>
      <c r="D45" s="238"/>
      <c r="E45" s="231"/>
      <c r="F45" s="238"/>
      <c r="G45" s="231"/>
      <c r="H45" s="238"/>
      <c r="I45" s="231"/>
      <c r="J45" s="238"/>
      <c r="K45" s="231"/>
      <c r="L45" s="238"/>
    </row>
    <row r="46" spans="1:13" ht="12" customHeight="1" x14ac:dyDescent="0.3">
      <c r="A46" s="649" t="s">
        <v>554</v>
      </c>
      <c r="B46" s="650"/>
      <c r="C46" s="231"/>
      <c r="D46" s="238"/>
      <c r="E46" s="231"/>
      <c r="F46" s="238"/>
      <c r="G46" s="231"/>
      <c r="H46" s="238"/>
      <c r="I46" s="231"/>
      <c r="J46" s="238"/>
      <c r="K46" s="231"/>
      <c r="L46" s="238"/>
    </row>
    <row r="47" spans="1:13" ht="12" customHeight="1" x14ac:dyDescent="0.3">
      <c r="A47" s="649" t="s">
        <v>554</v>
      </c>
      <c r="B47" s="650"/>
      <c r="C47" s="231"/>
      <c r="D47" s="238"/>
      <c r="E47" s="231"/>
      <c r="F47" s="238"/>
      <c r="G47" s="231"/>
      <c r="H47" s="238"/>
      <c r="I47" s="231"/>
      <c r="J47" s="238"/>
      <c r="K47" s="231"/>
      <c r="L47" s="238"/>
    </row>
    <row r="48" spans="1:13" ht="12" customHeight="1" x14ac:dyDescent="0.3">
      <c r="A48" s="651" t="s">
        <v>554</v>
      </c>
      <c r="B48" s="652"/>
      <c r="C48" s="231"/>
      <c r="D48" s="232"/>
      <c r="E48" s="231"/>
      <c r="F48" s="232"/>
      <c r="G48" s="231"/>
      <c r="H48" s="232"/>
      <c r="I48" s="231"/>
      <c r="J48" s="232"/>
      <c r="K48" s="231"/>
      <c r="L48" s="232"/>
    </row>
    <row r="49" spans="1:13" ht="27.6" customHeight="1" x14ac:dyDescent="0.3">
      <c r="A49" s="653" t="s">
        <v>729</v>
      </c>
      <c r="B49" s="654"/>
      <c r="C49" s="16"/>
      <c r="D49" s="16">
        <f>D38-SUM(D39:D48)</f>
        <v>0</v>
      </c>
      <c r="E49" s="16"/>
      <c r="F49" s="16">
        <f>F38-SUM(F39:F48)</f>
        <v>0</v>
      </c>
      <c r="G49" s="16"/>
      <c r="H49" s="16">
        <f>H38-SUM(H39:H48)</f>
        <v>0</v>
      </c>
      <c r="I49" s="16"/>
      <c r="J49" s="16">
        <f>J38-SUM(J39:J48)</f>
        <v>0</v>
      </c>
      <c r="K49" s="16"/>
      <c r="L49" s="16">
        <f>L38-SUM(L39:L48)</f>
        <v>0</v>
      </c>
      <c r="M49" s="10"/>
    </row>
  </sheetData>
  <mergeCells count="44">
    <mergeCell ref="A5:L5"/>
    <mergeCell ref="K7:L7"/>
    <mergeCell ref="A13:B13"/>
    <mergeCell ref="A14:B14"/>
    <mergeCell ref="A15:B15"/>
    <mergeCell ref="A9:B9"/>
    <mergeCell ref="A10:B10"/>
    <mergeCell ref="A11:B11"/>
    <mergeCell ref="A12:B12"/>
    <mergeCell ref="A17:B17"/>
    <mergeCell ref="C7:D7"/>
    <mergeCell ref="E7:F7"/>
    <mergeCell ref="G7:H7"/>
    <mergeCell ref="I7:J7"/>
    <mergeCell ref="A16:B16"/>
    <mergeCell ref="A43:B43"/>
    <mergeCell ref="A29:B29"/>
    <mergeCell ref="A18:B18"/>
    <mergeCell ref="A19:B19"/>
    <mergeCell ref="A20:B20"/>
    <mergeCell ref="A21:B21"/>
    <mergeCell ref="A22:B22"/>
    <mergeCell ref="A23:B23"/>
    <mergeCell ref="A24:B24"/>
    <mergeCell ref="A25:B25"/>
    <mergeCell ref="A26:B26"/>
    <mergeCell ref="A27:B27"/>
    <mergeCell ref="A28:B28"/>
    <mergeCell ref="A38:B38"/>
    <mergeCell ref="A39:B39"/>
    <mergeCell ref="A40:B40"/>
    <mergeCell ref="A41:B41"/>
    <mergeCell ref="A42:B42"/>
    <mergeCell ref="A34:B34"/>
    <mergeCell ref="A35:B35"/>
    <mergeCell ref="A30:B30"/>
    <mergeCell ref="A31:B31"/>
    <mergeCell ref="A37:B37"/>
    <mergeCell ref="A44:B44"/>
    <mergeCell ref="A45:B45"/>
    <mergeCell ref="A47:B47"/>
    <mergeCell ref="A48:B48"/>
    <mergeCell ref="A49:B49"/>
    <mergeCell ref="A46:B46"/>
  </mergeCells>
  <conditionalFormatting sqref="A13 C13:L13">
    <cfRule type="containsText" dxfId="2118" priority="74" operator="containsText" text="ntitulé">
      <formula>NOT(ISERROR(SEARCH("ntitulé",A13)))</formula>
    </cfRule>
    <cfRule type="containsBlanks" dxfId="2117" priority="75">
      <formula>LEN(TRIM(A13))=0</formula>
    </cfRule>
  </conditionalFormatting>
  <conditionalFormatting sqref="A13:L13">
    <cfRule type="containsText" dxfId="2116" priority="73" operator="containsText" text="libre">
      <formula>NOT(ISERROR(SEARCH("libre",A13)))</formula>
    </cfRule>
  </conditionalFormatting>
  <conditionalFormatting sqref="A14:A17 C14:L17">
    <cfRule type="containsText" dxfId="2115" priority="71" operator="containsText" text="ntitulé">
      <formula>NOT(ISERROR(SEARCH("ntitulé",A14)))</formula>
    </cfRule>
    <cfRule type="containsBlanks" dxfId="2114" priority="72">
      <formula>LEN(TRIM(A14))=0</formula>
    </cfRule>
  </conditionalFormatting>
  <conditionalFormatting sqref="A14:L17">
    <cfRule type="containsText" dxfId="2113" priority="70" operator="containsText" text="libre">
      <formula>NOT(ISERROR(SEARCH("libre",A14)))</formula>
    </cfRule>
  </conditionalFormatting>
  <conditionalFormatting sqref="A19:A28 C19:L28">
    <cfRule type="containsText" dxfId="2112" priority="68" operator="containsText" text="ntitulé">
      <formula>NOT(ISERROR(SEARCH("ntitulé",A19)))</formula>
    </cfRule>
    <cfRule type="containsBlanks" dxfId="2111" priority="69">
      <formula>LEN(TRIM(A19))=0</formula>
    </cfRule>
  </conditionalFormatting>
  <conditionalFormatting sqref="A19:L28">
    <cfRule type="containsText" dxfId="2110" priority="67" operator="containsText" text="libre">
      <formula>NOT(ISERROR(SEARCH("libre",A19)))</formula>
    </cfRule>
  </conditionalFormatting>
  <conditionalFormatting sqref="C12:L12">
    <cfRule type="containsText" dxfId="2109" priority="65" operator="containsText" text="ntitulé">
      <formula>NOT(ISERROR(SEARCH("ntitulé",C12)))</formula>
    </cfRule>
    <cfRule type="containsBlanks" dxfId="2108" priority="66">
      <formula>LEN(TRIM(C12))=0</formula>
    </cfRule>
  </conditionalFormatting>
  <conditionalFormatting sqref="C12:L12">
    <cfRule type="containsText" dxfId="2107" priority="64" operator="containsText" text="libre">
      <formula>NOT(ISERROR(SEARCH("libre",C12)))</formula>
    </cfRule>
  </conditionalFormatting>
  <conditionalFormatting sqref="C11:L11">
    <cfRule type="containsText" dxfId="2106" priority="62" operator="containsText" text="ntitulé">
      <formula>NOT(ISERROR(SEARCH("ntitulé",C11)))</formula>
    </cfRule>
    <cfRule type="containsBlanks" dxfId="2105" priority="63">
      <formula>LEN(TRIM(C11))=0</formula>
    </cfRule>
  </conditionalFormatting>
  <conditionalFormatting sqref="C11:L11">
    <cfRule type="containsText" dxfId="2104" priority="61" operator="containsText" text="libre">
      <formula>NOT(ISERROR(SEARCH("libre",C11)))</formula>
    </cfRule>
  </conditionalFormatting>
  <conditionalFormatting sqref="C10:L10">
    <cfRule type="containsText" dxfId="2103" priority="59" operator="containsText" text="ntitulé">
      <formula>NOT(ISERROR(SEARCH("ntitulé",C10)))</formula>
    </cfRule>
    <cfRule type="containsBlanks" dxfId="2102" priority="60">
      <formula>LEN(TRIM(C10))=0</formula>
    </cfRule>
  </conditionalFormatting>
  <conditionalFormatting sqref="C10:L10">
    <cfRule type="containsText" dxfId="2101" priority="58" operator="containsText" text="libre">
      <formula>NOT(ISERROR(SEARCH("libre",C10)))</formula>
    </cfRule>
  </conditionalFormatting>
  <conditionalFormatting sqref="C9:L9">
    <cfRule type="containsText" dxfId="2100" priority="56" operator="containsText" text="ntitulé">
      <formula>NOT(ISERROR(SEARCH("ntitulé",C9)))</formula>
    </cfRule>
    <cfRule type="containsBlanks" dxfId="2099" priority="57">
      <formula>LEN(TRIM(C9))=0</formula>
    </cfRule>
  </conditionalFormatting>
  <conditionalFormatting sqref="C9:L9">
    <cfRule type="containsText" dxfId="2098" priority="55" operator="containsText" text="libre">
      <formula>NOT(ISERROR(SEARCH("libre",C9)))</formula>
    </cfRule>
  </conditionalFormatting>
  <conditionalFormatting sqref="A19:B28">
    <cfRule type="containsText" dxfId="2097" priority="51" operator="containsText" text="détailler">
      <formula>NOT(ISERROR(SEARCH("détailler",A19)))</formula>
    </cfRule>
  </conditionalFormatting>
  <conditionalFormatting sqref="L39 J39 H39 F39 D39">
    <cfRule type="containsText" dxfId="2096" priority="45" operator="containsText" text="ntitulé">
      <formula>NOT(ISERROR(SEARCH("ntitulé",D39)))</formula>
    </cfRule>
    <cfRule type="containsBlanks" dxfId="2095" priority="46">
      <formula>LEN(TRIM(D39))=0</formula>
    </cfRule>
  </conditionalFormatting>
  <conditionalFormatting sqref="L39 J39 H39 F39 D39">
    <cfRule type="containsText" dxfId="2094" priority="44" operator="containsText" text="libre">
      <formula>NOT(ISERROR(SEARCH("libre",D39)))</formula>
    </cfRule>
  </conditionalFormatting>
  <conditionalFormatting sqref="L40 J40 H40 F40 D40">
    <cfRule type="containsText" dxfId="2093" priority="42" operator="containsText" text="ntitulé">
      <formula>NOT(ISERROR(SEARCH("ntitulé",D40)))</formula>
    </cfRule>
    <cfRule type="containsBlanks" dxfId="2092" priority="43">
      <formula>LEN(TRIM(D40))=0</formula>
    </cfRule>
  </conditionalFormatting>
  <conditionalFormatting sqref="L40 J40 H40 F40 D40">
    <cfRule type="containsText" dxfId="2091" priority="41" operator="containsText" text="libre">
      <formula>NOT(ISERROR(SEARCH("libre",D40)))</formula>
    </cfRule>
  </conditionalFormatting>
  <conditionalFormatting sqref="L41 J41 H41 F41 D41">
    <cfRule type="containsText" dxfId="2090" priority="39" operator="containsText" text="ntitulé">
      <formula>NOT(ISERROR(SEARCH("ntitulé",D41)))</formula>
    </cfRule>
    <cfRule type="containsBlanks" dxfId="2089" priority="40">
      <formula>LEN(TRIM(D41))=0</formula>
    </cfRule>
  </conditionalFormatting>
  <conditionalFormatting sqref="L41 J41 H41 F41 D41">
    <cfRule type="containsText" dxfId="2088" priority="38" operator="containsText" text="libre">
      <formula>NOT(ISERROR(SEARCH("libre",D41)))</formula>
    </cfRule>
  </conditionalFormatting>
  <conditionalFormatting sqref="L42 J42 H42 F42 D42">
    <cfRule type="containsText" dxfId="2087" priority="36" operator="containsText" text="ntitulé">
      <formula>NOT(ISERROR(SEARCH("ntitulé",D42)))</formula>
    </cfRule>
    <cfRule type="containsBlanks" dxfId="2086" priority="37">
      <formula>LEN(TRIM(D42))=0</formula>
    </cfRule>
  </conditionalFormatting>
  <conditionalFormatting sqref="L42 J42 H42 F42 D42">
    <cfRule type="containsText" dxfId="2085" priority="35" operator="containsText" text="libre">
      <formula>NOT(ISERROR(SEARCH("libre",D42)))</formula>
    </cfRule>
  </conditionalFormatting>
  <conditionalFormatting sqref="L43 J43 H43 F43 D43">
    <cfRule type="containsText" dxfId="2084" priority="33" operator="containsText" text="ntitulé">
      <formula>NOT(ISERROR(SEARCH("ntitulé",D43)))</formula>
    </cfRule>
    <cfRule type="containsBlanks" dxfId="2083" priority="34">
      <formula>LEN(TRIM(D43))=0</formula>
    </cfRule>
  </conditionalFormatting>
  <conditionalFormatting sqref="L43 J43 H43 F43 D43">
    <cfRule type="containsText" dxfId="2082" priority="32" operator="containsText" text="libre">
      <formula>NOT(ISERROR(SEARCH("libre",D43)))</formula>
    </cfRule>
  </conditionalFormatting>
  <conditionalFormatting sqref="L44 J44 H44 F44 D44">
    <cfRule type="containsText" dxfId="2081" priority="30" operator="containsText" text="ntitulé">
      <formula>NOT(ISERROR(SEARCH("ntitulé",D44)))</formula>
    </cfRule>
    <cfRule type="containsBlanks" dxfId="2080" priority="31">
      <formula>LEN(TRIM(D44))=0</formula>
    </cfRule>
  </conditionalFormatting>
  <conditionalFormatting sqref="L44 J44 H44 F44 D44">
    <cfRule type="containsText" dxfId="2079" priority="29" operator="containsText" text="libre">
      <formula>NOT(ISERROR(SEARCH("libre",D44)))</formula>
    </cfRule>
  </conditionalFormatting>
  <conditionalFormatting sqref="L45 J45 H45 F45 D45">
    <cfRule type="containsText" dxfId="2078" priority="27" operator="containsText" text="ntitulé">
      <formula>NOT(ISERROR(SEARCH("ntitulé",D45)))</formula>
    </cfRule>
    <cfRule type="containsBlanks" dxfId="2077" priority="28">
      <formula>LEN(TRIM(D45))=0</formula>
    </cfRule>
  </conditionalFormatting>
  <conditionalFormatting sqref="L45 J45 H45 F45 D45">
    <cfRule type="containsText" dxfId="2076" priority="26" operator="containsText" text="libre">
      <formula>NOT(ISERROR(SEARCH("libre",D45)))</formula>
    </cfRule>
  </conditionalFormatting>
  <conditionalFormatting sqref="L46 J46 H46 F46 D46">
    <cfRule type="containsText" dxfId="2075" priority="24" operator="containsText" text="ntitulé">
      <formula>NOT(ISERROR(SEARCH("ntitulé",D46)))</formula>
    </cfRule>
    <cfRule type="containsBlanks" dxfId="2074" priority="25">
      <formula>LEN(TRIM(D46))=0</formula>
    </cfRule>
  </conditionalFormatting>
  <conditionalFormatting sqref="L46 J46 H46 F46 D46">
    <cfRule type="containsText" dxfId="2073" priority="23" operator="containsText" text="libre">
      <formula>NOT(ISERROR(SEARCH("libre",D46)))</formula>
    </cfRule>
  </conditionalFormatting>
  <conditionalFormatting sqref="L47 J47 H47 F47 D47">
    <cfRule type="containsText" dxfId="2072" priority="21" operator="containsText" text="ntitulé">
      <formula>NOT(ISERROR(SEARCH("ntitulé",D47)))</formula>
    </cfRule>
    <cfRule type="containsBlanks" dxfId="2071" priority="22">
      <formula>LEN(TRIM(D47))=0</formula>
    </cfRule>
  </conditionalFormatting>
  <conditionalFormatting sqref="L47 J47 H47 F47 D47">
    <cfRule type="containsText" dxfId="2070" priority="20" operator="containsText" text="libre">
      <formula>NOT(ISERROR(SEARCH("libre",D47)))</formula>
    </cfRule>
  </conditionalFormatting>
  <conditionalFormatting sqref="L48 J48 H48 F48 D48">
    <cfRule type="containsText" dxfId="2069" priority="18" operator="containsText" text="ntitulé">
      <formula>NOT(ISERROR(SEARCH("ntitulé",D48)))</formula>
    </cfRule>
    <cfRule type="containsBlanks" dxfId="2068" priority="19">
      <formula>LEN(TRIM(D48))=0</formula>
    </cfRule>
  </conditionalFormatting>
  <conditionalFormatting sqref="L48 J48 H48 F48 D48">
    <cfRule type="containsText" dxfId="2067" priority="17" operator="containsText" text="libre">
      <formula>NOT(ISERROR(SEARCH("libre",D48)))</formula>
    </cfRule>
  </conditionalFormatting>
  <conditionalFormatting sqref="A39:A48">
    <cfRule type="containsText" dxfId="2066" priority="12" operator="containsText" text="ntitulé">
      <formula>NOT(ISERROR(SEARCH("ntitulé",A39)))</formula>
    </cfRule>
    <cfRule type="containsBlanks" dxfId="2065" priority="13">
      <formula>LEN(TRIM(A39))=0</formula>
    </cfRule>
  </conditionalFormatting>
  <conditionalFormatting sqref="A39:B48">
    <cfRule type="containsText" dxfId="2064" priority="11" operator="containsText" text="libre">
      <formula>NOT(ISERROR(SEARCH("libre",A39)))</formula>
    </cfRule>
  </conditionalFormatting>
  <conditionalFormatting sqref="A39:B48">
    <cfRule type="containsText" dxfId="2063" priority="10" operator="containsText" text="détailler">
      <formula>NOT(ISERROR(SEARCH("détailler",A39)))</formula>
    </cfRule>
  </conditionalFormatting>
  <conditionalFormatting sqref="L30 J30 H30 F30 D30">
    <cfRule type="containsText" dxfId="2062" priority="2" operator="containsText" text="ntitulé">
      <formula>NOT(ISERROR(SEARCH("ntitulé",D30)))</formula>
    </cfRule>
    <cfRule type="containsBlanks" dxfId="2061" priority="3">
      <formula>LEN(TRIM(D30))=0</formula>
    </cfRule>
  </conditionalFormatting>
  <conditionalFormatting sqref="L30 J30 H30 F30 D30">
    <cfRule type="containsText" dxfId="2060" priority="1" operator="containsText" text="libre">
      <formula>NOT(ISERROR(SEARCH("libre",D30)))</formula>
    </cfRule>
  </conditionalFormatting>
  <conditionalFormatting sqref="A9:A12">
    <cfRule type="containsText" dxfId="2059" priority="5" operator="containsText" text="ntitulé">
      <formula>NOT(ISERROR(SEARCH("ntitulé",A9)))</formula>
    </cfRule>
    <cfRule type="containsBlanks" dxfId="2058" priority="6">
      <formula>LEN(TRIM(A9))=0</formula>
    </cfRule>
  </conditionalFormatting>
  <conditionalFormatting sqref="A9:B12">
    <cfRule type="containsText" dxfId="2057" priority="4" operator="containsText" text="libre">
      <formula>NOT(ISERROR(SEARCH("libre",A9)))</formula>
    </cfRule>
  </conditionalFormatting>
  <hyperlinks>
    <hyperlink ref="A1" location="TAB00!A1" display="TAB00!A1"/>
    <hyperlink ref="A2" location="'TAB2'!A1" display="Retour TAB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G23" sqref="G23"/>
    </sheetView>
  </sheetViews>
  <sheetFormatPr baseColWidth="10" defaultColWidth="9.1640625" defaultRowHeight="13.5" x14ac:dyDescent="0.3"/>
  <cols>
    <col min="1" max="1" width="11.6640625" style="6" customWidth="1"/>
    <col min="2" max="2" width="45.5" style="6" customWidth="1"/>
    <col min="3" max="3" width="21.5" style="6" customWidth="1"/>
    <col min="4" max="4" width="23.33203125" style="6" customWidth="1"/>
    <col min="5" max="7" width="21.5" style="6" customWidth="1"/>
    <col min="8" max="16384" width="9.1640625" style="6"/>
  </cols>
  <sheetData>
    <row r="1" spans="1:7" ht="15" x14ac:dyDescent="0.3">
      <c r="A1" s="5" t="s">
        <v>140</v>
      </c>
    </row>
    <row r="2" spans="1:7" ht="15" x14ac:dyDescent="0.3">
      <c r="A2" s="5" t="s">
        <v>444</v>
      </c>
    </row>
    <row r="3" spans="1:7" ht="22.15" customHeight="1" x14ac:dyDescent="0.35">
      <c r="A3" s="264" t="str">
        <f>TAB00!B52&amp;" : "&amp;TAB00!C52</f>
        <v>TAB2.2 : Détail des charges sociales et salariales</v>
      </c>
      <c r="B3" s="264"/>
      <c r="C3" s="264"/>
      <c r="D3" s="264"/>
      <c r="E3" s="264"/>
      <c r="F3" s="264"/>
      <c r="G3" s="264"/>
    </row>
    <row r="4" spans="1:7" ht="16.5" x14ac:dyDescent="0.3">
      <c r="A4" s="9"/>
      <c r="B4" s="9"/>
      <c r="C4" s="9"/>
      <c r="D4" s="9"/>
      <c r="E4" s="9"/>
      <c r="F4" s="9"/>
      <c r="G4" s="9"/>
    </row>
    <row r="5" spans="1:7" s="11" customFormat="1" x14ac:dyDescent="0.3">
      <c r="A5" s="668" t="s">
        <v>463</v>
      </c>
      <c r="B5" s="668"/>
      <c r="C5" s="668"/>
      <c r="D5" s="668"/>
      <c r="E5" s="668"/>
      <c r="F5" s="668"/>
      <c r="G5" s="668"/>
    </row>
    <row r="6" spans="1:7" s="11" customFormat="1" x14ac:dyDescent="0.3">
      <c r="A6" s="12"/>
      <c r="B6" s="12"/>
      <c r="C6" s="12"/>
      <c r="D6" s="12"/>
      <c r="E6" s="12"/>
      <c r="F6" s="12"/>
      <c r="G6" s="12"/>
    </row>
    <row r="7" spans="1:7" s="11" customFormat="1" x14ac:dyDescent="0.3">
      <c r="C7" s="174" t="s">
        <v>94</v>
      </c>
      <c r="D7" s="174" t="s">
        <v>121</v>
      </c>
      <c r="E7" s="174" t="s">
        <v>288</v>
      </c>
      <c r="F7" s="174" t="s">
        <v>306</v>
      </c>
      <c r="G7" s="174" t="s">
        <v>287</v>
      </c>
    </row>
    <row r="8" spans="1:7" s="11" customFormat="1" ht="12" customHeight="1" x14ac:dyDescent="0.3">
      <c r="A8" s="670" t="s">
        <v>464</v>
      </c>
      <c r="B8" s="671"/>
      <c r="C8" s="1">
        <f>'TAB2'!D23</f>
        <v>0</v>
      </c>
      <c r="D8" s="1">
        <f>'TAB2'!G23</f>
        <v>0</v>
      </c>
      <c r="E8" s="1">
        <f>'TAB2'!K23</f>
        <v>0</v>
      </c>
      <c r="F8" s="1">
        <f>'TAB2'!O23</f>
        <v>0</v>
      </c>
      <c r="G8" s="1">
        <f>'TAB2'!S23</f>
        <v>0</v>
      </c>
    </row>
    <row r="9" spans="1:7" s="11" customFormat="1" x14ac:dyDescent="0.3">
      <c r="A9" s="672" t="s">
        <v>465</v>
      </c>
      <c r="B9" s="672"/>
      <c r="C9" s="1">
        <f>'TAB2'!D24</f>
        <v>0</v>
      </c>
      <c r="D9" s="1">
        <f>'TAB2'!G24</f>
        <v>0</v>
      </c>
      <c r="E9" s="1">
        <f>'TAB2'!K24</f>
        <v>0</v>
      </c>
      <c r="F9" s="1">
        <f>'TAB2'!O24</f>
        <v>0</v>
      </c>
      <c r="G9" s="1">
        <f>'TAB2'!S24</f>
        <v>0</v>
      </c>
    </row>
    <row r="10" spans="1:7" s="11" customFormat="1" x14ac:dyDescent="0.3">
      <c r="A10" s="673" t="s">
        <v>466</v>
      </c>
      <c r="B10" s="672"/>
      <c r="C10" s="1">
        <f>'TAB2'!D25</f>
        <v>0</v>
      </c>
      <c r="D10" s="1">
        <f>'TAB2'!G25</f>
        <v>0</v>
      </c>
      <c r="E10" s="1">
        <f>'TAB2'!K25</f>
        <v>0</v>
      </c>
      <c r="F10" s="1">
        <f>'TAB2'!O25</f>
        <v>0</v>
      </c>
      <c r="G10" s="1">
        <f>'TAB2'!S25</f>
        <v>0</v>
      </c>
    </row>
    <row r="11" spans="1:7" s="11" customFormat="1" x14ac:dyDescent="0.3">
      <c r="A11" s="672" t="s">
        <v>467</v>
      </c>
      <c r="B11" s="672"/>
      <c r="C11" s="1">
        <f>'TAB2'!D26</f>
        <v>0</v>
      </c>
      <c r="D11" s="1">
        <f>'TAB2'!G26</f>
        <v>0</v>
      </c>
      <c r="E11" s="1">
        <f>'TAB2'!K26</f>
        <v>0</v>
      </c>
      <c r="F11" s="1">
        <f>'TAB2'!O26</f>
        <v>0</v>
      </c>
      <c r="G11" s="1">
        <f>'TAB2'!S26</f>
        <v>0</v>
      </c>
    </row>
    <row r="12" spans="1:7" s="81" customFormat="1" ht="40.9" customHeight="1" x14ac:dyDescent="0.3">
      <c r="A12" s="674" t="s">
        <v>556</v>
      </c>
      <c r="B12" s="675"/>
      <c r="C12" s="1">
        <f>'TAB2'!D27</f>
        <v>0</v>
      </c>
      <c r="D12" s="1">
        <f>'TAB2'!G27</f>
        <v>0</v>
      </c>
      <c r="E12" s="1">
        <f>'TAB2'!K27</f>
        <v>0</v>
      </c>
      <c r="F12" s="1">
        <f>'TAB2'!O27</f>
        <v>0</v>
      </c>
      <c r="G12" s="1">
        <f>'TAB2'!S27</f>
        <v>0</v>
      </c>
    </row>
    <row r="13" spans="1:7" s="11" customFormat="1" x14ac:dyDescent="0.3">
      <c r="A13" s="673" t="s">
        <v>557</v>
      </c>
      <c r="B13" s="672"/>
      <c r="C13" s="1">
        <f>'TAB2'!D28</f>
        <v>0</v>
      </c>
      <c r="D13" s="1">
        <f>'TAB2'!G28</f>
        <v>0</v>
      </c>
      <c r="E13" s="1">
        <f>'TAB2'!K28</f>
        <v>0</v>
      </c>
      <c r="F13" s="1">
        <f>'TAB2'!O28</f>
        <v>0</v>
      </c>
      <c r="G13" s="1">
        <f>'TAB2'!S28</f>
        <v>0</v>
      </c>
    </row>
    <row r="14" spans="1:7" s="11" customFormat="1" x14ac:dyDescent="0.3">
      <c r="A14" s="655" t="s">
        <v>468</v>
      </c>
      <c r="B14" s="669"/>
      <c r="C14" s="16">
        <f>SUM(C8:C13)</f>
        <v>0</v>
      </c>
      <c r="D14" s="16">
        <f>SUM(D8:D13)</f>
        <v>0</v>
      </c>
      <c r="E14" s="16">
        <f>SUM(E8:E13)</f>
        <v>0</v>
      </c>
      <c r="F14" s="16">
        <f>SUM(F8:F13)</f>
        <v>0</v>
      </c>
      <c r="G14" s="16">
        <f>SUM(G8:G13)</f>
        <v>0</v>
      </c>
    </row>
    <row r="16" spans="1:7" s="11" customFormat="1" x14ac:dyDescent="0.3">
      <c r="A16" s="668" t="s">
        <v>469</v>
      </c>
      <c r="B16" s="668"/>
      <c r="C16" s="668"/>
      <c r="D16" s="668"/>
      <c r="E16" s="668"/>
      <c r="F16" s="668"/>
      <c r="G16" s="668"/>
    </row>
    <row r="18" spans="1:7" s="11" customFormat="1" x14ac:dyDescent="0.3">
      <c r="C18" s="174" t="str">
        <f>C7</f>
        <v>Réalité 2015</v>
      </c>
      <c r="D18" s="174" t="str">
        <f>D7</f>
        <v>Meilleure estimation 2016</v>
      </c>
      <c r="E18" s="174" t="str">
        <f>E7</f>
        <v>Budget 2017</v>
      </c>
      <c r="F18" s="174" t="str">
        <f>F7</f>
        <v>Budget 2018</v>
      </c>
      <c r="G18" s="174" t="str">
        <f>G7</f>
        <v>Budget 2019</v>
      </c>
    </row>
    <row r="19" spans="1:7" s="11" customFormat="1" x14ac:dyDescent="0.3">
      <c r="A19" s="11" t="s">
        <v>470</v>
      </c>
      <c r="C19" s="1">
        <f>'TAB2'!B22</f>
        <v>0</v>
      </c>
      <c r="D19" s="1">
        <f>'TAB2'!E22</f>
        <v>0</v>
      </c>
      <c r="E19" s="1">
        <f>'TAB2'!I22</f>
        <v>0</v>
      </c>
      <c r="F19" s="1">
        <f>'TAB2'!M22</f>
        <v>0</v>
      </c>
      <c r="G19" s="1">
        <f>'TAB2'!Q22</f>
        <v>0</v>
      </c>
    </row>
    <row r="20" spans="1:7" s="11" customFormat="1" x14ac:dyDescent="0.3">
      <c r="A20" s="11" t="s">
        <v>471</v>
      </c>
      <c r="C20" s="238"/>
      <c r="D20" s="238"/>
      <c r="E20" s="238"/>
      <c r="F20" s="238"/>
      <c r="G20" s="238"/>
    </row>
    <row r="21" spans="1:7" s="11" customFormat="1" x14ac:dyDescent="0.3">
      <c r="A21" s="11" t="s">
        <v>472</v>
      </c>
      <c r="C21" s="1">
        <f>IFERROR(C19/C20,0)</f>
        <v>0</v>
      </c>
      <c r="D21" s="1">
        <f>IFERROR(D19/D20,0)</f>
        <v>0</v>
      </c>
      <c r="E21" s="1">
        <f>IFERROR(E19/E20,0)</f>
        <v>0</v>
      </c>
      <c r="F21" s="1">
        <f>IFERROR(F19/F20,0)</f>
        <v>0</v>
      </c>
      <c r="G21" s="1">
        <f>IFERROR(G19/G20,0)</f>
        <v>0</v>
      </c>
    </row>
    <row r="22" spans="1:7" s="11" customFormat="1" x14ac:dyDescent="0.3">
      <c r="A22" s="11" t="s">
        <v>473</v>
      </c>
      <c r="C22" s="1">
        <f>'TAB2'!C22</f>
        <v>0</v>
      </c>
      <c r="D22" s="1">
        <f>'TAB2'!F22</f>
        <v>0</v>
      </c>
      <c r="E22" s="1">
        <f>'TAB2'!J22</f>
        <v>0</v>
      </c>
      <c r="F22" s="1">
        <f>'TAB2'!N22</f>
        <v>0</v>
      </c>
      <c r="G22" s="1">
        <f>'TAB2'!R22</f>
        <v>0</v>
      </c>
    </row>
    <row r="23" spans="1:7" s="11" customFormat="1" x14ac:dyDescent="0.3">
      <c r="A23" s="11" t="s">
        <v>474</v>
      </c>
      <c r="C23" s="238"/>
      <c r="D23" s="238"/>
      <c r="E23" s="238"/>
      <c r="F23" s="238"/>
      <c r="G23" s="238"/>
    </row>
    <row r="24" spans="1:7" s="11" customFormat="1" x14ac:dyDescent="0.3">
      <c r="A24" s="11" t="s">
        <v>475</v>
      </c>
      <c r="C24" s="1">
        <f>IFERROR(C22/C23,0)</f>
        <v>0</v>
      </c>
      <c r="D24" s="1">
        <f>IFERROR(D22/D23,0)</f>
        <v>0</v>
      </c>
      <c r="E24" s="1">
        <f>IFERROR(E22/E23,0)</f>
        <v>0</v>
      </c>
      <c r="F24" s="1">
        <f>IFERROR(F22/F23,0)</f>
        <v>0</v>
      </c>
      <c r="G24" s="1">
        <f>IFERROR(G22/G23,0)</f>
        <v>0</v>
      </c>
    </row>
    <row r="26" spans="1:7" s="11" customFormat="1" x14ac:dyDescent="0.3">
      <c r="A26" s="668" t="s">
        <v>476</v>
      </c>
      <c r="B26" s="668"/>
      <c r="C26" s="668"/>
      <c r="D26" s="668"/>
      <c r="E26" s="668"/>
      <c r="F26" s="668"/>
      <c r="G26" s="668"/>
    </row>
    <row r="28" spans="1:7" x14ac:dyDescent="0.3">
      <c r="A28" s="655" t="s">
        <v>477</v>
      </c>
      <c r="B28" s="656"/>
      <c r="C28" s="174" t="str">
        <f>C18</f>
        <v>Réalité 2015</v>
      </c>
      <c r="D28" s="174" t="str">
        <f>D18</f>
        <v>Meilleure estimation 2016</v>
      </c>
      <c r="E28" s="174" t="str">
        <f>E18</f>
        <v>Budget 2017</v>
      </c>
      <c r="F28" s="174" t="str">
        <f>F18</f>
        <v>Budget 2018</v>
      </c>
      <c r="G28" s="174" t="str">
        <f>G18</f>
        <v>Budget 2019</v>
      </c>
    </row>
    <row r="29" spans="1:7" ht="12" customHeight="1" x14ac:dyDescent="0.3">
      <c r="A29" s="649" t="s">
        <v>84</v>
      </c>
      <c r="B29" s="650"/>
      <c r="C29" s="238"/>
      <c r="D29" s="238"/>
      <c r="E29" s="238"/>
      <c r="F29" s="238"/>
      <c r="G29" s="238"/>
    </row>
    <row r="30" spans="1:7" ht="12" customHeight="1" x14ac:dyDescent="0.3">
      <c r="A30" s="649" t="s">
        <v>85</v>
      </c>
      <c r="B30" s="650"/>
      <c r="C30" s="238"/>
      <c r="D30" s="238"/>
      <c r="E30" s="238"/>
      <c r="F30" s="238"/>
      <c r="G30" s="238"/>
    </row>
    <row r="31" spans="1:7" ht="12" customHeight="1" x14ac:dyDescent="0.3">
      <c r="A31" s="649" t="s">
        <v>86</v>
      </c>
      <c r="B31" s="650"/>
      <c r="C31" s="238"/>
      <c r="D31" s="238"/>
      <c r="E31" s="238"/>
      <c r="F31" s="238"/>
      <c r="G31" s="238"/>
    </row>
    <row r="32" spans="1:7" ht="12" customHeight="1" x14ac:dyDescent="0.3">
      <c r="A32" s="649" t="s">
        <v>87</v>
      </c>
      <c r="B32" s="650"/>
      <c r="C32" s="238"/>
      <c r="D32" s="238"/>
      <c r="E32" s="238"/>
      <c r="F32" s="238"/>
      <c r="G32" s="238"/>
    </row>
    <row r="33" spans="1:7" ht="12" customHeight="1" x14ac:dyDescent="0.3">
      <c r="A33" s="649" t="s">
        <v>88</v>
      </c>
      <c r="B33" s="650"/>
      <c r="C33" s="238"/>
      <c r="D33" s="238"/>
      <c r="E33" s="238"/>
      <c r="F33" s="238"/>
      <c r="G33" s="238"/>
    </row>
    <row r="34" spans="1:7" ht="12" customHeight="1" x14ac:dyDescent="0.3">
      <c r="A34" s="649" t="s">
        <v>371</v>
      </c>
      <c r="B34" s="650"/>
      <c r="C34" s="238"/>
      <c r="D34" s="238"/>
      <c r="E34" s="238"/>
      <c r="F34" s="238"/>
      <c r="G34" s="238"/>
    </row>
    <row r="35" spans="1:7" ht="12" customHeight="1" x14ac:dyDescent="0.3">
      <c r="A35" s="649" t="s">
        <v>372</v>
      </c>
      <c r="B35" s="650"/>
      <c r="C35" s="238"/>
      <c r="D35" s="238"/>
      <c r="E35" s="238"/>
      <c r="F35" s="238"/>
      <c r="G35" s="238"/>
    </row>
    <row r="36" spans="1:7" ht="12" customHeight="1" x14ac:dyDescent="0.3">
      <c r="A36" s="649" t="s">
        <v>373</v>
      </c>
      <c r="B36" s="650"/>
      <c r="C36" s="238"/>
      <c r="D36" s="238"/>
      <c r="E36" s="238"/>
      <c r="F36" s="238"/>
      <c r="G36" s="238"/>
    </row>
    <row r="37" spans="1:7" ht="12" customHeight="1" x14ac:dyDescent="0.3">
      <c r="A37" s="649" t="s">
        <v>374</v>
      </c>
      <c r="B37" s="650"/>
      <c r="C37" s="238"/>
      <c r="D37" s="238"/>
      <c r="E37" s="238"/>
      <c r="F37" s="238"/>
      <c r="G37" s="238"/>
    </row>
    <row r="38" spans="1:7" ht="12" customHeight="1" x14ac:dyDescent="0.3">
      <c r="A38" s="649" t="s">
        <v>375</v>
      </c>
      <c r="B38" s="650"/>
      <c r="C38" s="238"/>
      <c r="D38" s="238"/>
      <c r="E38" s="238"/>
      <c r="F38" s="238"/>
      <c r="G38" s="238"/>
    </row>
    <row r="39" spans="1:7" s="11" customFormat="1" x14ac:dyDescent="0.3">
      <c r="A39" s="655" t="s">
        <v>54</v>
      </c>
      <c r="B39" s="656"/>
      <c r="C39" s="16">
        <f>SUM(C29:C38)</f>
        <v>0</v>
      </c>
      <c r="D39" s="16">
        <f>SUM(D29:D38)</f>
        <v>0</v>
      </c>
      <c r="E39" s="16">
        <f>SUM(E29:E38)</f>
        <v>0</v>
      </c>
      <c r="F39" s="16">
        <f>SUM(F29:F38)</f>
        <v>0</v>
      </c>
      <c r="G39" s="16">
        <f>SUM(G29:G38)</f>
        <v>0</v>
      </c>
    </row>
  </sheetData>
  <mergeCells count="22">
    <mergeCell ref="A5:G5"/>
    <mergeCell ref="A14:B14"/>
    <mergeCell ref="A16:G16"/>
    <mergeCell ref="A26:G26"/>
    <mergeCell ref="A8:B8"/>
    <mergeCell ref="A9:B9"/>
    <mergeCell ref="A10:B10"/>
    <mergeCell ref="A11:B11"/>
    <mergeCell ref="A12:B12"/>
    <mergeCell ref="A13:B13"/>
    <mergeCell ref="A39:B39"/>
    <mergeCell ref="A33:B33"/>
    <mergeCell ref="A34:B34"/>
    <mergeCell ref="A35:B35"/>
    <mergeCell ref="A36:B36"/>
    <mergeCell ref="A37:B37"/>
    <mergeCell ref="A38:B38"/>
    <mergeCell ref="A32:B32"/>
    <mergeCell ref="A28:B28"/>
    <mergeCell ref="A29:B29"/>
    <mergeCell ref="A30:B30"/>
    <mergeCell ref="A31:B31"/>
  </mergeCells>
  <conditionalFormatting sqref="C23:G23">
    <cfRule type="containsText" dxfId="2056" priority="1" operator="containsText" text="libre">
      <formula>NOT(ISERROR(SEARCH("libre",C23)))</formula>
    </cfRule>
  </conditionalFormatting>
  <conditionalFormatting sqref="A29:A38">
    <cfRule type="containsText" dxfId="2055" priority="12" operator="containsText" text="ntitulé">
      <formula>NOT(ISERROR(SEARCH("ntitulé",A29)))</formula>
    </cfRule>
    <cfRule type="containsBlanks" dxfId="2054" priority="13">
      <formula>LEN(TRIM(A29))=0</formula>
    </cfRule>
  </conditionalFormatting>
  <conditionalFormatting sqref="A29:B38">
    <cfRule type="containsText" dxfId="2053" priority="11" operator="containsText" text="libre">
      <formula>NOT(ISERROR(SEARCH("libre",A29)))</formula>
    </cfRule>
  </conditionalFormatting>
  <conditionalFormatting sqref="A29:B38">
    <cfRule type="containsText" dxfId="2052" priority="10" operator="containsText" text="détailler">
      <formula>NOT(ISERROR(SEARCH("détailler",A29)))</formula>
    </cfRule>
  </conditionalFormatting>
  <conditionalFormatting sqref="C29:G38">
    <cfRule type="containsText" dxfId="2051" priority="8" operator="containsText" text="ntitulé">
      <formula>NOT(ISERROR(SEARCH("ntitulé",C29)))</formula>
    </cfRule>
    <cfRule type="containsBlanks" dxfId="2050" priority="9">
      <formula>LEN(TRIM(C29))=0</formula>
    </cfRule>
  </conditionalFormatting>
  <conditionalFormatting sqref="C29:G38">
    <cfRule type="containsText" dxfId="2049" priority="7" operator="containsText" text="libre">
      <formula>NOT(ISERROR(SEARCH("libre",C29)))</formula>
    </cfRule>
  </conditionalFormatting>
  <conditionalFormatting sqref="C20:G20">
    <cfRule type="containsText" dxfId="2048" priority="5" operator="containsText" text="ntitulé">
      <formula>NOT(ISERROR(SEARCH("ntitulé",C20)))</formula>
    </cfRule>
    <cfRule type="containsBlanks" dxfId="2047" priority="6">
      <formula>LEN(TRIM(C20))=0</formula>
    </cfRule>
  </conditionalFormatting>
  <conditionalFormatting sqref="C20:G20">
    <cfRule type="containsText" dxfId="2046" priority="4" operator="containsText" text="libre">
      <formula>NOT(ISERROR(SEARCH("libre",C20)))</formula>
    </cfRule>
  </conditionalFormatting>
  <conditionalFormatting sqref="C23:G23">
    <cfRule type="containsText" dxfId="2045" priority="2" operator="containsText" text="ntitulé">
      <formula>NOT(ISERROR(SEARCH("ntitulé",C23)))</formula>
    </cfRule>
    <cfRule type="containsBlanks" dxfId="2044" priority="3">
      <formula>LEN(TRIM(C23))=0</formula>
    </cfRule>
  </conditionalFormatting>
  <hyperlinks>
    <hyperlink ref="A1" location="TAB00!A1" display="TAB00!A1"/>
    <hyperlink ref="A2" location="'TAB2'!A1" display="Retour TAB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7" workbookViewId="0">
      <selection activeCell="F27" sqref="F27"/>
    </sheetView>
  </sheetViews>
  <sheetFormatPr baseColWidth="10" defaultColWidth="9.1640625" defaultRowHeight="13.5" x14ac:dyDescent="0.3"/>
  <cols>
    <col min="1" max="1" width="48.5" style="6" customWidth="1"/>
    <col min="2" max="6" width="16.6640625" style="10" customWidth="1"/>
    <col min="7" max="7" width="21.5" style="6" customWidth="1"/>
    <col min="8" max="16384" width="9.1640625" style="6"/>
  </cols>
  <sheetData>
    <row r="1" spans="1:11" ht="15" x14ac:dyDescent="0.3">
      <c r="A1" s="5" t="s">
        <v>140</v>
      </c>
    </row>
    <row r="2" spans="1:11" ht="15" x14ac:dyDescent="0.3">
      <c r="A2" s="5" t="s">
        <v>444</v>
      </c>
    </row>
    <row r="3" spans="1:11" ht="48" customHeight="1" x14ac:dyDescent="0.3">
      <c r="A3" s="676" t="str">
        <f>TAB00!B53&amp;" : "&amp;TAB00!C53</f>
        <v xml:space="preserve">TAB2.3 : Produits contrôlables issus des tarifs non périodiques </v>
      </c>
      <c r="B3" s="676"/>
      <c r="C3" s="676"/>
      <c r="D3" s="676"/>
      <c r="E3" s="676"/>
      <c r="F3" s="676"/>
      <c r="G3" s="676"/>
      <c r="H3" s="676"/>
      <c r="I3" s="676"/>
      <c r="J3" s="676"/>
      <c r="K3" s="676"/>
    </row>
    <row r="4" spans="1:11" ht="16.5" x14ac:dyDescent="0.3">
      <c r="A4" s="9"/>
      <c r="B4" s="433"/>
      <c r="C4" s="433"/>
      <c r="D4" s="433"/>
      <c r="E4" s="433"/>
      <c r="F4" s="433"/>
      <c r="G4" s="9"/>
    </row>
    <row r="5" spans="1:11" s="80" customFormat="1" ht="27" x14ac:dyDescent="0.3">
      <c r="A5" s="435" t="s">
        <v>2</v>
      </c>
      <c r="B5" s="327" t="s">
        <v>94</v>
      </c>
      <c r="C5" s="327" t="s">
        <v>121</v>
      </c>
      <c r="D5" s="327" t="s">
        <v>288</v>
      </c>
      <c r="E5" s="327" t="s">
        <v>306</v>
      </c>
      <c r="F5" s="327" t="s">
        <v>287</v>
      </c>
      <c r="G5" s="434"/>
    </row>
    <row r="6" spans="1:11" x14ac:dyDescent="0.3">
      <c r="A6" s="437" t="s">
        <v>657</v>
      </c>
      <c r="B6" s="51">
        <f>SUM(B7:B11)</f>
        <v>0</v>
      </c>
      <c r="C6" s="51">
        <f t="shared" ref="C6:F6" si="0">SUM(C7:C11)</f>
        <v>0</v>
      </c>
      <c r="D6" s="51">
        <f t="shared" si="0"/>
        <v>0</v>
      </c>
      <c r="E6" s="51">
        <f t="shared" si="0"/>
        <v>0</v>
      </c>
      <c r="F6" s="51">
        <f t="shared" si="0"/>
        <v>0</v>
      </c>
    </row>
    <row r="7" spans="1:11" x14ac:dyDescent="0.3">
      <c r="A7" s="278" t="s">
        <v>451</v>
      </c>
      <c r="B7" s="238"/>
      <c r="C7" s="238"/>
      <c r="D7" s="238"/>
      <c r="E7" s="238"/>
      <c r="F7" s="238"/>
    </row>
    <row r="8" spans="1:11" x14ac:dyDescent="0.3">
      <c r="A8" s="278" t="s">
        <v>451</v>
      </c>
      <c r="B8" s="238"/>
      <c r="C8" s="238"/>
      <c r="D8" s="238"/>
      <c r="E8" s="238"/>
      <c r="F8" s="238"/>
    </row>
    <row r="9" spans="1:11" x14ac:dyDescent="0.3">
      <c r="A9" s="278" t="s">
        <v>451</v>
      </c>
      <c r="B9" s="238"/>
      <c r="C9" s="238"/>
      <c r="D9" s="238"/>
      <c r="E9" s="238"/>
      <c r="F9" s="238"/>
    </row>
    <row r="10" spans="1:11" x14ac:dyDescent="0.3">
      <c r="A10" s="278" t="s">
        <v>451</v>
      </c>
      <c r="B10" s="238"/>
      <c r="C10" s="238"/>
      <c r="D10" s="238"/>
      <c r="E10" s="238"/>
      <c r="F10" s="238"/>
    </row>
    <row r="11" spans="1:11" x14ac:dyDescent="0.3">
      <c r="A11" s="278" t="s">
        <v>451</v>
      </c>
      <c r="B11" s="238"/>
      <c r="C11" s="238"/>
      <c r="D11" s="238"/>
      <c r="E11" s="238"/>
      <c r="F11" s="238"/>
    </row>
    <row r="12" spans="1:11" x14ac:dyDescent="0.3">
      <c r="A12" s="437" t="s">
        <v>658</v>
      </c>
      <c r="B12" s="51">
        <f>SUM(B13:B17)</f>
        <v>0</v>
      </c>
      <c r="C12" s="51">
        <f t="shared" ref="C12:F12" si="1">SUM(C13:C17)</f>
        <v>0</v>
      </c>
      <c r="D12" s="51">
        <f t="shared" si="1"/>
        <v>0</v>
      </c>
      <c r="E12" s="51">
        <f t="shared" si="1"/>
        <v>0</v>
      </c>
      <c r="F12" s="51">
        <f t="shared" si="1"/>
        <v>0</v>
      </c>
    </row>
    <row r="13" spans="1:11" x14ac:dyDescent="0.3">
      <c r="A13" s="278" t="s">
        <v>451</v>
      </c>
      <c r="B13" s="238"/>
      <c r="C13" s="238"/>
      <c r="D13" s="238"/>
      <c r="E13" s="238"/>
      <c r="F13" s="238"/>
    </row>
    <row r="14" spans="1:11" x14ac:dyDescent="0.3">
      <c r="A14" s="278" t="s">
        <v>451</v>
      </c>
      <c r="B14" s="238"/>
      <c r="C14" s="238"/>
      <c r="D14" s="238"/>
      <c r="E14" s="238"/>
      <c r="F14" s="238"/>
    </row>
    <row r="15" spans="1:11" x14ac:dyDescent="0.3">
      <c r="A15" s="278" t="s">
        <v>451</v>
      </c>
      <c r="B15" s="238"/>
      <c r="C15" s="238"/>
      <c r="D15" s="238"/>
      <c r="E15" s="238"/>
      <c r="F15" s="238"/>
    </row>
    <row r="16" spans="1:11" x14ac:dyDescent="0.3">
      <c r="A16" s="278" t="s">
        <v>451</v>
      </c>
      <c r="B16" s="238"/>
      <c r="C16" s="238"/>
      <c r="D16" s="238"/>
      <c r="E16" s="238"/>
      <c r="F16" s="238"/>
    </row>
    <row r="17" spans="1:6" x14ac:dyDescent="0.3">
      <c r="A17" s="278" t="s">
        <v>451</v>
      </c>
      <c r="B17" s="238"/>
      <c r="C17" s="238"/>
      <c r="D17" s="238"/>
      <c r="E17" s="238"/>
      <c r="F17" s="238"/>
    </row>
    <row r="18" spans="1:6" x14ac:dyDescent="0.3">
      <c r="A18" s="437" t="s">
        <v>661</v>
      </c>
      <c r="B18" s="51">
        <f>SUM(B19:B23)</f>
        <v>0</v>
      </c>
      <c r="C18" s="51">
        <f t="shared" ref="C18" si="2">SUM(C19:C23)</f>
        <v>0</v>
      </c>
      <c r="D18" s="51">
        <f t="shared" ref="D18" si="3">SUM(D19:D23)</f>
        <v>0</v>
      </c>
      <c r="E18" s="51">
        <f t="shared" ref="E18" si="4">SUM(E19:E23)</f>
        <v>0</v>
      </c>
      <c r="F18" s="51">
        <f t="shared" ref="F18" si="5">SUM(F19:F23)</f>
        <v>0</v>
      </c>
    </row>
    <row r="19" spans="1:6" x14ac:dyDescent="0.3">
      <c r="A19" s="278" t="s">
        <v>451</v>
      </c>
      <c r="B19" s="238"/>
      <c r="C19" s="238"/>
      <c r="D19" s="238"/>
      <c r="E19" s="238"/>
      <c r="F19" s="238"/>
    </row>
    <row r="20" spans="1:6" x14ac:dyDescent="0.3">
      <c r="A20" s="278" t="s">
        <v>451</v>
      </c>
      <c r="B20" s="238"/>
      <c r="C20" s="238"/>
      <c r="D20" s="238"/>
      <c r="E20" s="238"/>
      <c r="F20" s="238"/>
    </row>
    <row r="21" spans="1:6" x14ac:dyDescent="0.3">
      <c r="A21" s="278" t="s">
        <v>451</v>
      </c>
      <c r="B21" s="238"/>
      <c r="C21" s="238"/>
      <c r="D21" s="238"/>
      <c r="E21" s="238"/>
      <c r="F21" s="238"/>
    </row>
    <row r="22" spans="1:6" x14ac:dyDescent="0.3">
      <c r="A22" s="278" t="s">
        <v>451</v>
      </c>
      <c r="B22" s="238"/>
      <c r="C22" s="238"/>
      <c r="D22" s="238"/>
      <c r="E22" s="238"/>
      <c r="F22" s="238"/>
    </row>
    <row r="23" spans="1:6" x14ac:dyDescent="0.3">
      <c r="A23" s="278" t="s">
        <v>451</v>
      </c>
      <c r="B23" s="238"/>
      <c r="C23" s="238"/>
      <c r="D23" s="238"/>
      <c r="E23" s="238"/>
      <c r="F23" s="238"/>
    </row>
    <row r="24" spans="1:6" x14ac:dyDescent="0.3">
      <c r="B24" s="6"/>
      <c r="C24" s="6"/>
      <c r="D24" s="6"/>
      <c r="E24" s="6"/>
      <c r="F24" s="6"/>
    </row>
    <row r="25" spans="1:6" x14ac:dyDescent="0.3">
      <c r="A25" s="436" t="s">
        <v>54</v>
      </c>
      <c r="B25" s="16">
        <f>SUM(B6,B12,B18)</f>
        <v>0</v>
      </c>
      <c r="C25" s="16">
        <f>SUM(C6,C12,C18)</f>
        <v>0</v>
      </c>
      <c r="D25" s="16">
        <f>SUM(D6,D12,D18)</f>
        <v>0</v>
      </c>
      <c r="E25" s="16">
        <f>SUM(E6,E12,E18)</f>
        <v>0</v>
      </c>
      <c r="F25" s="16">
        <f>SUM(F6,F12,F18)</f>
        <v>0</v>
      </c>
    </row>
    <row r="26" spans="1:6" ht="27" x14ac:dyDescent="0.3">
      <c r="A26" s="10" t="s">
        <v>721</v>
      </c>
      <c r="B26" s="51">
        <f>'TAB2'!D31</f>
        <v>0</v>
      </c>
      <c r="C26" s="51">
        <f>'TAB2'!G31</f>
        <v>0</v>
      </c>
      <c r="D26" s="51">
        <f>'TAB2'!K31</f>
        <v>0</v>
      </c>
      <c r="E26" s="51">
        <f>'TAB2'!O31</f>
        <v>0</v>
      </c>
      <c r="F26" s="51">
        <f>'TAB2'!S31</f>
        <v>0</v>
      </c>
    </row>
    <row r="27" spans="1:6" ht="40.5" x14ac:dyDescent="0.3">
      <c r="A27" s="263" t="s">
        <v>722</v>
      </c>
      <c r="B27" s="439">
        <f>B25-B26</f>
        <v>0</v>
      </c>
      <c r="C27" s="439">
        <f t="shared" ref="C27:F27" si="6">C25-C26</f>
        <v>0</v>
      </c>
      <c r="D27" s="439">
        <f t="shared" si="6"/>
        <v>0</v>
      </c>
      <c r="E27" s="439">
        <f t="shared" si="6"/>
        <v>0</v>
      </c>
      <c r="F27" s="439">
        <f t="shared" si="6"/>
        <v>0</v>
      </c>
    </row>
  </sheetData>
  <mergeCells count="1">
    <mergeCell ref="A3:K3"/>
  </mergeCells>
  <conditionalFormatting sqref="B7:F11">
    <cfRule type="containsText" dxfId="2043" priority="26" operator="containsText" text="ntitulé">
      <formula>NOT(ISERROR(SEARCH("ntitulé",B7)))</formula>
    </cfRule>
    <cfRule type="containsBlanks" dxfId="2042" priority="27">
      <formula>LEN(TRIM(B7))=0</formula>
    </cfRule>
  </conditionalFormatting>
  <conditionalFormatting sqref="B7:F11">
    <cfRule type="containsText" dxfId="2041" priority="25" operator="containsText" text="libre">
      <formula>NOT(ISERROR(SEARCH("libre",B7)))</formula>
    </cfRule>
  </conditionalFormatting>
  <conditionalFormatting sqref="A7:A11">
    <cfRule type="containsText" dxfId="2040" priority="23" operator="containsText" text="ntitulé">
      <formula>NOT(ISERROR(SEARCH("ntitulé",A7)))</formula>
    </cfRule>
    <cfRule type="containsBlanks" dxfId="2039" priority="24">
      <formula>LEN(TRIM(A7))=0</formula>
    </cfRule>
  </conditionalFormatting>
  <conditionalFormatting sqref="A7:A11">
    <cfRule type="containsText" dxfId="2038" priority="22" operator="containsText" text="libre">
      <formula>NOT(ISERROR(SEARCH("libre",A7)))</formula>
    </cfRule>
  </conditionalFormatting>
  <conditionalFormatting sqref="A7:A11">
    <cfRule type="containsText" dxfId="2037" priority="20" operator="containsText" text="ntitulé">
      <formula>NOT(ISERROR(SEARCH("ntitulé",A7)))</formula>
    </cfRule>
    <cfRule type="containsBlanks" dxfId="2036" priority="21">
      <formula>LEN(TRIM(A7))=0</formula>
    </cfRule>
  </conditionalFormatting>
  <conditionalFormatting sqref="A7:A11">
    <cfRule type="containsText" dxfId="2035" priority="19" operator="containsText" text="libre">
      <formula>NOT(ISERROR(SEARCH("libre",A7)))</formula>
    </cfRule>
  </conditionalFormatting>
  <conditionalFormatting sqref="B13:F17">
    <cfRule type="containsText" dxfId="2034" priority="17" operator="containsText" text="ntitulé">
      <formula>NOT(ISERROR(SEARCH("ntitulé",B13)))</formula>
    </cfRule>
    <cfRule type="containsBlanks" dxfId="2033" priority="18">
      <formula>LEN(TRIM(B13))=0</formula>
    </cfRule>
  </conditionalFormatting>
  <conditionalFormatting sqref="B13:F17">
    <cfRule type="containsText" dxfId="2032" priority="16" operator="containsText" text="libre">
      <formula>NOT(ISERROR(SEARCH("libre",B13)))</formula>
    </cfRule>
  </conditionalFormatting>
  <conditionalFormatting sqref="A13:A17">
    <cfRule type="containsText" dxfId="2031" priority="14" operator="containsText" text="ntitulé">
      <formula>NOT(ISERROR(SEARCH("ntitulé",A13)))</formula>
    </cfRule>
    <cfRule type="containsBlanks" dxfId="2030" priority="15">
      <formula>LEN(TRIM(A13))=0</formula>
    </cfRule>
  </conditionalFormatting>
  <conditionalFormatting sqref="A13:A17">
    <cfRule type="containsText" dxfId="2029" priority="13" operator="containsText" text="libre">
      <formula>NOT(ISERROR(SEARCH("libre",A13)))</formula>
    </cfRule>
  </conditionalFormatting>
  <conditionalFormatting sqref="A13:A17">
    <cfRule type="containsText" dxfId="2028" priority="11" operator="containsText" text="ntitulé">
      <formula>NOT(ISERROR(SEARCH("ntitulé",A13)))</formula>
    </cfRule>
    <cfRule type="containsBlanks" dxfId="2027" priority="12">
      <formula>LEN(TRIM(A13))=0</formula>
    </cfRule>
  </conditionalFormatting>
  <conditionalFormatting sqref="A13:A17">
    <cfRule type="containsText" dxfId="2026" priority="10" operator="containsText" text="libre">
      <formula>NOT(ISERROR(SEARCH("libre",A13)))</formula>
    </cfRule>
  </conditionalFormatting>
  <conditionalFormatting sqref="B19:F23">
    <cfRule type="containsText" dxfId="2025" priority="8" operator="containsText" text="ntitulé">
      <formula>NOT(ISERROR(SEARCH("ntitulé",B19)))</formula>
    </cfRule>
    <cfRule type="containsBlanks" dxfId="2024" priority="9">
      <formula>LEN(TRIM(B19))=0</formula>
    </cfRule>
  </conditionalFormatting>
  <conditionalFormatting sqref="B19:F23">
    <cfRule type="containsText" dxfId="2023" priority="7" operator="containsText" text="libre">
      <formula>NOT(ISERROR(SEARCH("libre",B19)))</formula>
    </cfRule>
  </conditionalFormatting>
  <conditionalFormatting sqref="A19:A23">
    <cfRule type="containsText" dxfId="2022" priority="5" operator="containsText" text="ntitulé">
      <formula>NOT(ISERROR(SEARCH("ntitulé",A19)))</formula>
    </cfRule>
    <cfRule type="containsBlanks" dxfId="2021" priority="6">
      <formula>LEN(TRIM(A19))=0</formula>
    </cfRule>
  </conditionalFormatting>
  <conditionalFormatting sqref="A19:A23">
    <cfRule type="containsText" dxfId="2020" priority="4" operator="containsText" text="libre">
      <formula>NOT(ISERROR(SEARCH("libre",A19)))</formula>
    </cfRule>
  </conditionalFormatting>
  <conditionalFormatting sqref="A19:A23">
    <cfRule type="containsText" dxfId="2019" priority="2" operator="containsText" text="ntitulé">
      <formula>NOT(ISERROR(SEARCH("ntitulé",A19)))</formula>
    </cfRule>
    <cfRule type="containsBlanks" dxfId="2018" priority="3">
      <formula>LEN(TRIM(A19))=0</formula>
    </cfRule>
  </conditionalFormatting>
  <conditionalFormatting sqref="A19:A23">
    <cfRule type="containsText" dxfId="2017" priority="1" operator="containsText" text="libre">
      <formula>NOT(ISERROR(SEARCH("libre",A19)))</formula>
    </cfRule>
  </conditionalFormatting>
  <hyperlinks>
    <hyperlink ref="A1" location="TAB00!A1" display="TAB00!A1"/>
    <hyperlink ref="A2" location="'TAB2'!A1" display="Retour TAB2"/>
  </hyperlink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40</vt:i4>
      </vt:variant>
    </vt:vector>
  </HeadingPairs>
  <TitlesOfParts>
    <vt:vector size="40" baseType="lpstr">
      <vt:lpstr>TAB00</vt:lpstr>
      <vt:lpstr>TAB A</vt:lpstr>
      <vt:lpstr>TAB B</vt:lpstr>
      <vt:lpstr>TAB C</vt:lpstr>
      <vt:lpstr>TAB1</vt:lpstr>
      <vt:lpstr>TAB2</vt:lpstr>
      <vt:lpstr>TAB2.1</vt:lpstr>
      <vt:lpstr>TAB2.2</vt:lpstr>
      <vt:lpstr>TAB2.3</vt:lpstr>
      <vt:lpstr>TAB3</vt:lpstr>
      <vt:lpstr>TAB4</vt:lpstr>
      <vt:lpstr>TAB4.1</vt:lpstr>
      <vt:lpstr>TAB4.2</vt:lpstr>
      <vt:lpstr>TAB4.3</vt:lpstr>
      <vt:lpstr>TAB4.4</vt:lpstr>
      <vt:lpstr>TAB4.7</vt:lpstr>
      <vt:lpstr>TAB5</vt:lpstr>
      <vt:lpstr>TAB5.3</vt:lpstr>
      <vt:lpstr>TAB5.4</vt:lpstr>
      <vt:lpstr>TAB5.5</vt:lpstr>
      <vt:lpstr>TAB5.6</vt:lpstr>
      <vt:lpstr>TAB5.7</vt:lpstr>
      <vt:lpstr>TAB5.8</vt:lpstr>
      <vt:lpstr>TAB5.9</vt:lpstr>
      <vt:lpstr>TAB5.10</vt:lpstr>
      <vt:lpstr>TAB5.12</vt:lpstr>
      <vt:lpstr>TAB5.15</vt:lpstr>
      <vt:lpstr>TAB5.16</vt:lpstr>
      <vt:lpstr>TAB6</vt:lpstr>
      <vt:lpstr>TAB6.1</vt:lpstr>
      <vt:lpstr>TAB6.2</vt:lpstr>
      <vt:lpstr>TAB6.3</vt:lpstr>
      <vt:lpstr>TAB7</vt:lpstr>
      <vt:lpstr>TAB8</vt:lpstr>
      <vt:lpstr>TAB9</vt:lpstr>
      <vt:lpstr>TAB9.1</vt:lpstr>
      <vt:lpstr>TAB9.2</vt:lpstr>
      <vt:lpstr>TAB9.3</vt:lpstr>
      <vt:lpstr>TAB10</vt:lpstr>
      <vt:lpstr>TAB10.1</vt:lpstr>
    </vt:vector>
  </TitlesOfParts>
  <Company>BDO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Nikolai Triffet</dc:creator>
  <cp:lastModifiedBy>Elise Bihain</cp:lastModifiedBy>
  <cp:lastPrinted>2017-02-23T14:24:42Z</cp:lastPrinted>
  <dcterms:created xsi:type="dcterms:W3CDTF">2017-01-19T09:44:33Z</dcterms:created>
  <dcterms:modified xsi:type="dcterms:W3CDTF">2017-03-30T07:46:54Z</dcterms:modified>
</cp:coreProperties>
</file>