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3030" yWindow="330" windowWidth="23490" windowHeight="11550"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A bis" sheetId="338" r:id="rId7"/>
    <sheet name="Tableau 1C" sheetId="202" r:id="rId8"/>
    <sheet name="Tableau 1E" sheetId="205" r:id="rId9"/>
    <sheet name="Tableau 2" sheetId="206" r:id="rId10"/>
    <sheet name="Tableau 2A" sheetId="207" r:id="rId11"/>
    <sheet name="Tableau 2A bis" sheetId="331" r:id="rId12"/>
    <sheet name="Tableau 3A" sheetId="116" r:id="rId13"/>
    <sheet name="Tableau 3A bis" sheetId="332" r:id="rId14"/>
    <sheet name="Tableau 4A" sheetId="117" r:id="rId15"/>
    <sheet name="Tableau 4A bis" sheetId="333" r:id="rId16"/>
    <sheet name="Tableau 6 " sheetId="272" r:id="rId17"/>
    <sheet name="Tableau 6 bis" sheetId="327" r:id="rId18"/>
    <sheet name="Tableau 6 ter" sheetId="340" r:id="rId19"/>
    <sheet name="Tableau 6A" sheetId="273" r:id="rId20"/>
    <sheet name="Tableau 6B" sheetId="274" r:id="rId21"/>
    <sheet name="Tableau 6C" sheetId="275" r:id="rId22"/>
    <sheet name="Tableau 6D" sheetId="276" r:id="rId23"/>
    <sheet name="Tableau 6E" sheetId="277" r:id="rId24"/>
    <sheet name="Tableau 6F" sheetId="278" r:id="rId25"/>
    <sheet name="Tableau 6G" sheetId="279" r:id="rId26"/>
    <sheet name="Tableau 6H" sheetId="280" r:id="rId27"/>
    <sheet name="Tableau 6I" sheetId="281" r:id="rId28"/>
    <sheet name="Tableau 6J" sheetId="282" r:id="rId29"/>
    <sheet name="Tableau 6L" sheetId="284" r:id="rId30"/>
    <sheet name="Tableau 6M" sheetId="285" r:id="rId31"/>
    <sheet name="Tableau 6N" sheetId="286" r:id="rId32"/>
    <sheet name="Tableau 6O" sheetId="287" r:id="rId33"/>
    <sheet name="Tableau 6P" sheetId="288" r:id="rId34"/>
    <sheet name="Tableau 7" sheetId="289" r:id="rId35"/>
    <sheet name="Tableau 7 bis" sheetId="334" r:id="rId36"/>
    <sheet name="Tableau 7C" sheetId="291" r:id="rId37"/>
    <sheet name="Tableau 7D" sheetId="292" r:id="rId38"/>
    <sheet name="Tableau 7E" sheetId="293" r:id="rId39"/>
    <sheet name="Tableau 7F" sheetId="294" r:id="rId40"/>
    <sheet name="Tableau 7G" sheetId="296" r:id="rId41"/>
    <sheet name="Tableau 7H" sheetId="307" r:id="rId42"/>
    <sheet name="Tableau 7I" sheetId="297" r:id="rId43"/>
    <sheet name="Tableau 7J" sheetId="298" r:id="rId44"/>
    <sheet name="Tableau 7K" sheetId="299" r:id="rId45"/>
    <sheet name="Tableau 7L" sheetId="300" r:id="rId46"/>
    <sheet name="Tableau 7M" sheetId="301" r:id="rId47"/>
    <sheet name="Tableau 7N" sheetId="302" r:id="rId48"/>
    <sheet name="Tableau 7O" sheetId="329" r:id="rId49"/>
    <sheet name="Tableau 7P" sheetId="328" r:id="rId50"/>
    <sheet name="Tableau 7Q" sheetId="326" r:id="rId51"/>
    <sheet name="Tableau 8A" sheetId="74" r:id="rId52"/>
    <sheet name="Tableau 8C" sheetId="315" r:id="rId53"/>
    <sheet name="Tableau 8D" sheetId="316" r:id="rId54"/>
    <sheet name="Tableau 9A" sheetId="217" r:id="rId55"/>
    <sheet name="Tableau 9B" sheetId="218" r:id="rId56"/>
    <sheet name="Tableau 9C" sheetId="304" r:id="rId57"/>
    <sheet name="Tableau 10B" sheetId="220" r:id="rId58"/>
    <sheet name="Tableau 10C" sheetId="221" r:id="rId59"/>
    <sheet name="Tableau 11A" sheetId="62" r:id="rId60"/>
    <sheet name="Tableau 11B" sheetId="305" r:id="rId61"/>
    <sheet name="Tableau 12" sheetId="65" r:id="rId62"/>
    <sheet name="Tableau 13" sheetId="229" r:id="rId63"/>
    <sheet name="Tableau 14" sheetId="225" r:id="rId64"/>
    <sheet name="Tableau 14A" sheetId="226" r:id="rId65"/>
    <sheet name="Tableau 14B" sheetId="230" r:id="rId66"/>
    <sheet name="Tableau 14C" sheetId="231" r:id="rId67"/>
    <sheet name="Tableau 15" sheetId="77" r:id="rId68"/>
    <sheet name="Tableau 16A" sheetId="261" r:id="rId69"/>
    <sheet name="Tableau 16A bis" sheetId="335" r:id="rId70"/>
    <sheet name="Tableau 16B" sheetId="232" r:id="rId71"/>
    <sheet name="Tableau 17" sheetId="78" r:id="rId72"/>
    <sheet name="Tableau 17A" sheetId="341" r:id="rId73"/>
    <sheet name="Tableau 17B" sheetId="314" r:id="rId74"/>
    <sheet name="Tableau 18A" sheetId="135" r:id="rId75"/>
    <sheet name="Tableau 18B" sheetId="191" r:id="rId76"/>
    <sheet name="Tableau 19" sheetId="235" r:id="rId77"/>
    <sheet name="Tableau 19 bis" sheetId="336" r:id="rId78"/>
    <sheet name="Tableau 20A" sheetId="122" r:id="rId79"/>
    <sheet name="Tableau 20B" sheetId="131" r:id="rId80"/>
    <sheet name="Tableau 20C" sheetId="236" r:id="rId81"/>
    <sheet name="Tableau 28" sheetId="311" r:id="rId82"/>
    <sheet name="Tableau 29" sheetId="233" r:id="rId83"/>
    <sheet name="Tableau 29 bis" sheetId="337" r:id="rId84"/>
    <sheet name="Tableau 30" sheetId="318" r:id="rId85"/>
  </sheets>
  <externalReferences>
    <externalReference r:id="rId86"/>
    <externalReference r:id="rId87"/>
    <externalReference r:id="rId88"/>
    <externalReference r:id="rId89"/>
    <externalReference r:id="rId90"/>
    <externalReference r:id="rId91"/>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78">'Tableau 20A'!$A:$A,'Tableau 20A'!$1:$3</definedName>
    <definedName name="_xlnm.Print_Titles" localSheetId="80">'Tableau 20C'!$A:$A,'Tableau 20C'!$1:$3</definedName>
    <definedName name="_xlnm.Print_Titles" localSheetId="12">'Tableau 3A'!$1:$3</definedName>
    <definedName name="_xlnm.Print_Titles" localSheetId="14">'Tableau 4A'!$1:$5</definedName>
    <definedName name="_xlnm.Print_Titles" localSheetId="15">'Tableau 4A bis'!$1:$5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ANNEXES!$B$1:$E$36</definedName>
    <definedName name="_xlnm.Print_Area" localSheetId="4">HYPOTHESES!$A$1:$B$63</definedName>
    <definedName name="_xlnm.Print_Area" localSheetId="0">'LIGNES DIRECTRICES'!$A$1:$D$126</definedName>
    <definedName name="_xlnm.Print_Area" localSheetId="57">'Tableau 10B'!$A$1:$J$106</definedName>
    <definedName name="_xlnm.Print_Area" localSheetId="59">'Tableau 11A'!$A$1:$F$27</definedName>
    <definedName name="_xlnm.Print_Area" localSheetId="60">'Tableau 11B'!$A$1:$F$28</definedName>
    <definedName name="_xlnm.Print_Area" localSheetId="61">'Tableau 12'!$A$1:$I$44</definedName>
    <definedName name="_xlnm.Print_Area" localSheetId="70">'Tableau 16B'!$A$1:$I$58</definedName>
    <definedName name="_xlnm.Print_Area" localSheetId="72">'Tableau 17A'!$A$1:$E$41</definedName>
    <definedName name="_xlnm.Print_Area" localSheetId="73">'Tableau 17B'!$A$1:$F$66</definedName>
    <definedName name="_xlnm.Print_Area" localSheetId="9">'Tableau 2'!$A$1:$J$20</definedName>
    <definedName name="_xlnm.Print_Area" localSheetId="79">'Tableau 20B'!$A$1:$X$86</definedName>
    <definedName name="_xlnm.Print_Area" localSheetId="82">'Tableau 29'!$A$1:$L$175</definedName>
    <definedName name="_xlnm.Print_Area" localSheetId="83">'Tableau 29 bis'!$A$1:$L$175</definedName>
    <definedName name="_xlnm.Print_Area" localSheetId="16">'Tableau 6 '!$A$1:$I$70</definedName>
    <definedName name="_xlnm.Print_Area" localSheetId="17">'Tableau 6 bis'!$A$1:$E$26</definedName>
    <definedName name="_xlnm.Print_Area" localSheetId="18">'Tableau 6 ter'!$A$1:$E$23</definedName>
    <definedName name="_xlnm.Print_Area" localSheetId="19">'Tableau 6A'!$A$1:$F$75</definedName>
    <definedName name="_xlnm.Print_Area" localSheetId="20">'Tableau 6B'!$A$1:$F$75</definedName>
    <definedName name="_xlnm.Print_Area" localSheetId="21">'Tableau 6C'!$A$1:$F$75</definedName>
    <definedName name="_xlnm.Print_Area" localSheetId="22">'Tableau 6D'!$A$1:$F$75</definedName>
    <definedName name="_xlnm.Print_Area" localSheetId="36">'Tableau 7C'!$A$1:$F$71</definedName>
    <definedName name="_xlnm.Print_Area" localSheetId="38">'Tableau 7E'!$A$1:$F$46</definedName>
    <definedName name="_xlnm.Print_Area" localSheetId="39">'Tableau 7F'!$A$1:$F$73</definedName>
    <definedName name="_xlnm.Print_Area" localSheetId="42">'Tableau 7I'!$A$1:$F$46</definedName>
    <definedName name="_xlnm.Print_Area" localSheetId="44">'Tableau 7K'!$A$1:$F$47</definedName>
  </definedNames>
  <calcPr calcId="125725"/>
</workbook>
</file>

<file path=xl/calcChain.xml><?xml version="1.0" encoding="utf-8"?>
<calcChain xmlns="http://schemas.openxmlformats.org/spreadsheetml/2006/main">
  <c r="E40" i="311"/>
  <c r="F23"/>
  <c r="E23"/>
  <c r="F24"/>
  <c r="E24"/>
  <c r="F22"/>
  <c r="E22"/>
  <c r="F15"/>
  <c r="F16"/>
  <c r="F17"/>
  <c r="F18"/>
  <c r="F19"/>
  <c r="F20"/>
  <c r="F21"/>
  <c r="E21"/>
  <c r="E20"/>
  <c r="E19"/>
  <c r="E18"/>
  <c r="E17"/>
  <c r="E16"/>
  <c r="E15"/>
  <c r="F11"/>
  <c r="E11"/>
  <c r="G10"/>
  <c r="B23" i="235"/>
  <c r="B32" i="135"/>
  <c r="B70" i="314"/>
  <c r="B41" i="78"/>
  <c r="B60" i="232"/>
  <c r="G46"/>
  <c r="F46"/>
  <c r="B41" i="326"/>
  <c r="B41" i="302"/>
  <c r="B86" i="298"/>
  <c r="B85"/>
  <c r="B41" i="334"/>
  <c r="B40"/>
  <c r="C40"/>
  <c r="B66" i="289"/>
  <c r="C65"/>
  <c r="D65"/>
  <c r="B65"/>
  <c r="C24" i="327"/>
  <c r="C23"/>
  <c r="B78" i="272"/>
  <c r="B77"/>
  <c r="G31"/>
  <c r="G35" s="1"/>
  <c r="E31"/>
  <c r="A3"/>
  <c r="A2"/>
  <c r="J132" i="117"/>
  <c r="B145"/>
  <c r="K287" i="116"/>
  <c r="K160" i="332"/>
  <c r="L160"/>
  <c r="J160"/>
  <c r="L147"/>
  <c r="K146"/>
  <c r="J146"/>
  <c r="L158"/>
  <c r="L157"/>
  <c r="L156"/>
  <c r="L152"/>
  <c r="L148"/>
  <c r="B295" i="116"/>
  <c r="N274"/>
  <c r="N285"/>
  <c r="N284"/>
  <c r="N283"/>
  <c r="N279"/>
  <c r="N275"/>
  <c r="M287"/>
  <c r="L287"/>
  <c r="C87" i="202"/>
  <c r="B91" i="201"/>
  <c r="B90"/>
  <c r="B89"/>
  <c r="B5" i="56"/>
  <c r="N287" i="116" l="1"/>
  <c r="B127" i="91" l="1"/>
  <c r="B105"/>
  <c r="B98"/>
  <c r="C36" i="341"/>
  <c r="D32"/>
  <c r="C32"/>
  <c r="C33" s="1"/>
  <c r="C34" s="1"/>
  <c r="D30"/>
  <c r="D26" s="1"/>
  <c r="D33" s="1"/>
  <c r="D34" s="1"/>
  <c r="C30"/>
  <c r="C26"/>
  <c r="C23"/>
  <c r="C24" s="1"/>
  <c r="D22"/>
  <c r="C22"/>
  <c r="D13"/>
  <c r="D23" s="1"/>
  <c r="D24" s="1"/>
  <c r="C13"/>
  <c r="E13" s="1"/>
  <c r="D10"/>
  <c r="D11" s="1"/>
  <c r="C10"/>
  <c r="E8"/>
  <c r="D5"/>
  <c r="C5"/>
  <c r="A3"/>
  <c r="B2"/>
  <c r="A2"/>
  <c r="B94" i="91"/>
  <c r="B48"/>
  <c r="B23"/>
  <c r="B20"/>
  <c r="B17"/>
  <c r="B9"/>
  <c r="E26" i="341" l="1"/>
  <c r="C37"/>
  <c r="E36"/>
  <c r="C11"/>
  <c r="D36"/>
  <c r="D37" s="1"/>
  <c r="D39" s="1"/>
  <c r="D41" l="1"/>
  <c r="D40"/>
  <c r="E37"/>
  <c r="E39" s="1"/>
  <c r="C39"/>
  <c r="E40" l="1"/>
  <c r="E41"/>
  <c r="C41"/>
  <c r="C40"/>
  <c r="A3" i="327" l="1"/>
  <c r="B2"/>
  <c r="A3" i="340"/>
  <c r="B2"/>
  <c r="E10"/>
  <c r="F38" i="272"/>
  <c r="D12" i="327"/>
  <c r="E38" i="272"/>
  <c r="N134" i="333" l="1"/>
  <c r="N132"/>
  <c r="N133"/>
  <c r="K133"/>
  <c r="L133"/>
  <c r="M133"/>
  <c r="K134"/>
  <c r="L134"/>
  <c r="M134"/>
  <c r="J134"/>
  <c r="J133"/>
  <c r="N9"/>
  <c r="K9"/>
  <c r="L9"/>
  <c r="M9"/>
  <c r="J9"/>
  <c r="N132" i="117"/>
  <c r="N133"/>
  <c r="N134"/>
  <c r="K133"/>
  <c r="L133"/>
  <c r="M133"/>
  <c r="K134"/>
  <c r="L134"/>
  <c r="M134"/>
  <c r="J134"/>
  <c r="J133"/>
  <c r="N9"/>
  <c r="N13"/>
  <c r="K9"/>
  <c r="L9"/>
  <c r="M9"/>
  <c r="J9"/>
  <c r="S135" i="332"/>
  <c r="S138" s="1"/>
  <c r="T135"/>
  <c r="S136"/>
  <c r="T136"/>
  <c r="M273" i="116"/>
  <c r="L273"/>
  <c r="K273"/>
  <c r="Q10"/>
  <c r="M143"/>
  <c r="M267" s="1"/>
  <c r="N143"/>
  <c r="N267" s="1"/>
  <c r="O143"/>
  <c r="O267" s="1"/>
  <c r="P143"/>
  <c r="P267" s="1"/>
  <c r="Q143"/>
  <c r="S143"/>
  <c r="S267" s="1"/>
  <c r="T143"/>
  <c r="T267" s="1"/>
  <c r="U143"/>
  <c r="U267" s="1"/>
  <c r="V143"/>
  <c r="V267" s="1"/>
  <c r="W143"/>
  <c r="W267" s="1"/>
  <c r="X143"/>
  <c r="X267" s="1"/>
  <c r="Y143"/>
  <c r="Y267" s="1"/>
  <c r="L143"/>
  <c r="L267" s="1"/>
  <c r="Q134"/>
  <c r="L136" i="332" s="1"/>
  <c r="AA10" i="116"/>
  <c r="AA134" s="1"/>
  <c r="S10"/>
  <c r="S134" s="1"/>
  <c r="M10"/>
  <c r="M134" s="1"/>
  <c r="N10"/>
  <c r="N134" s="1"/>
  <c r="O10"/>
  <c r="O134" s="1"/>
  <c r="P10"/>
  <c r="T10"/>
  <c r="T134" s="1"/>
  <c r="U10"/>
  <c r="U134" s="1"/>
  <c r="V10"/>
  <c r="V134" s="1"/>
  <c r="W10"/>
  <c r="X10"/>
  <c r="X134" s="1"/>
  <c r="Y10"/>
  <c r="Y134" s="1"/>
  <c r="Z10"/>
  <c r="Z134" s="1"/>
  <c r="AB10"/>
  <c r="AB134" s="1"/>
  <c r="L10"/>
  <c r="L134" s="1"/>
  <c r="Q267" l="1"/>
  <c r="R267" s="1"/>
  <c r="R143"/>
  <c r="P134"/>
  <c r="R10"/>
  <c r="T138" i="332"/>
  <c r="S143" s="1"/>
  <c r="W134" i="116"/>
  <c r="R134" l="1"/>
  <c r="K136" i="332"/>
  <c r="B30" i="91"/>
  <c r="B29"/>
  <c r="F12" i="311"/>
  <c r="E12"/>
  <c r="E50" s="1"/>
  <c r="D10" i="327"/>
  <c r="A2"/>
  <c r="F50" i="311"/>
  <c r="C64" i="191"/>
  <c r="B64"/>
  <c r="T7" i="332"/>
  <c r="S7"/>
  <c r="M80" i="338"/>
  <c r="J80"/>
  <c r="M78"/>
  <c r="J78"/>
  <c r="M77"/>
  <c r="J77"/>
  <c r="M76"/>
  <c r="M72" s="1"/>
  <c r="J76"/>
  <c r="F76" s="1"/>
  <c r="M75"/>
  <c r="J75"/>
  <c r="F75" s="1"/>
  <c r="M74"/>
  <c r="J74"/>
  <c r="M73"/>
  <c r="J73"/>
  <c r="L72"/>
  <c r="K72"/>
  <c r="I72"/>
  <c r="I64" s="1"/>
  <c r="H72"/>
  <c r="G72"/>
  <c r="M70"/>
  <c r="J70"/>
  <c r="J66" s="1"/>
  <c r="M67"/>
  <c r="M66" s="1"/>
  <c r="J67"/>
  <c r="F67" s="1"/>
  <c r="L66"/>
  <c r="L64" s="1"/>
  <c r="K66"/>
  <c r="K64" s="1"/>
  <c r="I66"/>
  <c r="H66"/>
  <c r="G66"/>
  <c r="G64" s="1"/>
  <c r="M62"/>
  <c r="J62"/>
  <c r="M60"/>
  <c r="L60"/>
  <c r="K60"/>
  <c r="I60"/>
  <c r="H60"/>
  <c r="G60"/>
  <c r="M58"/>
  <c r="J58"/>
  <c r="M56"/>
  <c r="J56"/>
  <c r="F56" s="1"/>
  <c r="M54"/>
  <c r="J54"/>
  <c r="M52"/>
  <c r="J52"/>
  <c r="M50"/>
  <c r="J50"/>
  <c r="M48"/>
  <c r="J48"/>
  <c r="F48"/>
  <c r="L46"/>
  <c r="K46"/>
  <c r="I46"/>
  <c r="H46"/>
  <c r="G46"/>
  <c r="M34"/>
  <c r="J34"/>
  <c r="M32"/>
  <c r="J32"/>
  <c r="M30"/>
  <c r="J30"/>
  <c r="F30"/>
  <c r="M28"/>
  <c r="J28"/>
  <c r="M26"/>
  <c r="J26"/>
  <c r="F26" s="1"/>
  <c r="M24"/>
  <c r="M22" s="1"/>
  <c r="J24"/>
  <c r="L22"/>
  <c r="K22"/>
  <c r="K37" s="1"/>
  <c r="I22"/>
  <c r="H22"/>
  <c r="G22"/>
  <c r="M20"/>
  <c r="J20"/>
  <c r="M18"/>
  <c r="J18"/>
  <c r="F18" s="1"/>
  <c r="M16"/>
  <c r="J16"/>
  <c r="M14"/>
  <c r="J14"/>
  <c r="L12"/>
  <c r="K12"/>
  <c r="J12"/>
  <c r="I12"/>
  <c r="H12"/>
  <c r="G12"/>
  <c r="F6"/>
  <c r="A3"/>
  <c r="E2"/>
  <c r="A2"/>
  <c r="K98" i="337"/>
  <c r="J98"/>
  <c r="I98"/>
  <c r="H98"/>
  <c r="G98"/>
  <c r="F98"/>
  <c r="E98"/>
  <c r="D98"/>
  <c r="C98"/>
  <c r="L97"/>
  <c r="L96"/>
  <c r="L95"/>
  <c r="L94"/>
  <c r="L93"/>
  <c r="L92"/>
  <c r="L91"/>
  <c r="L90"/>
  <c r="L89"/>
  <c r="L88"/>
  <c r="L87"/>
  <c r="L86"/>
  <c r="L85"/>
  <c r="L84"/>
  <c r="K76"/>
  <c r="J76"/>
  <c r="I76"/>
  <c r="H76"/>
  <c r="G76"/>
  <c r="F76"/>
  <c r="E76"/>
  <c r="D76"/>
  <c r="C76"/>
  <c r="K75"/>
  <c r="J75"/>
  <c r="I75"/>
  <c r="H75"/>
  <c r="G75"/>
  <c r="F75"/>
  <c r="E75"/>
  <c r="D75"/>
  <c r="C75"/>
  <c r="K74"/>
  <c r="J74"/>
  <c r="I74"/>
  <c r="H74"/>
  <c r="G74"/>
  <c r="F74"/>
  <c r="E74"/>
  <c r="D74"/>
  <c r="C74"/>
  <c r="K73"/>
  <c r="J73"/>
  <c r="I73"/>
  <c r="H73"/>
  <c r="G73"/>
  <c r="F73"/>
  <c r="E73"/>
  <c r="D73"/>
  <c r="C73"/>
  <c r="K72"/>
  <c r="J72"/>
  <c r="I72"/>
  <c r="H72"/>
  <c r="G72"/>
  <c r="F72"/>
  <c r="E72"/>
  <c r="D72"/>
  <c r="C72"/>
  <c r="K71"/>
  <c r="J71"/>
  <c r="I71"/>
  <c r="H71"/>
  <c r="G71"/>
  <c r="F71"/>
  <c r="E71"/>
  <c r="D71"/>
  <c r="C71"/>
  <c r="J70"/>
  <c r="I70"/>
  <c r="H70"/>
  <c r="G70"/>
  <c r="F70"/>
  <c r="E70"/>
  <c r="D70"/>
  <c r="C70"/>
  <c r="I69"/>
  <c r="H69"/>
  <c r="G69"/>
  <c r="F69"/>
  <c r="E69"/>
  <c r="D69"/>
  <c r="C69"/>
  <c r="H68"/>
  <c r="G68"/>
  <c r="F68"/>
  <c r="E68"/>
  <c r="D68"/>
  <c r="C68"/>
  <c r="G67"/>
  <c r="F67"/>
  <c r="E67"/>
  <c r="D67"/>
  <c r="C67"/>
  <c r="F66"/>
  <c r="E66"/>
  <c r="D66"/>
  <c r="C66"/>
  <c r="E65"/>
  <c r="D65"/>
  <c r="C65"/>
  <c r="D64"/>
  <c r="C64"/>
  <c r="L64" s="1"/>
  <c r="L63"/>
  <c r="C63"/>
  <c r="K56"/>
  <c r="J56"/>
  <c r="I56"/>
  <c r="H56"/>
  <c r="G56"/>
  <c r="F56"/>
  <c r="E56"/>
  <c r="D56"/>
  <c r="C56"/>
  <c r="L55"/>
  <c r="L54"/>
  <c r="L53"/>
  <c r="L52"/>
  <c r="L51"/>
  <c r="L50"/>
  <c r="L49"/>
  <c r="L48"/>
  <c r="L47"/>
  <c r="L46"/>
  <c r="L45"/>
  <c r="L44"/>
  <c r="L43"/>
  <c r="L42"/>
  <c r="L56" s="1"/>
  <c r="K35"/>
  <c r="J35"/>
  <c r="I35"/>
  <c r="H35"/>
  <c r="G35"/>
  <c r="F35"/>
  <c r="E35"/>
  <c r="D35"/>
  <c r="C35"/>
  <c r="L34"/>
  <c r="L33"/>
  <c r="L32"/>
  <c r="L31"/>
  <c r="L30"/>
  <c r="L29"/>
  <c r="L28"/>
  <c r="L27"/>
  <c r="L26"/>
  <c r="L25"/>
  <c r="K12"/>
  <c r="J12"/>
  <c r="I12"/>
  <c r="H12"/>
  <c r="G12"/>
  <c r="F12"/>
  <c r="E12"/>
  <c r="D12"/>
  <c r="C12"/>
  <c r="A3"/>
  <c r="C2"/>
  <c r="A2"/>
  <c r="E18" i="336"/>
  <c r="F18" s="1"/>
  <c r="D18"/>
  <c r="D19" s="1"/>
  <c r="G19" s="1"/>
  <c r="C18"/>
  <c r="I18" s="1"/>
  <c r="E17"/>
  <c r="D17"/>
  <c r="G17" s="1"/>
  <c r="C17"/>
  <c r="I17" s="1"/>
  <c r="E16"/>
  <c r="D16"/>
  <c r="G16" s="1"/>
  <c r="C16"/>
  <c r="I16" s="1"/>
  <c r="I15"/>
  <c r="H15"/>
  <c r="G15"/>
  <c r="F15"/>
  <c r="I14"/>
  <c r="H14"/>
  <c r="G14"/>
  <c r="F14"/>
  <c r="E13"/>
  <c r="D13"/>
  <c r="G13" s="1"/>
  <c r="C13"/>
  <c r="I13" s="1"/>
  <c r="I12"/>
  <c r="H12"/>
  <c r="G12"/>
  <c r="F12"/>
  <c r="I11"/>
  <c r="H11"/>
  <c r="G11"/>
  <c r="F11"/>
  <c r="E10"/>
  <c r="F10" s="1"/>
  <c r="D10"/>
  <c r="G10" s="1"/>
  <c r="C10"/>
  <c r="I10" s="1"/>
  <c r="I9"/>
  <c r="H9"/>
  <c r="G9"/>
  <c r="F9"/>
  <c r="I8"/>
  <c r="H8"/>
  <c r="G8"/>
  <c r="F8"/>
  <c r="E6"/>
  <c r="D6"/>
  <c r="C6"/>
  <c r="A3"/>
  <c r="B2"/>
  <c r="A2"/>
  <c r="D13" i="327" l="1"/>
  <c r="F37" i="272" s="1"/>
  <c r="C13" i="327"/>
  <c r="E77" i="337"/>
  <c r="F77"/>
  <c r="L69"/>
  <c r="L71"/>
  <c r="L72"/>
  <c r="F16" i="338"/>
  <c r="F34"/>
  <c r="I83"/>
  <c r="F52"/>
  <c r="F80"/>
  <c r="F28"/>
  <c r="M46"/>
  <c r="F74"/>
  <c r="L65" i="337"/>
  <c r="L77" s="1"/>
  <c r="L68"/>
  <c r="G77"/>
  <c r="I77"/>
  <c r="J77"/>
  <c r="L73"/>
  <c r="F14" i="338"/>
  <c r="F54"/>
  <c r="M64"/>
  <c r="F78"/>
  <c r="G50" i="311"/>
  <c r="I50" s="1"/>
  <c r="G12"/>
  <c r="I12" s="1"/>
  <c r="H16" i="336"/>
  <c r="H17"/>
  <c r="E19"/>
  <c r="G83" i="338"/>
  <c r="H10" i="336"/>
  <c r="F13"/>
  <c r="F16"/>
  <c r="H18"/>
  <c r="L35" i="337"/>
  <c r="C77"/>
  <c r="L66"/>
  <c r="L67"/>
  <c r="D77"/>
  <c r="H77"/>
  <c r="L70"/>
  <c r="K77"/>
  <c r="L74"/>
  <c r="L75"/>
  <c r="L76"/>
  <c r="L98"/>
  <c r="M12" i="338"/>
  <c r="M37" s="1"/>
  <c r="F20"/>
  <c r="G37"/>
  <c r="I37"/>
  <c r="F24"/>
  <c r="F22" s="1"/>
  <c r="F32"/>
  <c r="J46"/>
  <c r="F50"/>
  <c r="F46" s="1"/>
  <c r="F58"/>
  <c r="F62"/>
  <c r="F60" s="1"/>
  <c r="H64"/>
  <c r="F70"/>
  <c r="F66" s="1"/>
  <c r="F73"/>
  <c r="F72" s="1"/>
  <c r="F77"/>
  <c r="H37"/>
  <c r="J22"/>
  <c r="J37" s="1"/>
  <c r="L37"/>
  <c r="K83"/>
  <c r="J60"/>
  <c r="J72"/>
  <c r="J64" s="1"/>
  <c r="J83" s="1"/>
  <c r="F12"/>
  <c r="H83"/>
  <c r="L83"/>
  <c r="G86"/>
  <c r="I86"/>
  <c r="K86"/>
  <c r="F19" i="336"/>
  <c r="H13"/>
  <c r="F17"/>
  <c r="G18"/>
  <c r="C19"/>
  <c r="I19" s="1"/>
  <c r="F23" i="335"/>
  <c r="F22"/>
  <c r="F21"/>
  <c r="F20"/>
  <c r="F19"/>
  <c r="F18"/>
  <c r="F17"/>
  <c r="F16"/>
  <c r="F15"/>
  <c r="F14"/>
  <c r="F13"/>
  <c r="F12"/>
  <c r="E8"/>
  <c r="E25" s="1"/>
  <c r="D8"/>
  <c r="D25" s="1"/>
  <c r="C8"/>
  <c r="C25" s="1"/>
  <c r="A3"/>
  <c r="B2"/>
  <c r="A2"/>
  <c r="C36" i="334"/>
  <c r="B36"/>
  <c r="D35"/>
  <c r="D34"/>
  <c r="D33"/>
  <c r="D32"/>
  <c r="D31"/>
  <c r="D30"/>
  <c r="C28"/>
  <c r="B28"/>
  <c r="D27"/>
  <c r="D26"/>
  <c r="D25"/>
  <c r="D24"/>
  <c r="D23"/>
  <c r="D22"/>
  <c r="D21"/>
  <c r="D20"/>
  <c r="D19"/>
  <c r="D18"/>
  <c r="D17"/>
  <c r="D16"/>
  <c r="D15"/>
  <c r="D14"/>
  <c r="D13"/>
  <c r="D12"/>
  <c r="C7"/>
  <c r="B7"/>
  <c r="A3"/>
  <c r="B2"/>
  <c r="A2"/>
  <c r="D16" i="327" l="1"/>
  <c r="E37" i="272"/>
  <c r="E39" s="1"/>
  <c r="M83" i="338"/>
  <c r="M86" s="1"/>
  <c r="F25" i="335"/>
  <c r="H19" i="336"/>
  <c r="F64" i="338"/>
  <c r="F83" s="1"/>
  <c r="J86"/>
  <c r="F37"/>
  <c r="F86" s="1"/>
  <c r="L86"/>
  <c r="H86"/>
  <c r="B38" i="334"/>
  <c r="D28"/>
  <c r="D36"/>
  <c r="C38"/>
  <c r="D38" l="1"/>
  <c r="N129" i="333"/>
  <c r="N128"/>
  <c r="N127"/>
  <c r="N126"/>
  <c r="N125"/>
  <c r="N124"/>
  <c r="N123"/>
  <c r="M122"/>
  <c r="L122"/>
  <c r="K122"/>
  <c r="J122"/>
  <c r="N121"/>
  <c r="N120"/>
  <c r="N119"/>
  <c r="N118"/>
  <c r="N117"/>
  <c r="M116"/>
  <c r="M111" s="1"/>
  <c r="L116"/>
  <c r="K116"/>
  <c r="J116"/>
  <c r="N115"/>
  <c r="N114"/>
  <c r="N113"/>
  <c r="N109"/>
  <c r="N108"/>
  <c r="M106"/>
  <c r="L106"/>
  <c r="K106"/>
  <c r="J106"/>
  <c r="N104"/>
  <c r="N102"/>
  <c r="N101"/>
  <c r="N100"/>
  <c r="N99"/>
  <c r="N98"/>
  <c r="M96"/>
  <c r="L96"/>
  <c r="K96"/>
  <c r="J96"/>
  <c r="N94"/>
  <c r="N93"/>
  <c r="N91"/>
  <c r="N90"/>
  <c r="N89"/>
  <c r="M88"/>
  <c r="L88"/>
  <c r="K88"/>
  <c r="J88"/>
  <c r="N86"/>
  <c r="N85"/>
  <c r="N83"/>
  <c r="N82"/>
  <c r="N81"/>
  <c r="N80"/>
  <c r="N79"/>
  <c r="M78"/>
  <c r="M75" s="1"/>
  <c r="M73" s="1"/>
  <c r="L78"/>
  <c r="L75" s="1"/>
  <c r="L73" s="1"/>
  <c r="K78"/>
  <c r="J78"/>
  <c r="J75" s="1"/>
  <c r="N77"/>
  <c r="N76"/>
  <c r="K75"/>
  <c r="K73" s="1"/>
  <c r="N71"/>
  <c r="N70"/>
  <c r="N68"/>
  <c r="N66"/>
  <c r="N64"/>
  <c r="N62"/>
  <c r="N61"/>
  <c r="N60"/>
  <c r="M59"/>
  <c r="L59"/>
  <c r="K59"/>
  <c r="J59"/>
  <c r="N58"/>
  <c r="N57"/>
  <c r="M56"/>
  <c r="L56"/>
  <c r="K56"/>
  <c r="J56"/>
  <c r="N55"/>
  <c r="N54"/>
  <c r="M53"/>
  <c r="L53"/>
  <c r="K53"/>
  <c r="J53"/>
  <c r="N52"/>
  <c r="N51"/>
  <c r="M50"/>
  <c r="L50"/>
  <c r="K50"/>
  <c r="J50"/>
  <c r="N49"/>
  <c r="N48"/>
  <c r="M47"/>
  <c r="L47"/>
  <c r="K47"/>
  <c r="J47"/>
  <c r="N46"/>
  <c r="N45"/>
  <c r="M44"/>
  <c r="L44"/>
  <c r="K44"/>
  <c r="J44"/>
  <c r="N43"/>
  <c r="L42"/>
  <c r="N40"/>
  <c r="N39"/>
  <c r="M38"/>
  <c r="L38"/>
  <c r="K38"/>
  <c r="J38"/>
  <c r="N36"/>
  <c r="N35"/>
  <c r="N34"/>
  <c r="N33"/>
  <c r="N32"/>
  <c r="N31"/>
  <c r="M30"/>
  <c r="M19" s="1"/>
  <c r="L30"/>
  <c r="K30"/>
  <c r="J30"/>
  <c r="N29"/>
  <c r="N28"/>
  <c r="N27"/>
  <c r="N26"/>
  <c r="N25"/>
  <c r="M24"/>
  <c r="L24"/>
  <c r="L19" s="1"/>
  <c r="L17" s="1"/>
  <c r="K24"/>
  <c r="K19" s="1"/>
  <c r="J24"/>
  <c r="N24" s="1"/>
  <c r="N23"/>
  <c r="N22"/>
  <c r="N21"/>
  <c r="N20"/>
  <c r="N7"/>
  <c r="M7"/>
  <c r="L7"/>
  <c r="K7"/>
  <c r="J7"/>
  <c r="D5"/>
  <c r="A3"/>
  <c r="D2"/>
  <c r="A2"/>
  <c r="R7" i="332"/>
  <c r="Q7"/>
  <c r="N38" i="333" l="1"/>
  <c r="J42"/>
  <c r="N47"/>
  <c r="N88"/>
  <c r="M42"/>
  <c r="M17" s="1"/>
  <c r="M15" s="1"/>
  <c r="M13" s="1"/>
  <c r="M132" s="1"/>
  <c r="N116"/>
  <c r="K42"/>
  <c r="K17" s="1"/>
  <c r="K15" s="1"/>
  <c r="K13" s="1"/>
  <c r="K132" s="1"/>
  <c r="K111"/>
  <c r="J19"/>
  <c r="N42"/>
  <c r="N50"/>
  <c r="N53"/>
  <c r="N56"/>
  <c r="N59"/>
  <c r="N96"/>
  <c r="N106"/>
  <c r="J111"/>
  <c r="N122"/>
  <c r="L111"/>
  <c r="N75"/>
  <c r="J73"/>
  <c r="N73" s="1"/>
  <c r="L15"/>
  <c r="L13" s="1"/>
  <c r="L132" s="1"/>
  <c r="N19"/>
  <c r="J17"/>
  <c r="N30"/>
  <c r="N44"/>
  <c r="N78"/>
  <c r="L10" i="332"/>
  <c r="L11"/>
  <c r="L12"/>
  <c r="R12" s="1"/>
  <c r="L21"/>
  <c r="R21" s="1"/>
  <c r="L22"/>
  <c r="R22" s="1"/>
  <c r="L23"/>
  <c r="L24"/>
  <c r="L26"/>
  <c r="R26" s="1"/>
  <c r="L27"/>
  <c r="R27" s="1"/>
  <c r="L28"/>
  <c r="R28" s="1"/>
  <c r="L29"/>
  <c r="R29" s="1"/>
  <c r="L30"/>
  <c r="R30" s="1"/>
  <c r="L32"/>
  <c r="R32" s="1"/>
  <c r="L33"/>
  <c r="L34"/>
  <c r="R34" s="1"/>
  <c r="L35"/>
  <c r="R35" s="1"/>
  <c r="L36"/>
  <c r="R36" s="1"/>
  <c r="L37"/>
  <c r="R37" s="1"/>
  <c r="L40"/>
  <c r="R40" s="1"/>
  <c r="L41"/>
  <c r="R41" s="1"/>
  <c r="L44"/>
  <c r="R44" s="1"/>
  <c r="L46"/>
  <c r="R46" s="1"/>
  <c r="L47"/>
  <c r="R47" s="1"/>
  <c r="L49"/>
  <c r="R49" s="1"/>
  <c r="L50"/>
  <c r="R50" s="1"/>
  <c r="L52"/>
  <c r="R52" s="1"/>
  <c r="L53"/>
  <c r="R53" s="1"/>
  <c r="L55"/>
  <c r="R55" s="1"/>
  <c r="L56"/>
  <c r="R56" s="1"/>
  <c r="L58"/>
  <c r="R58" s="1"/>
  <c r="L59"/>
  <c r="R59" s="1"/>
  <c r="L61"/>
  <c r="R61" s="1"/>
  <c r="L62"/>
  <c r="R62" s="1"/>
  <c r="L63"/>
  <c r="L65"/>
  <c r="R65" s="1"/>
  <c r="L67"/>
  <c r="R67" s="1"/>
  <c r="L69"/>
  <c r="R69" s="1"/>
  <c r="L71"/>
  <c r="R71" s="1"/>
  <c r="L72"/>
  <c r="R72" s="1"/>
  <c r="L77"/>
  <c r="R77" s="1"/>
  <c r="L78"/>
  <c r="R78" s="1"/>
  <c r="L80"/>
  <c r="L81"/>
  <c r="R81" s="1"/>
  <c r="L82"/>
  <c r="R82" s="1"/>
  <c r="L83"/>
  <c r="R83" s="1"/>
  <c r="L84"/>
  <c r="R84" s="1"/>
  <c r="L86"/>
  <c r="R86" s="1"/>
  <c r="L87"/>
  <c r="R87" s="1"/>
  <c r="L90"/>
  <c r="L91"/>
  <c r="L92"/>
  <c r="R92" s="1"/>
  <c r="L94"/>
  <c r="R94" s="1"/>
  <c r="L95"/>
  <c r="R95" s="1"/>
  <c r="L99"/>
  <c r="R99" s="1"/>
  <c r="L100"/>
  <c r="R100" s="1"/>
  <c r="L101"/>
  <c r="L102"/>
  <c r="R102" s="1"/>
  <c r="L103"/>
  <c r="R103" s="1"/>
  <c r="L105"/>
  <c r="R105" s="1"/>
  <c r="L109"/>
  <c r="R109" s="1"/>
  <c r="L110"/>
  <c r="R110" s="1"/>
  <c r="L114"/>
  <c r="L116"/>
  <c r="R116" s="1"/>
  <c r="L118"/>
  <c r="R118" s="1"/>
  <c r="L119"/>
  <c r="L120"/>
  <c r="L121"/>
  <c r="R121" s="1"/>
  <c r="L122"/>
  <c r="R122" s="1"/>
  <c r="L124"/>
  <c r="L125"/>
  <c r="L126"/>
  <c r="R126" s="1"/>
  <c r="L127"/>
  <c r="R127" s="1"/>
  <c r="L128"/>
  <c r="R128" s="1"/>
  <c r="L129"/>
  <c r="R129" s="1"/>
  <c r="L130"/>
  <c r="R130" s="1"/>
  <c r="L131"/>
  <c r="R131" s="1"/>
  <c r="L132"/>
  <c r="R132" s="1"/>
  <c r="K11"/>
  <c r="Q11" s="1"/>
  <c r="K12"/>
  <c r="Q12" s="1"/>
  <c r="K21"/>
  <c r="Q21" s="1"/>
  <c r="K22"/>
  <c r="Q22" s="1"/>
  <c r="K23"/>
  <c r="Q23" s="1"/>
  <c r="K24"/>
  <c r="Q24" s="1"/>
  <c r="K26"/>
  <c r="Q26" s="1"/>
  <c r="K27"/>
  <c r="Q27" s="1"/>
  <c r="K28"/>
  <c r="Q28" s="1"/>
  <c r="K29"/>
  <c r="Q29" s="1"/>
  <c r="K30"/>
  <c r="Q30" s="1"/>
  <c r="K32"/>
  <c r="Q32" s="1"/>
  <c r="K33"/>
  <c r="Q33" s="1"/>
  <c r="K34"/>
  <c r="Q34" s="1"/>
  <c r="K35"/>
  <c r="Q35" s="1"/>
  <c r="K36"/>
  <c r="Q36" s="1"/>
  <c r="K37"/>
  <c r="Q37" s="1"/>
  <c r="K40"/>
  <c r="Q40" s="1"/>
  <c r="K41"/>
  <c r="Q41" s="1"/>
  <c r="K44"/>
  <c r="K46"/>
  <c r="Q46" s="1"/>
  <c r="K47"/>
  <c r="Q47" s="1"/>
  <c r="K49"/>
  <c r="Q49" s="1"/>
  <c r="K50"/>
  <c r="Q50" s="1"/>
  <c r="K52"/>
  <c r="Q52" s="1"/>
  <c r="K53"/>
  <c r="Q53" s="1"/>
  <c r="K55"/>
  <c r="Q55" s="1"/>
  <c r="K56"/>
  <c r="Q56" s="1"/>
  <c r="K58"/>
  <c r="Q58" s="1"/>
  <c r="K59"/>
  <c r="Q59" s="1"/>
  <c r="K61"/>
  <c r="Q61" s="1"/>
  <c r="K62"/>
  <c r="Q62" s="1"/>
  <c r="K63"/>
  <c r="Q63" s="1"/>
  <c r="K65"/>
  <c r="Q65" s="1"/>
  <c r="K67"/>
  <c r="Q67" s="1"/>
  <c r="K69"/>
  <c r="K71"/>
  <c r="Q71" s="1"/>
  <c r="K72"/>
  <c r="Q72" s="1"/>
  <c r="K77"/>
  <c r="Q77" s="1"/>
  <c r="K78"/>
  <c r="Q78" s="1"/>
  <c r="K80"/>
  <c r="Q80" s="1"/>
  <c r="K81"/>
  <c r="Q81" s="1"/>
  <c r="K82"/>
  <c r="Q82" s="1"/>
  <c r="K83"/>
  <c r="Q83" s="1"/>
  <c r="K84"/>
  <c r="Q84" s="1"/>
  <c r="K86"/>
  <c r="Q86" s="1"/>
  <c r="K87"/>
  <c r="Q87" s="1"/>
  <c r="K90"/>
  <c r="K91"/>
  <c r="Q91" s="1"/>
  <c r="K92"/>
  <c r="Q92" s="1"/>
  <c r="K94"/>
  <c r="Q94" s="1"/>
  <c r="K95"/>
  <c r="Q95" s="1"/>
  <c r="K99"/>
  <c r="Q99" s="1"/>
  <c r="K100"/>
  <c r="Q100" s="1"/>
  <c r="K101"/>
  <c r="Q101" s="1"/>
  <c r="K102"/>
  <c r="Q102" s="1"/>
  <c r="K103"/>
  <c r="Q103" s="1"/>
  <c r="K105"/>
  <c r="Q105" s="1"/>
  <c r="K109"/>
  <c r="Q109" s="1"/>
  <c r="K110"/>
  <c r="Q110" s="1"/>
  <c r="K114"/>
  <c r="K116"/>
  <c r="Q116" s="1"/>
  <c r="K118"/>
  <c r="Q118" s="1"/>
  <c r="K119"/>
  <c r="K120"/>
  <c r="Q120" s="1"/>
  <c r="K121"/>
  <c r="Q121" s="1"/>
  <c r="K122"/>
  <c r="Q122" s="1"/>
  <c r="K124"/>
  <c r="Q124" s="1"/>
  <c r="K125"/>
  <c r="K126"/>
  <c r="Q126" s="1"/>
  <c r="K127"/>
  <c r="Q127" s="1"/>
  <c r="K128"/>
  <c r="Q128" s="1"/>
  <c r="K129"/>
  <c r="Q129" s="1"/>
  <c r="K130"/>
  <c r="Q130" s="1"/>
  <c r="K131"/>
  <c r="Q131" s="1"/>
  <c r="K132"/>
  <c r="Q132" s="1"/>
  <c r="Q44"/>
  <c r="L7"/>
  <c r="K7"/>
  <c r="K10"/>
  <c r="R124"/>
  <c r="R120"/>
  <c r="R101"/>
  <c r="R91"/>
  <c r="R85"/>
  <c r="Q85"/>
  <c r="R80"/>
  <c r="Q69"/>
  <c r="R63"/>
  <c r="R33"/>
  <c r="R24"/>
  <c r="R23"/>
  <c r="R11"/>
  <c r="H71" i="331"/>
  <c r="H75" s="1"/>
  <c r="L68"/>
  <c r="I68"/>
  <c r="L66"/>
  <c r="I66"/>
  <c r="E66" s="1"/>
  <c r="L64"/>
  <c r="I64"/>
  <c r="L61"/>
  <c r="I61"/>
  <c r="E61" s="1"/>
  <c r="L59"/>
  <c r="I59"/>
  <c r="L57"/>
  <c r="I57"/>
  <c r="E57" s="1"/>
  <c r="L55"/>
  <c r="I55"/>
  <c r="L54"/>
  <c r="I54"/>
  <c r="E54" s="1"/>
  <c r="L52"/>
  <c r="I52"/>
  <c r="L49"/>
  <c r="I49"/>
  <c r="E49" s="1"/>
  <c r="L46"/>
  <c r="I46"/>
  <c r="L45"/>
  <c r="I45"/>
  <c r="L44"/>
  <c r="I44"/>
  <c r="K42"/>
  <c r="K71" s="1"/>
  <c r="K75" s="1"/>
  <c r="J42"/>
  <c r="J71" s="1"/>
  <c r="J75" s="1"/>
  <c r="H42"/>
  <c r="G42"/>
  <c r="G71" s="1"/>
  <c r="G75" s="1"/>
  <c r="F42"/>
  <c r="F71" s="1"/>
  <c r="F75" s="1"/>
  <c r="K33"/>
  <c r="K74" s="1"/>
  <c r="K76" s="1"/>
  <c r="L30"/>
  <c r="I30"/>
  <c r="L28"/>
  <c r="I28"/>
  <c r="E28" s="1"/>
  <c r="L25"/>
  <c r="I25"/>
  <c r="L22"/>
  <c r="I22"/>
  <c r="E22" s="1"/>
  <c r="L20"/>
  <c r="I20"/>
  <c r="L18"/>
  <c r="I18"/>
  <c r="E18" s="1"/>
  <c r="L17"/>
  <c r="I17"/>
  <c r="L16"/>
  <c r="I16"/>
  <c r="E16" s="1"/>
  <c r="L13"/>
  <c r="L11" s="1"/>
  <c r="L33" s="1"/>
  <c r="L74" s="1"/>
  <c r="I13"/>
  <c r="K11"/>
  <c r="J11"/>
  <c r="J33" s="1"/>
  <c r="J74" s="1"/>
  <c r="J76" s="1"/>
  <c r="H11"/>
  <c r="H33" s="1"/>
  <c r="H74" s="1"/>
  <c r="G11"/>
  <c r="G33" s="1"/>
  <c r="G74" s="1"/>
  <c r="F11"/>
  <c r="F33" s="1"/>
  <c r="F74" s="1"/>
  <c r="E5"/>
  <c r="A3"/>
  <c r="D2"/>
  <c r="A2"/>
  <c r="I11" l="1"/>
  <c r="I33" s="1"/>
  <c r="I74" s="1"/>
  <c r="E44"/>
  <c r="E46"/>
  <c r="E52"/>
  <c r="E55"/>
  <c r="E59"/>
  <c r="E64"/>
  <c r="E68"/>
  <c r="I42"/>
  <c r="I71" s="1"/>
  <c r="I75" s="1"/>
  <c r="N111" i="333"/>
  <c r="J15"/>
  <c r="N17"/>
  <c r="R54" i="332"/>
  <c r="Q39"/>
  <c r="Q10"/>
  <c r="Q136" s="1"/>
  <c r="R10"/>
  <c r="R136" s="1"/>
  <c r="Q54"/>
  <c r="R39"/>
  <c r="R48"/>
  <c r="R60"/>
  <c r="R97"/>
  <c r="Q48"/>
  <c r="Q60"/>
  <c r="Q97"/>
  <c r="Q125"/>
  <c r="R25"/>
  <c r="R31"/>
  <c r="R45"/>
  <c r="R51"/>
  <c r="R57"/>
  <c r="R79"/>
  <c r="R76" s="1"/>
  <c r="R74" s="1"/>
  <c r="R89"/>
  <c r="Q25"/>
  <c r="Q31"/>
  <c r="Q45"/>
  <c r="Q51"/>
  <c r="Q57"/>
  <c r="Q79"/>
  <c r="Q76" s="1"/>
  <c r="Q74" s="1"/>
  <c r="Q89"/>
  <c r="R125"/>
  <c r="H76" i="331"/>
  <c r="I76"/>
  <c r="E13"/>
  <c r="E17"/>
  <c r="E11" s="1"/>
  <c r="E20"/>
  <c r="E25"/>
  <c r="E30"/>
  <c r="L42"/>
  <c r="L71" s="1"/>
  <c r="L75" s="1"/>
  <c r="L76" s="1"/>
  <c r="F76"/>
  <c r="G76"/>
  <c r="E45"/>
  <c r="E42" s="1"/>
  <c r="E71" s="1"/>
  <c r="E75" s="1"/>
  <c r="G46" i="314" l="1"/>
  <c r="J13" i="333"/>
  <c r="N15"/>
  <c r="R43" i="332"/>
  <c r="R20"/>
  <c r="Q43"/>
  <c r="Q20"/>
  <c r="E33" i="331"/>
  <c r="E74" s="1"/>
  <c r="E76" s="1"/>
  <c r="R18" i="332" l="1"/>
  <c r="R16" s="1"/>
  <c r="J132" i="333"/>
  <c r="J138" s="1"/>
  <c r="N13"/>
  <c r="Q18" i="332"/>
  <c r="Q16" s="1"/>
  <c r="K138" i="333" l="1"/>
  <c r="L138"/>
  <c r="M138"/>
  <c r="C60" i="205" l="1"/>
  <c r="C59"/>
  <c r="C55"/>
  <c r="C54"/>
  <c r="C53"/>
  <c r="C52"/>
  <c r="B60"/>
  <c r="B59"/>
  <c r="B55"/>
  <c r="B54"/>
  <c r="B53"/>
  <c r="B52"/>
  <c r="H78" i="202"/>
  <c r="H72"/>
  <c r="H73"/>
  <c r="H74"/>
  <c r="H75"/>
  <c r="H76"/>
  <c r="H71"/>
  <c r="H68"/>
  <c r="H65"/>
  <c r="H60"/>
  <c r="H48"/>
  <c r="H50"/>
  <c r="H52"/>
  <c r="H54"/>
  <c r="H56"/>
  <c r="H46"/>
  <c r="H25"/>
  <c r="H27"/>
  <c r="H29"/>
  <c r="H31"/>
  <c r="H33"/>
  <c r="H23"/>
  <c r="H15"/>
  <c r="H17"/>
  <c r="H19"/>
  <c r="H13"/>
  <c r="F78"/>
  <c r="F72"/>
  <c r="F73"/>
  <c r="F74"/>
  <c r="F75"/>
  <c r="F76"/>
  <c r="F71"/>
  <c r="F68"/>
  <c r="F65"/>
  <c r="F60"/>
  <c r="F56"/>
  <c r="F54"/>
  <c r="F52"/>
  <c r="F50"/>
  <c r="F48"/>
  <c r="F46"/>
  <c r="F33"/>
  <c r="F31"/>
  <c r="F29"/>
  <c r="F27"/>
  <c r="F25"/>
  <c r="F23"/>
  <c r="F19"/>
  <c r="F17"/>
  <c r="F15"/>
  <c r="F13"/>
  <c r="B64" i="91"/>
  <c r="B63"/>
  <c r="C25" i="329"/>
  <c r="E25"/>
  <c r="F25" s="1"/>
  <c r="D25"/>
  <c r="D25" i="328"/>
  <c r="C25"/>
  <c r="F25"/>
  <c r="E25"/>
  <c r="F23"/>
  <c r="F22"/>
  <c r="F21"/>
  <c r="F20"/>
  <c r="F19"/>
  <c r="F18"/>
  <c r="F17"/>
  <c r="F16"/>
  <c r="F15"/>
  <c r="F14"/>
  <c r="F13"/>
  <c r="F12"/>
  <c r="E8"/>
  <c r="D8"/>
  <c r="C8"/>
  <c r="A2"/>
  <c r="A3"/>
  <c r="B2"/>
  <c r="F12" i="329"/>
  <c r="F23"/>
  <c r="F22"/>
  <c r="F21"/>
  <c r="F20"/>
  <c r="F19"/>
  <c r="F18"/>
  <c r="F17"/>
  <c r="F16"/>
  <c r="F15"/>
  <c r="F14"/>
  <c r="F13"/>
  <c r="E8"/>
  <c r="D8"/>
  <c r="C8"/>
  <c r="B2"/>
  <c r="A3"/>
  <c r="A2"/>
  <c r="E52" i="311" l="1"/>
  <c r="I9" i="235"/>
  <c r="I11"/>
  <c r="I12"/>
  <c r="I14"/>
  <c r="I15"/>
  <c r="G9"/>
  <c r="G11"/>
  <c r="G12"/>
  <c r="G14"/>
  <c r="G15"/>
  <c r="G8"/>
  <c r="E18"/>
  <c r="E19" s="1"/>
  <c r="E17"/>
  <c r="D18"/>
  <c r="D19" s="1"/>
  <c r="G19" s="1"/>
  <c r="D17"/>
  <c r="G17" s="1"/>
  <c r="C18"/>
  <c r="I18" s="1"/>
  <c r="C17"/>
  <c r="I17" s="1"/>
  <c r="I8"/>
  <c r="E16"/>
  <c r="D16"/>
  <c r="G16" s="1"/>
  <c r="C16"/>
  <c r="I16" s="1"/>
  <c r="E13"/>
  <c r="D13"/>
  <c r="G13" s="1"/>
  <c r="C13"/>
  <c r="I13" s="1"/>
  <c r="C10"/>
  <c r="I10" s="1"/>
  <c r="B99" i="91"/>
  <c r="B91"/>
  <c r="E51" i="232"/>
  <c r="G20"/>
  <c r="F20"/>
  <c r="E20"/>
  <c r="B9" i="305"/>
  <c r="B10"/>
  <c r="B11"/>
  <c r="B12"/>
  <c r="B13"/>
  <c r="B14"/>
  <c r="B15"/>
  <c r="B16"/>
  <c r="B17"/>
  <c r="B18"/>
  <c r="B19"/>
  <c r="B20"/>
  <c r="B21"/>
  <c r="B22"/>
  <c r="B8"/>
  <c r="B9" i="62"/>
  <c r="B10"/>
  <c r="B11"/>
  <c r="B12"/>
  <c r="B13"/>
  <c r="B14"/>
  <c r="B15"/>
  <c r="B16"/>
  <c r="B17"/>
  <c r="B18"/>
  <c r="B19"/>
  <c r="B20"/>
  <c r="B21"/>
  <c r="I26" i="221"/>
  <c r="D26"/>
  <c r="H26"/>
  <c r="G26"/>
  <c r="F26"/>
  <c r="E26"/>
  <c r="C26"/>
  <c r="J8"/>
  <c r="K8" s="1"/>
  <c r="E85" i="220"/>
  <c r="F85"/>
  <c r="E86"/>
  <c r="F86"/>
  <c r="E87"/>
  <c r="F87"/>
  <c r="E88"/>
  <c r="F88"/>
  <c r="E89"/>
  <c r="F89"/>
  <c r="E90"/>
  <c r="F90"/>
  <c r="E91"/>
  <c r="F91"/>
  <c r="E92"/>
  <c r="F92"/>
  <c r="E93"/>
  <c r="F93"/>
  <c r="E94"/>
  <c r="F94"/>
  <c r="E95"/>
  <c r="F95"/>
  <c r="E96"/>
  <c r="F96"/>
  <c r="E97"/>
  <c r="F97"/>
  <c r="E98"/>
  <c r="F98"/>
  <c r="E99"/>
  <c r="F99"/>
  <c r="E100"/>
  <c r="F100"/>
  <c r="E101"/>
  <c r="F101"/>
  <c r="E102"/>
  <c r="F102"/>
  <c r="E103"/>
  <c r="F103"/>
  <c r="D86"/>
  <c r="D87"/>
  <c r="D88"/>
  <c r="D89"/>
  <c r="D90"/>
  <c r="D91"/>
  <c r="D92"/>
  <c r="D93"/>
  <c r="D94"/>
  <c r="D95"/>
  <c r="D96"/>
  <c r="G96" s="1"/>
  <c r="D97"/>
  <c r="D98"/>
  <c r="D99"/>
  <c r="D100"/>
  <c r="D101"/>
  <c r="D102"/>
  <c r="D103"/>
  <c r="D85"/>
  <c r="C86"/>
  <c r="C87"/>
  <c r="C88"/>
  <c r="C89"/>
  <c r="C90"/>
  <c r="C91"/>
  <c r="C92"/>
  <c r="C93"/>
  <c r="C94"/>
  <c r="C95"/>
  <c r="C96"/>
  <c r="C97"/>
  <c r="C98"/>
  <c r="C99"/>
  <c r="C100"/>
  <c r="C101"/>
  <c r="C102"/>
  <c r="C103"/>
  <c r="C85"/>
  <c r="G33"/>
  <c r="H33" s="1"/>
  <c r="C52"/>
  <c r="C27"/>
  <c r="G13"/>
  <c r="G21"/>
  <c r="D9" i="315"/>
  <c r="E9" s="1"/>
  <c r="D10"/>
  <c r="E10" s="1"/>
  <c r="D11"/>
  <c r="E11" s="1"/>
  <c r="D12"/>
  <c r="E12" s="1"/>
  <c r="D14"/>
  <c r="E14" s="1"/>
  <c r="D15"/>
  <c r="E15" s="1"/>
  <c r="D16"/>
  <c r="E16" s="1"/>
  <c r="D17"/>
  <c r="E17" s="1"/>
  <c r="D19"/>
  <c r="E19" s="1"/>
  <c r="D20"/>
  <c r="E20" s="1"/>
  <c r="D21"/>
  <c r="E21" s="1"/>
  <c r="D22"/>
  <c r="E22" s="1"/>
  <c r="D24"/>
  <c r="E24" s="1"/>
  <c r="D25"/>
  <c r="E25" s="1"/>
  <c r="D26"/>
  <c r="E26" s="1"/>
  <c r="D27"/>
  <c r="E27" s="1"/>
  <c r="D29"/>
  <c r="E29" s="1"/>
  <c r="D30"/>
  <c r="E30" s="1"/>
  <c r="D31"/>
  <c r="E31" s="1"/>
  <c r="D32"/>
  <c r="E32" s="1"/>
  <c r="D34"/>
  <c r="E34" s="1"/>
  <c r="D35"/>
  <c r="E35" s="1"/>
  <c r="D36"/>
  <c r="E36" s="1"/>
  <c r="D37"/>
  <c r="E37" s="1"/>
  <c r="D39"/>
  <c r="E39" s="1"/>
  <c r="D40"/>
  <c r="E40" s="1"/>
  <c r="D41"/>
  <c r="E41" s="1"/>
  <c r="D42"/>
  <c r="E42" s="1"/>
  <c r="D44"/>
  <c r="E44" s="1"/>
  <c r="D45"/>
  <c r="E45" s="1"/>
  <c r="B6"/>
  <c r="B38"/>
  <c r="C28"/>
  <c r="C18"/>
  <c r="B13"/>
  <c r="B8"/>
  <c r="U52" i="74"/>
  <c r="U51"/>
  <c r="AA41"/>
  <c r="Y41"/>
  <c r="W41"/>
  <c r="U41"/>
  <c r="U46" s="1"/>
  <c r="N37"/>
  <c r="H37"/>
  <c r="Z34"/>
  <c r="Z40" s="1"/>
  <c r="X34"/>
  <c r="X40" s="1"/>
  <c r="V34"/>
  <c r="V40" s="1"/>
  <c r="L31"/>
  <c r="I31"/>
  <c r="F31"/>
  <c r="Z30"/>
  <c r="AA30" s="1"/>
  <c r="AA31" s="1"/>
  <c r="Y30"/>
  <c r="Y31" s="1"/>
  <c r="X30"/>
  <c r="V30"/>
  <c r="W30" s="1"/>
  <c r="W31" s="1"/>
  <c r="U30"/>
  <c r="U31" s="1"/>
  <c r="N30"/>
  <c r="N31" s="1"/>
  <c r="K30"/>
  <c r="K31" s="1"/>
  <c r="K43" s="1"/>
  <c r="H30"/>
  <c r="H31" s="1"/>
  <c r="L24"/>
  <c r="F24"/>
  <c r="Z23"/>
  <c r="AA23" s="1"/>
  <c r="Y23"/>
  <c r="X23"/>
  <c r="V23"/>
  <c r="W23" s="1"/>
  <c r="U23"/>
  <c r="N23"/>
  <c r="H23"/>
  <c r="AA22"/>
  <c r="Y22"/>
  <c r="Y24" s="1"/>
  <c r="W22"/>
  <c r="U22"/>
  <c r="N22"/>
  <c r="H22"/>
  <c r="E22"/>
  <c r="E24" s="1"/>
  <c r="L16"/>
  <c r="F16"/>
  <c r="F43" s="1"/>
  <c r="AA15"/>
  <c r="Z15"/>
  <c r="Y15"/>
  <c r="X15"/>
  <c r="W15"/>
  <c r="V15"/>
  <c r="U15"/>
  <c r="N15"/>
  <c r="H15"/>
  <c r="E15"/>
  <c r="AA14"/>
  <c r="Z14"/>
  <c r="Y14"/>
  <c r="Y16" s="1"/>
  <c r="Y43" s="1"/>
  <c r="X14"/>
  <c r="W14"/>
  <c r="V14"/>
  <c r="U14"/>
  <c r="U16" s="1"/>
  <c r="N14"/>
  <c r="H14"/>
  <c r="E14"/>
  <c r="AA13"/>
  <c r="AA16" s="1"/>
  <c r="Y13"/>
  <c r="W13"/>
  <c r="U13"/>
  <c r="N13"/>
  <c r="N16" s="1"/>
  <c r="H13"/>
  <c r="E13"/>
  <c r="E16" s="1"/>
  <c r="F13" i="235" l="1"/>
  <c r="G85" i="220"/>
  <c r="W16" i="74"/>
  <c r="L43"/>
  <c r="U24"/>
  <c r="AC31"/>
  <c r="G18" i="235"/>
  <c r="G22" i="311"/>
  <c r="I22" s="1"/>
  <c r="G15"/>
  <c r="I15" s="1"/>
  <c r="H16" i="74"/>
  <c r="H43" s="1"/>
  <c r="W24"/>
  <c r="W43" s="1"/>
  <c r="AA24"/>
  <c r="N43"/>
  <c r="U43"/>
  <c r="E43"/>
  <c r="AA43"/>
  <c r="AC24" l="1"/>
  <c r="AC16"/>
  <c r="AC43"/>
  <c r="AC48" l="1"/>
  <c r="AE43"/>
  <c r="E29" i="292" l="1"/>
  <c r="E30"/>
  <c r="D30"/>
  <c r="D29"/>
  <c r="C29"/>
  <c r="D26"/>
  <c r="E26"/>
  <c r="E27"/>
  <c r="D27"/>
  <c r="C30"/>
  <c r="C27"/>
  <c r="C26"/>
  <c r="F24"/>
  <c r="F23"/>
  <c r="F21"/>
  <c r="F20"/>
  <c r="F18"/>
  <c r="F17"/>
  <c r="F15"/>
  <c r="F14"/>
  <c r="F12"/>
  <c r="F11"/>
  <c r="F9"/>
  <c r="F8"/>
  <c r="N20" i="117"/>
  <c r="N21"/>
  <c r="N22"/>
  <c r="N23"/>
  <c r="N25"/>
  <c r="N26"/>
  <c r="N27"/>
  <c r="N28"/>
  <c r="N29"/>
  <c r="N31"/>
  <c r="N32"/>
  <c r="N33"/>
  <c r="N34"/>
  <c r="N35"/>
  <c r="N36"/>
  <c r="N39"/>
  <c r="N40"/>
  <c r="N43"/>
  <c r="N45"/>
  <c r="N46"/>
  <c r="N48"/>
  <c r="N49"/>
  <c r="N51"/>
  <c r="N52"/>
  <c r="N54"/>
  <c r="N55"/>
  <c r="N57"/>
  <c r="N58"/>
  <c r="N60"/>
  <c r="N61"/>
  <c r="N62"/>
  <c r="N64"/>
  <c r="N66"/>
  <c r="N68"/>
  <c r="N70"/>
  <c r="N71"/>
  <c r="N76"/>
  <c r="N77"/>
  <c r="N79"/>
  <c r="N80"/>
  <c r="N81"/>
  <c r="N82"/>
  <c r="N83"/>
  <c r="N85"/>
  <c r="N86"/>
  <c r="N89"/>
  <c r="N90"/>
  <c r="N91"/>
  <c r="N93"/>
  <c r="N94"/>
  <c r="N98"/>
  <c r="N99"/>
  <c r="N100"/>
  <c r="N101"/>
  <c r="N102"/>
  <c r="N104"/>
  <c r="N108"/>
  <c r="N109"/>
  <c r="N113"/>
  <c r="N114"/>
  <c r="N115"/>
  <c r="N117"/>
  <c r="N118"/>
  <c r="N119"/>
  <c r="N120"/>
  <c r="N121"/>
  <c r="N123"/>
  <c r="N124"/>
  <c r="N125"/>
  <c r="N126"/>
  <c r="N127"/>
  <c r="N128"/>
  <c r="N129"/>
  <c r="J7"/>
  <c r="J24"/>
  <c r="N24" s="1"/>
  <c r="J30"/>
  <c r="J38"/>
  <c r="J44"/>
  <c r="J47"/>
  <c r="N47" s="1"/>
  <c r="J50"/>
  <c r="J53"/>
  <c r="J56"/>
  <c r="J59"/>
  <c r="N59" s="1"/>
  <c r="J78"/>
  <c r="J75" s="1"/>
  <c r="J73" s="1"/>
  <c r="J88"/>
  <c r="J96"/>
  <c r="N96" s="1"/>
  <c r="J106"/>
  <c r="N106" s="1"/>
  <c r="J116"/>
  <c r="J122"/>
  <c r="M122"/>
  <c r="M116"/>
  <c r="M106"/>
  <c r="M96"/>
  <c r="M88"/>
  <c r="M78"/>
  <c r="M75" s="1"/>
  <c r="M73" s="1"/>
  <c r="M59"/>
  <c r="M56"/>
  <c r="M53"/>
  <c r="M50"/>
  <c r="M47"/>
  <c r="M44"/>
  <c r="M38"/>
  <c r="M30"/>
  <c r="M24"/>
  <c r="L122"/>
  <c r="L116"/>
  <c r="L106"/>
  <c r="L96"/>
  <c r="L88"/>
  <c r="L78"/>
  <c r="L75" s="1"/>
  <c r="L73" s="1"/>
  <c r="L59"/>
  <c r="L56"/>
  <c r="L53"/>
  <c r="L50"/>
  <c r="L47"/>
  <c r="L44"/>
  <c r="L38"/>
  <c r="L30"/>
  <c r="L24"/>
  <c r="K122"/>
  <c r="K116"/>
  <c r="K106"/>
  <c r="K96"/>
  <c r="K88"/>
  <c r="K78"/>
  <c r="K75" s="1"/>
  <c r="K73" s="1"/>
  <c r="K59"/>
  <c r="K56"/>
  <c r="K53"/>
  <c r="K50"/>
  <c r="K47"/>
  <c r="K44"/>
  <c r="K38"/>
  <c r="K30"/>
  <c r="K24"/>
  <c r="Y256" i="116"/>
  <c r="X256"/>
  <c r="W256"/>
  <c r="V256"/>
  <c r="U256"/>
  <c r="T256"/>
  <c r="S256"/>
  <c r="Y250"/>
  <c r="X250"/>
  <c r="W250"/>
  <c r="V250"/>
  <c r="U250"/>
  <c r="T250"/>
  <c r="S250"/>
  <c r="Y240"/>
  <c r="X240"/>
  <c r="W240"/>
  <c r="V240"/>
  <c r="U240"/>
  <c r="T240"/>
  <c r="S240"/>
  <c r="Y230"/>
  <c r="X230"/>
  <c r="W230"/>
  <c r="V230"/>
  <c r="U230"/>
  <c r="T230"/>
  <c r="S230"/>
  <c r="Y222"/>
  <c r="X222"/>
  <c r="W222"/>
  <c r="V222"/>
  <c r="U222"/>
  <c r="T222"/>
  <c r="S222"/>
  <c r="Y212"/>
  <c r="Y209" s="1"/>
  <c r="Y207" s="1"/>
  <c r="X212"/>
  <c r="X209" s="1"/>
  <c r="X207" s="1"/>
  <c r="W212"/>
  <c r="W209" s="1"/>
  <c r="W207" s="1"/>
  <c r="V212"/>
  <c r="V209" s="1"/>
  <c r="V207" s="1"/>
  <c r="U212"/>
  <c r="U209" s="1"/>
  <c r="U207" s="1"/>
  <c r="T212"/>
  <c r="T209" s="1"/>
  <c r="T207" s="1"/>
  <c r="S212"/>
  <c r="S209" s="1"/>
  <c r="S207" s="1"/>
  <c r="Y193"/>
  <c r="X193"/>
  <c r="W193"/>
  <c r="V193"/>
  <c r="U193"/>
  <c r="T193"/>
  <c r="S193"/>
  <c r="Y190"/>
  <c r="X190"/>
  <c r="W190"/>
  <c r="V190"/>
  <c r="U190"/>
  <c r="T190"/>
  <c r="S190"/>
  <c r="Y187"/>
  <c r="X187"/>
  <c r="W187"/>
  <c r="V187"/>
  <c r="U187"/>
  <c r="T187"/>
  <c r="S187"/>
  <c r="Y184"/>
  <c r="X184"/>
  <c r="W184"/>
  <c r="V184"/>
  <c r="U184"/>
  <c r="T184"/>
  <c r="S184"/>
  <c r="Y181"/>
  <c r="X181"/>
  <c r="W181"/>
  <c r="V181"/>
  <c r="U181"/>
  <c r="T181"/>
  <c r="S181"/>
  <c r="Y178"/>
  <c r="X178"/>
  <c r="W178"/>
  <c r="V178"/>
  <c r="U178"/>
  <c r="T178"/>
  <c r="S178"/>
  <c r="Y172"/>
  <c r="X172"/>
  <c r="W172"/>
  <c r="V172"/>
  <c r="U172"/>
  <c r="T172"/>
  <c r="S172"/>
  <c r="Y164"/>
  <c r="X164"/>
  <c r="W164"/>
  <c r="V164"/>
  <c r="U164"/>
  <c r="T164"/>
  <c r="S164"/>
  <c r="Y158"/>
  <c r="Y153" s="1"/>
  <c r="X158"/>
  <c r="W158"/>
  <c r="V158"/>
  <c r="U158"/>
  <c r="T158"/>
  <c r="S158"/>
  <c r="Q256"/>
  <c r="P256"/>
  <c r="O256"/>
  <c r="N256"/>
  <c r="M256"/>
  <c r="L256"/>
  <c r="Q250"/>
  <c r="P250"/>
  <c r="P245" s="1"/>
  <c r="O250"/>
  <c r="N250"/>
  <c r="M250"/>
  <c r="L250"/>
  <c r="L245" s="1"/>
  <c r="Q240"/>
  <c r="P240"/>
  <c r="O240"/>
  <c r="N240"/>
  <c r="M240"/>
  <c r="L240"/>
  <c r="Q230"/>
  <c r="P230"/>
  <c r="O230"/>
  <c r="N230"/>
  <c r="M230"/>
  <c r="L230"/>
  <c r="Q222"/>
  <c r="P222"/>
  <c r="O222"/>
  <c r="N222"/>
  <c r="M222"/>
  <c r="L222"/>
  <c r="Q212"/>
  <c r="Q209" s="1"/>
  <c r="Q207" s="1"/>
  <c r="P212"/>
  <c r="P209" s="1"/>
  <c r="P207" s="1"/>
  <c r="O212"/>
  <c r="O209" s="1"/>
  <c r="O207" s="1"/>
  <c r="N212"/>
  <c r="N209" s="1"/>
  <c r="N207" s="1"/>
  <c r="M212"/>
  <c r="M209" s="1"/>
  <c r="M207" s="1"/>
  <c r="L212"/>
  <c r="L209" s="1"/>
  <c r="L207" s="1"/>
  <c r="Q193"/>
  <c r="P193"/>
  <c r="O193"/>
  <c r="N193"/>
  <c r="M193"/>
  <c r="L193"/>
  <c r="Q190"/>
  <c r="P190"/>
  <c r="O190"/>
  <c r="N190"/>
  <c r="M190"/>
  <c r="L190"/>
  <c r="Q187"/>
  <c r="P187"/>
  <c r="O187"/>
  <c r="N187"/>
  <c r="M187"/>
  <c r="L187"/>
  <c r="Q184"/>
  <c r="P184"/>
  <c r="O184"/>
  <c r="N184"/>
  <c r="M184"/>
  <c r="L184"/>
  <c r="Q181"/>
  <c r="P181"/>
  <c r="O181"/>
  <c r="N181"/>
  <c r="M181"/>
  <c r="L181"/>
  <c r="Q178"/>
  <c r="P178"/>
  <c r="O178"/>
  <c r="N178"/>
  <c r="N176" s="1"/>
  <c r="M178"/>
  <c r="L178"/>
  <c r="Q172"/>
  <c r="P172"/>
  <c r="O172"/>
  <c r="N172"/>
  <c r="M172"/>
  <c r="L172"/>
  <c r="Q164"/>
  <c r="P164"/>
  <c r="O164"/>
  <c r="O153" s="1"/>
  <c r="N164"/>
  <c r="M164"/>
  <c r="L164"/>
  <c r="Q158"/>
  <c r="P158"/>
  <c r="O158"/>
  <c r="N158"/>
  <c r="M158"/>
  <c r="L158"/>
  <c r="AB123"/>
  <c r="AA123"/>
  <c r="Z123"/>
  <c r="Z112" s="1"/>
  <c r="Y123"/>
  <c r="X123"/>
  <c r="W123"/>
  <c r="V123"/>
  <c r="U123"/>
  <c r="T123"/>
  <c r="S123"/>
  <c r="AB117"/>
  <c r="AA117"/>
  <c r="Z117"/>
  <c r="Y117"/>
  <c r="X117"/>
  <c r="W117"/>
  <c r="V117"/>
  <c r="U117"/>
  <c r="T117"/>
  <c r="S117"/>
  <c r="AB107"/>
  <c r="AA107"/>
  <c r="Z107"/>
  <c r="Y107"/>
  <c r="X107"/>
  <c r="W107"/>
  <c r="V107"/>
  <c r="U107"/>
  <c r="T107"/>
  <c r="S107"/>
  <c r="AB97"/>
  <c r="AA97"/>
  <c r="Z97"/>
  <c r="Y97"/>
  <c r="X97"/>
  <c r="W97"/>
  <c r="V97"/>
  <c r="U97"/>
  <c r="T97"/>
  <c r="S97"/>
  <c r="AB89"/>
  <c r="AA89"/>
  <c r="Z89"/>
  <c r="Y89"/>
  <c r="X89"/>
  <c r="W89"/>
  <c r="V89"/>
  <c r="U89"/>
  <c r="T89"/>
  <c r="S89"/>
  <c r="AB79"/>
  <c r="AB76" s="1"/>
  <c r="AB74" s="1"/>
  <c r="AA79"/>
  <c r="AA76" s="1"/>
  <c r="AA74" s="1"/>
  <c r="Z79"/>
  <c r="Z76" s="1"/>
  <c r="Z74" s="1"/>
  <c r="Y79"/>
  <c r="Y76" s="1"/>
  <c r="Y74" s="1"/>
  <c r="X79"/>
  <c r="X76" s="1"/>
  <c r="X74" s="1"/>
  <c r="W79"/>
  <c r="W76" s="1"/>
  <c r="W74" s="1"/>
  <c r="V79"/>
  <c r="V76" s="1"/>
  <c r="V74" s="1"/>
  <c r="U79"/>
  <c r="U76" s="1"/>
  <c r="U74" s="1"/>
  <c r="T79"/>
  <c r="T76" s="1"/>
  <c r="T74" s="1"/>
  <c r="S79"/>
  <c r="S76" s="1"/>
  <c r="S74" s="1"/>
  <c r="AB60"/>
  <c r="AA60"/>
  <c r="Z60"/>
  <c r="Y60"/>
  <c r="X60"/>
  <c r="W60"/>
  <c r="V60"/>
  <c r="U60"/>
  <c r="T60"/>
  <c r="S60"/>
  <c r="AB57"/>
  <c r="AA57"/>
  <c r="Z57"/>
  <c r="Y57"/>
  <c r="X57"/>
  <c r="W57"/>
  <c r="V57"/>
  <c r="U57"/>
  <c r="T57"/>
  <c r="S57"/>
  <c r="AB54"/>
  <c r="AA54"/>
  <c r="Z54"/>
  <c r="Y54"/>
  <c r="X54"/>
  <c r="W54"/>
  <c r="V54"/>
  <c r="U54"/>
  <c r="T54"/>
  <c r="S54"/>
  <c r="AB51"/>
  <c r="AA51"/>
  <c r="Z51"/>
  <c r="Y51"/>
  <c r="X51"/>
  <c r="W51"/>
  <c r="V51"/>
  <c r="U51"/>
  <c r="T51"/>
  <c r="S51"/>
  <c r="AB48"/>
  <c r="AA48"/>
  <c r="Z48"/>
  <c r="Y48"/>
  <c r="X48"/>
  <c r="W48"/>
  <c r="V48"/>
  <c r="U48"/>
  <c r="T48"/>
  <c r="S48"/>
  <c r="AB45"/>
  <c r="AB43" s="1"/>
  <c r="AA45"/>
  <c r="Z45"/>
  <c r="Y45"/>
  <c r="X45"/>
  <c r="W45"/>
  <c r="V45"/>
  <c r="U45"/>
  <c r="U43" s="1"/>
  <c r="T45"/>
  <c r="T43" s="1"/>
  <c r="S45"/>
  <c r="AB39"/>
  <c r="AA39"/>
  <c r="Z39"/>
  <c r="Y39"/>
  <c r="X39"/>
  <c r="W39"/>
  <c r="V39"/>
  <c r="U39"/>
  <c r="T39"/>
  <c r="S39"/>
  <c r="AB31"/>
  <c r="AA31"/>
  <c r="Z31"/>
  <c r="Y31"/>
  <c r="Y20" s="1"/>
  <c r="X31"/>
  <c r="W31"/>
  <c r="V31"/>
  <c r="U31"/>
  <c r="T31"/>
  <c r="S31"/>
  <c r="AB25"/>
  <c r="AB20" s="1"/>
  <c r="AA25"/>
  <c r="Z25"/>
  <c r="Y25"/>
  <c r="X25"/>
  <c r="W25"/>
  <c r="V25"/>
  <c r="U25"/>
  <c r="T25"/>
  <c r="T20" s="1"/>
  <c r="S25"/>
  <c r="Q123"/>
  <c r="L123" i="332" s="1"/>
  <c r="R123" s="1"/>
  <c r="R119" s="1"/>
  <c r="P123" i="116"/>
  <c r="O123"/>
  <c r="Q117"/>
  <c r="P117"/>
  <c r="O117"/>
  <c r="Q107"/>
  <c r="L107" i="332" s="1"/>
  <c r="P107" i="116"/>
  <c r="O107"/>
  <c r="Q97"/>
  <c r="L97" i="332" s="1"/>
  <c r="P97" i="116"/>
  <c r="O97"/>
  <c r="Q89"/>
  <c r="L89" i="332" s="1"/>
  <c r="P89" i="116"/>
  <c r="O89"/>
  <c r="Q79"/>
  <c r="L79" i="332" s="1"/>
  <c r="P79" i="116"/>
  <c r="O79"/>
  <c r="O76" s="1"/>
  <c r="O74" s="1"/>
  <c r="Q60"/>
  <c r="L60" i="332" s="1"/>
  <c r="P60" i="116"/>
  <c r="O60"/>
  <c r="Q57"/>
  <c r="L57" i="332" s="1"/>
  <c r="P57" i="116"/>
  <c r="O57"/>
  <c r="Q54"/>
  <c r="L54" i="332" s="1"/>
  <c r="P54" i="116"/>
  <c r="O54"/>
  <c r="Q51"/>
  <c r="L51" i="332" s="1"/>
  <c r="P51" i="116"/>
  <c r="O51"/>
  <c r="Q48"/>
  <c r="L48" i="332" s="1"/>
  <c r="P48" i="116"/>
  <c r="O48"/>
  <c r="Q45"/>
  <c r="L45" i="332" s="1"/>
  <c r="P45" i="116"/>
  <c r="O45"/>
  <c r="Q39"/>
  <c r="L39" i="332" s="1"/>
  <c r="P39" i="116"/>
  <c r="O39"/>
  <c r="Q31"/>
  <c r="L31" i="332" s="1"/>
  <c r="P31" i="116"/>
  <c r="O31"/>
  <c r="Q25"/>
  <c r="P25"/>
  <c r="O25"/>
  <c r="N123"/>
  <c r="N117"/>
  <c r="N107"/>
  <c r="N97"/>
  <c r="N89"/>
  <c r="N79"/>
  <c r="N76" s="1"/>
  <c r="N74" s="1"/>
  <c r="N60"/>
  <c r="N57"/>
  <c r="N54"/>
  <c r="N51"/>
  <c r="N48"/>
  <c r="N45"/>
  <c r="N39"/>
  <c r="N31"/>
  <c r="N25"/>
  <c r="M123"/>
  <c r="M117"/>
  <c r="M107"/>
  <c r="M97"/>
  <c r="M89"/>
  <c r="M79"/>
  <c r="M76" s="1"/>
  <c r="M74" s="1"/>
  <c r="M60"/>
  <c r="M57"/>
  <c r="M54"/>
  <c r="M51"/>
  <c r="M48"/>
  <c r="M45"/>
  <c r="M39"/>
  <c r="M31"/>
  <c r="M25"/>
  <c r="L107"/>
  <c r="L97"/>
  <c r="L89"/>
  <c r="L79"/>
  <c r="L76" s="1"/>
  <c r="L74" s="1"/>
  <c r="L60"/>
  <c r="L57"/>
  <c r="L54"/>
  <c r="L51"/>
  <c r="L48"/>
  <c r="L45"/>
  <c r="L39"/>
  <c r="L31"/>
  <c r="L25"/>
  <c r="R79" l="1"/>
  <c r="V153"/>
  <c r="V245"/>
  <c r="R45"/>
  <c r="L176"/>
  <c r="P176"/>
  <c r="U153"/>
  <c r="S43"/>
  <c r="O176"/>
  <c r="O151" s="1"/>
  <c r="O149" s="1"/>
  <c r="O147" s="1"/>
  <c r="O266" s="1"/>
  <c r="O268" s="1"/>
  <c r="Q245"/>
  <c r="K31" i="332"/>
  <c r="R31" i="116"/>
  <c r="K51" i="332"/>
  <c r="R51" i="116"/>
  <c r="K117" i="332"/>
  <c r="Q117" s="1"/>
  <c r="R117" i="116"/>
  <c r="K39" i="332"/>
  <c r="R39" i="116"/>
  <c r="K54" i="332"/>
  <c r="R54" i="116"/>
  <c r="K89" i="332"/>
  <c r="R89" i="116"/>
  <c r="R123"/>
  <c r="V20"/>
  <c r="Z20"/>
  <c r="X20"/>
  <c r="W112"/>
  <c r="K57" i="332"/>
  <c r="R57" i="116"/>
  <c r="K97" i="332"/>
  <c r="R97" i="116"/>
  <c r="K25" i="332"/>
  <c r="R25" i="116"/>
  <c r="K48" i="332"/>
  <c r="R48" i="116"/>
  <c r="K60" i="332"/>
  <c r="R60" i="116"/>
  <c r="K107" i="332"/>
  <c r="R107" i="116"/>
  <c r="U20"/>
  <c r="U18" s="1"/>
  <c r="U16" s="1"/>
  <c r="N153"/>
  <c r="N151" s="1"/>
  <c r="N149" s="1"/>
  <c r="N147" s="1"/>
  <c r="N266" s="1"/>
  <c r="P153"/>
  <c r="T18"/>
  <c r="S153"/>
  <c r="W153"/>
  <c r="T245"/>
  <c r="X245"/>
  <c r="Y176"/>
  <c r="AB18"/>
  <c r="AB16" s="1"/>
  <c r="N43"/>
  <c r="N18" s="1"/>
  <c r="N16" s="1"/>
  <c r="O20"/>
  <c r="V43"/>
  <c r="Z43"/>
  <c r="X43"/>
  <c r="T112"/>
  <c r="X112"/>
  <c r="AB112"/>
  <c r="V112"/>
  <c r="N245"/>
  <c r="N20"/>
  <c r="T16"/>
  <c r="T14" s="1"/>
  <c r="T133" s="1"/>
  <c r="T135" s="1"/>
  <c r="W43"/>
  <c r="AA43"/>
  <c r="Y43"/>
  <c r="Y18" s="1"/>
  <c r="Y16" s="1"/>
  <c r="U112"/>
  <c r="U14" s="1"/>
  <c r="U133" s="1"/>
  <c r="U135" s="1"/>
  <c r="Y112"/>
  <c r="S112"/>
  <c r="AA112"/>
  <c r="L153"/>
  <c r="L151" s="1"/>
  <c r="L149" s="1"/>
  <c r="L147" s="1"/>
  <c r="L266" s="1"/>
  <c r="L268" s="1"/>
  <c r="M176"/>
  <c r="Q176"/>
  <c r="O245"/>
  <c r="M245"/>
  <c r="X18"/>
  <c r="X16" s="1"/>
  <c r="X14" s="1"/>
  <c r="X133" s="1"/>
  <c r="X135" s="1"/>
  <c r="P151"/>
  <c r="P149" s="1"/>
  <c r="P147" s="1"/>
  <c r="P266" s="1"/>
  <c r="S20"/>
  <c r="S18" s="1"/>
  <c r="S16" s="1"/>
  <c r="W20"/>
  <c r="W18" s="1"/>
  <c r="W16" s="1"/>
  <c r="W14" s="1"/>
  <c r="W133" s="1"/>
  <c r="W135" s="1"/>
  <c r="AA20"/>
  <c r="V176"/>
  <c r="S176"/>
  <c r="S151" s="1"/>
  <c r="S149" s="1"/>
  <c r="U176"/>
  <c r="U151" s="1"/>
  <c r="U149" s="1"/>
  <c r="U147" s="1"/>
  <c r="U266" s="1"/>
  <c r="U268" s="1"/>
  <c r="O112"/>
  <c r="M153"/>
  <c r="M151" s="1"/>
  <c r="M149" s="1"/>
  <c r="Q153"/>
  <c r="W176"/>
  <c r="W151" s="1"/>
  <c r="W149" s="1"/>
  <c r="AB14"/>
  <c r="AB133" s="1"/>
  <c r="AB135" s="1"/>
  <c r="V18"/>
  <c r="V16" s="1"/>
  <c r="V14" s="1"/>
  <c r="V133" s="1"/>
  <c r="V135" s="1"/>
  <c r="Z18"/>
  <c r="Z16" s="1"/>
  <c r="Z14" s="1"/>
  <c r="Z133" s="1"/>
  <c r="Z135" s="1"/>
  <c r="M112"/>
  <c r="Y151"/>
  <c r="Y149" s="1"/>
  <c r="V151"/>
  <c r="V149" s="1"/>
  <c r="V147" s="1"/>
  <c r="V266" s="1"/>
  <c r="V268" s="1"/>
  <c r="N116" i="117"/>
  <c r="N73"/>
  <c r="N50"/>
  <c r="N30"/>
  <c r="L20" i="116"/>
  <c r="M43"/>
  <c r="T153"/>
  <c r="X153"/>
  <c r="K42" i="117"/>
  <c r="L42"/>
  <c r="M42"/>
  <c r="N56"/>
  <c r="N44"/>
  <c r="M20" i="116"/>
  <c r="T176"/>
  <c r="X176"/>
  <c r="M19" i="117"/>
  <c r="N122"/>
  <c r="N88"/>
  <c r="N53"/>
  <c r="N38"/>
  <c r="P43" i="116"/>
  <c r="K45" i="332"/>
  <c r="P76" i="116"/>
  <c r="R76" s="1"/>
  <c r="K79" i="332"/>
  <c r="L43" i="116"/>
  <c r="L18" s="1"/>
  <c r="L16" s="1"/>
  <c r="N112"/>
  <c r="Q43"/>
  <c r="L43" i="332" s="1"/>
  <c r="O43" i="116"/>
  <c r="O18" s="1"/>
  <c r="Q76"/>
  <c r="S245"/>
  <c r="U245"/>
  <c r="W245"/>
  <c r="Y245"/>
  <c r="L19" i="117"/>
  <c r="L17" s="1"/>
  <c r="L15" s="1"/>
  <c r="L13" s="1"/>
  <c r="L132" s="1"/>
  <c r="M111"/>
  <c r="N78"/>
  <c r="Q20" i="116"/>
  <c r="L25" i="332"/>
  <c r="Q112" i="116"/>
  <c r="L112" i="332" s="1"/>
  <c r="R112" s="1"/>
  <c r="R107" s="1"/>
  <c r="L117"/>
  <c r="R117" s="1"/>
  <c r="R114" s="1"/>
  <c r="P112" i="116"/>
  <c r="K123" i="332"/>
  <c r="Q123" s="1"/>
  <c r="Q119" s="1"/>
  <c r="Q114" s="1"/>
  <c r="N75" i="117"/>
  <c r="K19"/>
  <c r="K17" s="1"/>
  <c r="K15" s="1"/>
  <c r="K13" s="1"/>
  <c r="K132" s="1"/>
  <c r="L111"/>
  <c r="K111"/>
  <c r="J19"/>
  <c r="N19" s="1"/>
  <c r="J42"/>
  <c r="J111"/>
  <c r="P20" i="116"/>
  <c r="M147" l="1"/>
  <c r="M266" s="1"/>
  <c r="K20" i="332"/>
  <c r="R20" i="116"/>
  <c r="K112" i="332"/>
  <c r="Q112" s="1"/>
  <c r="Q107" s="1"/>
  <c r="R112" i="116"/>
  <c r="K43" i="332"/>
  <c r="R43" i="116"/>
  <c r="AA18"/>
  <c r="AA16" s="1"/>
  <c r="AA14" s="1"/>
  <c r="AA133" s="1"/>
  <c r="AA135" s="1"/>
  <c r="Y14"/>
  <c r="Y133" s="1"/>
  <c r="Y135" s="1"/>
  <c r="Q151"/>
  <c r="Q149" s="1"/>
  <c r="Q147" s="1"/>
  <c r="Q266" s="1"/>
  <c r="S14"/>
  <c r="S133" s="1"/>
  <c r="S135" s="1"/>
  <c r="N14"/>
  <c r="N133" s="1"/>
  <c r="N135" s="1"/>
  <c r="S147"/>
  <c r="S266" s="1"/>
  <c r="S268" s="1"/>
  <c r="Y147"/>
  <c r="Y266" s="1"/>
  <c r="Y268" s="1"/>
  <c r="W147"/>
  <c r="W266" s="1"/>
  <c r="W268" s="1"/>
  <c r="T151"/>
  <c r="T149" s="1"/>
  <c r="T147" s="1"/>
  <c r="T266" s="1"/>
  <c r="T268" s="1"/>
  <c r="M268"/>
  <c r="M271" s="1"/>
  <c r="N268"/>
  <c r="O271" s="1"/>
  <c r="P268"/>
  <c r="P18"/>
  <c r="N111" i="117"/>
  <c r="X151" i="116"/>
  <c r="X149" s="1"/>
  <c r="X147" s="1"/>
  <c r="X266" s="1"/>
  <c r="X268" s="1"/>
  <c r="M18"/>
  <c r="M16" s="1"/>
  <c r="M14" s="1"/>
  <c r="M133" s="1"/>
  <c r="M135" s="1"/>
  <c r="N42" i="117"/>
  <c r="M17"/>
  <c r="M15" s="1"/>
  <c r="M13" s="1"/>
  <c r="M132" s="1"/>
  <c r="R14" i="332"/>
  <c r="R135" s="1"/>
  <c r="R138" s="1"/>
  <c r="Q18" i="116"/>
  <c r="L20" i="332"/>
  <c r="Q14"/>
  <c r="Q135" s="1"/>
  <c r="Q138" s="1"/>
  <c r="Q143" s="1"/>
  <c r="K18"/>
  <c r="Q74" i="116"/>
  <c r="L74" i="332" s="1"/>
  <c r="L76"/>
  <c r="P74" i="116"/>
  <c r="K76" i="332"/>
  <c r="G11" i="311"/>
  <c r="H11" s="1"/>
  <c r="J17" i="117"/>
  <c r="O16" i="116"/>
  <c r="O14" s="1"/>
  <c r="O133" s="1"/>
  <c r="K74" i="332" l="1"/>
  <c r="R74" i="116"/>
  <c r="R266"/>
  <c r="R18"/>
  <c r="Q268"/>
  <c r="Q271" s="1"/>
  <c r="R268"/>
  <c r="O135"/>
  <c r="N136" i="333"/>
  <c r="F39" i="272"/>
  <c r="F41" s="1"/>
  <c r="H43" s="1"/>
  <c r="J15" i="117"/>
  <c r="N17"/>
  <c r="C41" i="334"/>
  <c r="L18" i="332"/>
  <c r="Q16" i="116"/>
  <c r="P16"/>
  <c r="R16" s="1"/>
  <c r="B73" i="91"/>
  <c r="B65"/>
  <c r="J98" i="233"/>
  <c r="K98"/>
  <c r="I98"/>
  <c r="L85"/>
  <c r="L86"/>
  <c r="L87"/>
  <c r="L88"/>
  <c r="L89"/>
  <c r="L90"/>
  <c r="L91"/>
  <c r="L92"/>
  <c r="L93"/>
  <c r="L94"/>
  <c r="L95"/>
  <c r="L96"/>
  <c r="L97"/>
  <c r="L84"/>
  <c r="K74"/>
  <c r="K75"/>
  <c r="K76"/>
  <c r="K73"/>
  <c r="J74"/>
  <c r="J75"/>
  <c r="J76"/>
  <c r="J73"/>
  <c r="K72"/>
  <c r="J72"/>
  <c r="I73"/>
  <c r="I74"/>
  <c r="I75"/>
  <c r="I76"/>
  <c r="H73"/>
  <c r="H74"/>
  <c r="H75"/>
  <c r="H76"/>
  <c r="G73"/>
  <c r="G74"/>
  <c r="G75"/>
  <c r="G76"/>
  <c r="F73"/>
  <c r="F74"/>
  <c r="F75"/>
  <c r="F76"/>
  <c r="E73"/>
  <c r="E74"/>
  <c r="E75"/>
  <c r="E76"/>
  <c r="D73"/>
  <c r="D74"/>
  <c r="D75"/>
  <c r="D76"/>
  <c r="C73"/>
  <c r="C74"/>
  <c r="C75"/>
  <c r="L75" s="1"/>
  <c r="C76"/>
  <c r="D72"/>
  <c r="E72"/>
  <c r="F72"/>
  <c r="G72"/>
  <c r="H72"/>
  <c r="I72"/>
  <c r="C72"/>
  <c r="K71"/>
  <c r="J71"/>
  <c r="I70"/>
  <c r="I71"/>
  <c r="H69"/>
  <c r="H70"/>
  <c r="H71"/>
  <c r="G68"/>
  <c r="G69"/>
  <c r="G70"/>
  <c r="G71"/>
  <c r="F67"/>
  <c r="F68"/>
  <c r="F69"/>
  <c r="F70"/>
  <c r="F71"/>
  <c r="E71"/>
  <c r="D71"/>
  <c r="E66"/>
  <c r="E67"/>
  <c r="E68"/>
  <c r="E69"/>
  <c r="E70"/>
  <c r="D67"/>
  <c r="D68"/>
  <c r="D69"/>
  <c r="D70"/>
  <c r="D66"/>
  <c r="C67"/>
  <c r="C68"/>
  <c r="C69"/>
  <c r="C70"/>
  <c r="C71"/>
  <c r="J7" i="221"/>
  <c r="G59" i="220"/>
  <c r="H59" s="1"/>
  <c r="D78"/>
  <c r="E78"/>
  <c r="F78"/>
  <c r="C78"/>
  <c r="F52"/>
  <c r="E52"/>
  <c r="D52"/>
  <c r="D27"/>
  <c r="E27"/>
  <c r="F27"/>
  <c r="G8"/>
  <c r="H8" s="1"/>
  <c r="O138" i="116" l="1"/>
  <c r="L73" i="233"/>
  <c r="L76"/>
  <c r="L72"/>
  <c r="L74"/>
  <c r="K7" i="221"/>
  <c r="P14" i="116"/>
  <c r="R14" s="1"/>
  <c r="K16" i="332"/>
  <c r="N15" i="117"/>
  <c r="J13"/>
  <c r="L98" i="233"/>
  <c r="Q14" i="116"/>
  <c r="L16" i="332"/>
  <c r="L71" i="233"/>
  <c r="K77"/>
  <c r="G27" i="220"/>
  <c r="G52"/>
  <c r="G78"/>
  <c r="D56" i="233"/>
  <c r="E56"/>
  <c r="F56"/>
  <c r="G56"/>
  <c r="H56"/>
  <c r="I56"/>
  <c r="J56"/>
  <c r="K56"/>
  <c r="C56"/>
  <c r="D35"/>
  <c r="E35"/>
  <c r="F35"/>
  <c r="G35"/>
  <c r="H35"/>
  <c r="I35"/>
  <c r="J35"/>
  <c r="K35"/>
  <c r="C35"/>
  <c r="L26"/>
  <c r="L27"/>
  <c r="L28"/>
  <c r="L29"/>
  <c r="L30"/>
  <c r="L31"/>
  <c r="L32"/>
  <c r="L33"/>
  <c r="L34"/>
  <c r="L25"/>
  <c r="P133" i="116" l="1"/>
  <c r="K14" i="332"/>
  <c r="Q133" i="116"/>
  <c r="L135" i="332" s="1"/>
  <c r="L14"/>
  <c r="L35" i="233"/>
  <c r="H85" i="220"/>
  <c r="F23" i="326"/>
  <c r="F22"/>
  <c r="F21"/>
  <c r="F20"/>
  <c r="F19"/>
  <c r="F18"/>
  <c r="F17"/>
  <c r="F16"/>
  <c r="F15"/>
  <c r="F14"/>
  <c r="F13"/>
  <c r="F12"/>
  <c r="E8"/>
  <c r="E25" s="1"/>
  <c r="D8"/>
  <c r="D25" s="1"/>
  <c r="C8"/>
  <c r="C25" s="1"/>
  <c r="A3"/>
  <c r="B2"/>
  <c r="A2"/>
  <c r="E104" i="311"/>
  <c r="F104"/>
  <c r="I104"/>
  <c r="P135" i="116" l="1"/>
  <c r="R133"/>
  <c r="K135" i="332"/>
  <c r="Q135" i="116"/>
  <c r="L138" i="332" s="1"/>
  <c r="F25" i="326"/>
  <c r="C6" i="315"/>
  <c r="F46" i="311"/>
  <c r="E46"/>
  <c r="F6"/>
  <c r="E6"/>
  <c r="E21" i="236"/>
  <c r="B21"/>
  <c r="E5"/>
  <c r="B5"/>
  <c r="S39" i="131"/>
  <c r="O39"/>
  <c r="G39"/>
  <c r="C39"/>
  <c r="S6"/>
  <c r="O6"/>
  <c r="G6"/>
  <c r="C6"/>
  <c r="E35" i="122"/>
  <c r="B35"/>
  <c r="E5"/>
  <c r="B5"/>
  <c r="E6" i="235"/>
  <c r="D6"/>
  <c r="C6"/>
  <c r="D7" i="191"/>
  <c r="C7"/>
  <c r="B7"/>
  <c r="E8" i="135"/>
  <c r="D8"/>
  <c r="C8"/>
  <c r="H28" i="78"/>
  <c r="H25"/>
  <c r="H22"/>
  <c r="H19"/>
  <c r="H16"/>
  <c r="H13"/>
  <c r="H10"/>
  <c r="E28"/>
  <c r="E25"/>
  <c r="E22"/>
  <c r="E19"/>
  <c r="E16"/>
  <c r="E13"/>
  <c r="E10"/>
  <c r="F5"/>
  <c r="C5"/>
  <c r="C30"/>
  <c r="E32" i="314"/>
  <c r="D32"/>
  <c r="C32"/>
  <c r="E9"/>
  <c r="D9"/>
  <c r="C9"/>
  <c r="G6" i="232"/>
  <c r="F6"/>
  <c r="E6"/>
  <c r="E8" i="261"/>
  <c r="D8"/>
  <c r="C8"/>
  <c r="C6" i="77"/>
  <c r="C7" i="231"/>
  <c r="C7" i="230"/>
  <c r="C7" i="226"/>
  <c r="C22" i="225"/>
  <c r="C7"/>
  <c r="C6" i="229"/>
  <c r="B6"/>
  <c r="H26" i="65"/>
  <c r="G26"/>
  <c r="D26"/>
  <c r="C26"/>
  <c r="I23"/>
  <c r="I22"/>
  <c r="I18"/>
  <c r="I17"/>
  <c r="I16"/>
  <c r="I15"/>
  <c r="I26" s="1"/>
  <c r="E23"/>
  <c r="E22"/>
  <c r="E18"/>
  <c r="E17"/>
  <c r="E16"/>
  <c r="E15"/>
  <c r="G7"/>
  <c r="C7"/>
  <c r="C24" i="305"/>
  <c r="G16" i="220"/>
  <c r="E5" i="304"/>
  <c r="D5"/>
  <c r="C5"/>
  <c r="E5" i="217"/>
  <c r="D5"/>
  <c r="C5"/>
  <c r="E5" i="218"/>
  <c r="D5"/>
  <c r="C5"/>
  <c r="B53" i="289"/>
  <c r="D32"/>
  <c r="C32"/>
  <c r="B32"/>
  <c r="D6"/>
  <c r="C6"/>
  <c r="B6"/>
  <c r="E8" i="302"/>
  <c r="D8"/>
  <c r="C8"/>
  <c r="F20" i="301"/>
  <c r="E8"/>
  <c r="D8"/>
  <c r="C8"/>
  <c r="E8" i="300"/>
  <c r="D8"/>
  <c r="C8"/>
  <c r="E8" i="299"/>
  <c r="D8"/>
  <c r="C8"/>
  <c r="F70" i="298"/>
  <c r="E70"/>
  <c r="D70"/>
  <c r="F63"/>
  <c r="E63"/>
  <c r="D63"/>
  <c r="F56"/>
  <c r="E56"/>
  <c r="D56"/>
  <c r="F49"/>
  <c r="E49"/>
  <c r="D49"/>
  <c r="F42"/>
  <c r="E42"/>
  <c r="D42"/>
  <c r="F35"/>
  <c r="E35"/>
  <c r="D35"/>
  <c r="G7"/>
  <c r="F7"/>
  <c r="E7"/>
  <c r="E8" i="297"/>
  <c r="D8"/>
  <c r="C8"/>
  <c r="E8" i="307"/>
  <c r="D8"/>
  <c r="C8"/>
  <c r="E8" i="296"/>
  <c r="D8"/>
  <c r="C8"/>
  <c r="F33" i="294"/>
  <c r="E33"/>
  <c r="D33"/>
  <c r="E9"/>
  <c r="D9"/>
  <c r="C9"/>
  <c r="E8" i="293"/>
  <c r="D8"/>
  <c r="C8"/>
  <c r="C5" i="292"/>
  <c r="E9" i="291"/>
  <c r="D9"/>
  <c r="C9"/>
  <c r="E32"/>
  <c r="D32"/>
  <c r="C32"/>
  <c r="E8" i="288"/>
  <c r="D8"/>
  <c r="C8"/>
  <c r="E8" i="287"/>
  <c r="D8"/>
  <c r="C8"/>
  <c r="E8" i="286"/>
  <c r="D8"/>
  <c r="C8"/>
  <c r="E32" i="285"/>
  <c r="D32"/>
  <c r="C32"/>
  <c r="E9"/>
  <c r="D9"/>
  <c r="C9"/>
  <c r="E32" i="284"/>
  <c r="D32"/>
  <c r="C32"/>
  <c r="E9"/>
  <c r="D9"/>
  <c r="C9"/>
  <c r="E32" i="282"/>
  <c r="D32"/>
  <c r="C32"/>
  <c r="E9"/>
  <c r="D9"/>
  <c r="C9"/>
  <c r="E32" i="281"/>
  <c r="D32"/>
  <c r="C32"/>
  <c r="E9"/>
  <c r="D9"/>
  <c r="C9"/>
  <c r="E32" i="280"/>
  <c r="D32"/>
  <c r="C32"/>
  <c r="E9"/>
  <c r="D9"/>
  <c r="C9"/>
  <c r="E32" i="279"/>
  <c r="D32"/>
  <c r="C32"/>
  <c r="E9"/>
  <c r="D9"/>
  <c r="C9"/>
  <c r="E32" i="278"/>
  <c r="D32"/>
  <c r="C32"/>
  <c r="E9"/>
  <c r="D9"/>
  <c r="C9"/>
  <c r="E32" i="277"/>
  <c r="D32"/>
  <c r="C32"/>
  <c r="E9"/>
  <c r="D9"/>
  <c r="C9"/>
  <c r="E32" i="276"/>
  <c r="D32"/>
  <c r="C32"/>
  <c r="E9"/>
  <c r="D9"/>
  <c r="C9"/>
  <c r="E32" i="275"/>
  <c r="D32"/>
  <c r="C32"/>
  <c r="E9"/>
  <c r="D9"/>
  <c r="C9"/>
  <c r="E32" i="274"/>
  <c r="D32"/>
  <c r="C32"/>
  <c r="E9"/>
  <c r="D9"/>
  <c r="C9"/>
  <c r="E32" i="273"/>
  <c r="D32"/>
  <c r="C32"/>
  <c r="E9"/>
  <c r="D9"/>
  <c r="C9"/>
  <c r="R135" i="116" l="1"/>
  <c r="Q138"/>
  <c r="N136" i="117" s="1"/>
  <c r="K138" i="332"/>
  <c r="K143" s="1"/>
  <c r="E26" i="65"/>
  <c r="I30"/>
  <c r="N7" i="117"/>
  <c r="M7"/>
  <c r="L7"/>
  <c r="K7"/>
  <c r="Q140" i="116"/>
  <c r="P140"/>
  <c r="O140"/>
  <c r="N140"/>
  <c r="M140"/>
  <c r="L140"/>
  <c r="Q7"/>
  <c r="P7"/>
  <c r="O7"/>
  <c r="N7"/>
  <c r="M7"/>
  <c r="L7"/>
  <c r="N5" i="207"/>
  <c r="E5"/>
  <c r="A12" i="206"/>
  <c r="A5"/>
  <c r="C70" i="205"/>
  <c r="B70"/>
  <c r="C27"/>
  <c r="B27"/>
  <c r="C6"/>
  <c r="B6"/>
  <c r="H7" i="202"/>
  <c r="F7"/>
  <c r="O6" i="201"/>
  <c r="F6"/>
  <c r="E48" i="289" l="1"/>
  <c r="B39" i="122"/>
  <c r="C28"/>
  <c r="B28"/>
  <c r="D26"/>
  <c r="D25"/>
  <c r="D24"/>
  <c r="D23"/>
  <c r="B20"/>
  <c r="C13"/>
  <c r="B13"/>
  <c r="D13" s="1"/>
  <c r="D11"/>
  <c r="D10"/>
  <c r="D9"/>
  <c r="D8"/>
  <c r="E20"/>
  <c r="H9" i="235"/>
  <c r="H11"/>
  <c r="H12"/>
  <c r="H14"/>
  <c r="H15"/>
  <c r="H8"/>
  <c r="F9"/>
  <c r="F11"/>
  <c r="F12"/>
  <c r="F14"/>
  <c r="F15"/>
  <c r="F8"/>
  <c r="D28" i="122" l="1"/>
  <c r="F37" i="311"/>
  <c r="E37"/>
  <c r="F36"/>
  <c r="E36"/>
  <c r="F39"/>
  <c r="E39"/>
  <c r="J70" i="233"/>
  <c r="I69"/>
  <c r="B129" i="91"/>
  <c r="B126"/>
  <c r="B125"/>
  <c r="B70"/>
  <c r="J12" i="233"/>
  <c r="K12"/>
  <c r="A4" i="318"/>
  <c r="B3"/>
  <c r="A3"/>
  <c r="B2" i="316"/>
  <c r="A3"/>
  <c r="A2"/>
  <c r="D20"/>
  <c r="D32" s="1"/>
  <c r="B20"/>
  <c r="D24" s="1"/>
  <c r="D25" s="1"/>
  <c r="D31" s="1"/>
  <c r="B69" i="91"/>
  <c r="A4" i="315"/>
  <c r="A3"/>
  <c r="C43"/>
  <c r="B43"/>
  <c r="C38"/>
  <c r="D38" s="1"/>
  <c r="E38" s="1"/>
  <c r="C33"/>
  <c r="D33" s="1"/>
  <c r="E33" s="1"/>
  <c r="B33"/>
  <c r="B28"/>
  <c r="D28" s="1"/>
  <c r="E28" s="1"/>
  <c r="C23"/>
  <c r="B23"/>
  <c r="B18"/>
  <c r="D18" s="1"/>
  <c r="E18" s="1"/>
  <c r="C13"/>
  <c r="D13" s="1"/>
  <c r="E13" s="1"/>
  <c r="C8"/>
  <c r="D8" s="1"/>
  <c r="E8" s="1"/>
  <c r="E52" i="314"/>
  <c r="F40" i="311" s="1"/>
  <c r="D52" i="314"/>
  <c r="C52"/>
  <c r="F50"/>
  <c r="F49"/>
  <c r="F48"/>
  <c r="F47"/>
  <c r="F45"/>
  <c r="F44"/>
  <c r="F43"/>
  <c r="F42"/>
  <c r="F41"/>
  <c r="F40"/>
  <c r="F39"/>
  <c r="F38"/>
  <c r="F37"/>
  <c r="F36"/>
  <c r="E29"/>
  <c r="D29"/>
  <c r="E35" i="311" s="1"/>
  <c r="C29" i="314"/>
  <c r="F27"/>
  <c r="F26"/>
  <c r="F25"/>
  <c r="F24"/>
  <c r="F23"/>
  <c r="F22"/>
  <c r="F21"/>
  <c r="F20"/>
  <c r="F19"/>
  <c r="F18"/>
  <c r="F17"/>
  <c r="F16"/>
  <c r="F15"/>
  <c r="F14"/>
  <c r="F13"/>
  <c r="A3"/>
  <c r="B2"/>
  <c r="A2"/>
  <c r="C3" i="311"/>
  <c r="A4"/>
  <c r="A3"/>
  <c r="F52"/>
  <c r="G52" s="1"/>
  <c r="F13" i="135"/>
  <c r="F14"/>
  <c r="F15"/>
  <c r="F16"/>
  <c r="F17"/>
  <c r="F18"/>
  <c r="F19"/>
  <c r="F20"/>
  <c r="F21"/>
  <c r="F22"/>
  <c r="F23"/>
  <c r="F12"/>
  <c r="H53" i="232"/>
  <c r="H52"/>
  <c r="H42"/>
  <c r="H39"/>
  <c r="H38"/>
  <c r="H34"/>
  <c r="H33"/>
  <c r="H30"/>
  <c r="H29"/>
  <c r="H28"/>
  <c r="H27"/>
  <c r="H26"/>
  <c r="H24"/>
  <c r="H23"/>
  <c r="H22"/>
  <c r="H21"/>
  <c r="H18"/>
  <c r="H10"/>
  <c r="H11"/>
  <c r="H12"/>
  <c r="H13"/>
  <c r="H14"/>
  <c r="H15"/>
  <c r="H9"/>
  <c r="F13" i="261"/>
  <c r="F14"/>
  <c r="F15"/>
  <c r="F16"/>
  <c r="F17"/>
  <c r="F18"/>
  <c r="F19"/>
  <c r="F20"/>
  <c r="F21"/>
  <c r="F22"/>
  <c r="F23"/>
  <c r="F12"/>
  <c r="E30" i="311"/>
  <c r="E68" s="1"/>
  <c r="C10" i="231"/>
  <c r="C31" i="230"/>
  <c r="C19"/>
  <c r="B46" i="315" l="1"/>
  <c r="C46"/>
  <c r="D43"/>
  <c r="E43" s="1"/>
  <c r="H20" i="232"/>
  <c r="F29" i="314"/>
  <c r="D23" i="315"/>
  <c r="E23" s="1"/>
  <c r="E66" i="311"/>
  <c r="J77" i="233"/>
  <c r="L70"/>
  <c r="I77"/>
  <c r="L69"/>
  <c r="D54" i="314"/>
  <c r="C54"/>
  <c r="F35" i="311"/>
  <c r="F52" i="314"/>
  <c r="F54" s="1"/>
  <c r="F66" i="311"/>
  <c r="G37"/>
  <c r="I37" s="1"/>
  <c r="G36"/>
  <c r="I36" s="1"/>
  <c r="G39"/>
  <c r="I39" s="1"/>
  <c r="G23"/>
  <c r="I23" s="1"/>
  <c r="D33" i="316"/>
  <c r="E54" i="314"/>
  <c r="C15" i="226"/>
  <c r="C16" s="1"/>
  <c r="C12"/>
  <c r="B2"/>
  <c r="C19"/>
  <c r="E38" i="311" l="1"/>
  <c r="E41" s="1"/>
  <c r="B47" i="315"/>
  <c r="C47"/>
  <c r="D47" s="1"/>
  <c r="E47" s="1"/>
  <c r="F38" i="311"/>
  <c r="F41" s="1"/>
  <c r="F70" s="1"/>
  <c r="D46" i="315"/>
  <c r="E46" s="1"/>
  <c r="E64" i="311"/>
  <c r="G35"/>
  <c r="I35" s="1"/>
  <c r="F64"/>
  <c r="I52"/>
  <c r="G84"/>
  <c r="G82"/>
  <c r="G66"/>
  <c r="G40"/>
  <c r="D21" i="229"/>
  <c r="E21" s="1"/>
  <c r="D20"/>
  <c r="E20" s="1"/>
  <c r="D19"/>
  <c r="E19" s="1"/>
  <c r="D18"/>
  <c r="D17"/>
  <c r="D16"/>
  <c r="E16" s="1"/>
  <c r="E17"/>
  <c r="E18"/>
  <c r="D9"/>
  <c r="E9" s="1"/>
  <c r="D10"/>
  <c r="E10" s="1"/>
  <c r="D11"/>
  <c r="E11" s="1"/>
  <c r="D12"/>
  <c r="E12" s="1"/>
  <c r="D13"/>
  <c r="E13" s="1"/>
  <c r="D14"/>
  <c r="E14" s="1"/>
  <c r="C15"/>
  <c r="C8"/>
  <c r="F26" i="218"/>
  <c r="F23"/>
  <c r="F22"/>
  <c r="F18"/>
  <c r="F15"/>
  <c r="F12"/>
  <c r="F11"/>
  <c r="F30" i="217"/>
  <c r="F24"/>
  <c r="F25"/>
  <c r="F26"/>
  <c r="F23"/>
  <c r="F18"/>
  <c r="F7"/>
  <c r="F13" i="293"/>
  <c r="F14"/>
  <c r="F15"/>
  <c r="F16"/>
  <c r="F17"/>
  <c r="F18"/>
  <c r="F19"/>
  <c r="F20"/>
  <c r="F21"/>
  <c r="F22"/>
  <c r="F23"/>
  <c r="F12"/>
  <c r="F14" i="294"/>
  <c r="F15"/>
  <c r="F16"/>
  <c r="F17"/>
  <c r="F18"/>
  <c r="F19"/>
  <c r="F20"/>
  <c r="F21"/>
  <c r="F22"/>
  <c r="F23"/>
  <c r="F24"/>
  <c r="F25"/>
  <c r="F26"/>
  <c r="F27"/>
  <c r="F13"/>
  <c r="F13" i="296"/>
  <c r="F14"/>
  <c r="F15"/>
  <c r="F16"/>
  <c r="F17"/>
  <c r="F18"/>
  <c r="F19"/>
  <c r="F20"/>
  <c r="F21"/>
  <c r="F22"/>
  <c r="F23"/>
  <c r="F12"/>
  <c r="F13" i="307"/>
  <c r="F14"/>
  <c r="F15"/>
  <c r="F16"/>
  <c r="F17"/>
  <c r="F18"/>
  <c r="F19"/>
  <c r="F20"/>
  <c r="F21"/>
  <c r="F22"/>
  <c r="F23"/>
  <c r="F12"/>
  <c r="F13" i="297"/>
  <c r="F14"/>
  <c r="F15"/>
  <c r="F16"/>
  <c r="F17"/>
  <c r="F18"/>
  <c r="F19"/>
  <c r="F20"/>
  <c r="F21"/>
  <c r="F22"/>
  <c r="F23"/>
  <c r="F12"/>
  <c r="F13" i="302"/>
  <c r="F14"/>
  <c r="F15"/>
  <c r="F16"/>
  <c r="F17"/>
  <c r="F18"/>
  <c r="F19"/>
  <c r="F20"/>
  <c r="F21"/>
  <c r="F22"/>
  <c r="F23"/>
  <c r="F12"/>
  <c r="F13" i="301"/>
  <c r="F14"/>
  <c r="F15"/>
  <c r="F16"/>
  <c r="F17"/>
  <c r="F18"/>
  <c r="F19"/>
  <c r="F21"/>
  <c r="F22"/>
  <c r="F23"/>
  <c r="F12"/>
  <c r="F13" i="300"/>
  <c r="F14"/>
  <c r="F15"/>
  <c r="F16"/>
  <c r="F17"/>
  <c r="F18"/>
  <c r="F19"/>
  <c r="F20"/>
  <c r="F21"/>
  <c r="F22"/>
  <c r="F23"/>
  <c r="F12"/>
  <c r="F13" i="299"/>
  <c r="F14"/>
  <c r="F15"/>
  <c r="F16"/>
  <c r="F17"/>
  <c r="F18"/>
  <c r="F19"/>
  <c r="F20"/>
  <c r="F21"/>
  <c r="F22"/>
  <c r="F23"/>
  <c r="F12"/>
  <c r="E52" i="291"/>
  <c r="D52"/>
  <c r="C52"/>
  <c r="F14"/>
  <c r="F15"/>
  <c r="F16"/>
  <c r="F17"/>
  <c r="F18"/>
  <c r="F19"/>
  <c r="F20"/>
  <c r="F21"/>
  <c r="F22"/>
  <c r="F23"/>
  <c r="F24"/>
  <c r="F25"/>
  <c r="F26"/>
  <c r="F27"/>
  <c r="F13"/>
  <c r="E29"/>
  <c r="D29"/>
  <c r="C29"/>
  <c r="C54" s="1"/>
  <c r="E60" i="289"/>
  <c r="E59"/>
  <c r="E58"/>
  <c r="E57"/>
  <c r="E56"/>
  <c r="E55"/>
  <c r="E52"/>
  <c r="E38"/>
  <c r="E39"/>
  <c r="E40"/>
  <c r="E41"/>
  <c r="E42"/>
  <c r="E43"/>
  <c r="E44"/>
  <c r="E45"/>
  <c r="E46"/>
  <c r="E47"/>
  <c r="E49"/>
  <c r="E50"/>
  <c r="E51"/>
  <c r="E37"/>
  <c r="F58" i="311"/>
  <c r="E58"/>
  <c r="E23" i="289"/>
  <c r="E22"/>
  <c r="E21"/>
  <c r="E20"/>
  <c r="E18"/>
  <c r="E17"/>
  <c r="E16"/>
  <c r="E15"/>
  <c r="E13"/>
  <c r="E12"/>
  <c r="E11"/>
  <c r="F13" i="288"/>
  <c r="F14"/>
  <c r="F15"/>
  <c r="F16"/>
  <c r="F17"/>
  <c r="F18"/>
  <c r="F19"/>
  <c r="F20"/>
  <c r="F21"/>
  <c r="F22"/>
  <c r="F23"/>
  <c r="F24"/>
  <c r="F25"/>
  <c r="F26"/>
  <c r="F12"/>
  <c r="F13" i="287"/>
  <c r="F14"/>
  <c r="F15"/>
  <c r="F16"/>
  <c r="F17"/>
  <c r="F18"/>
  <c r="F19"/>
  <c r="F20"/>
  <c r="F21"/>
  <c r="F22"/>
  <c r="F23"/>
  <c r="F24"/>
  <c r="F25"/>
  <c r="F26"/>
  <c r="F12"/>
  <c r="F13" i="286"/>
  <c r="F14"/>
  <c r="F15"/>
  <c r="F16"/>
  <c r="F17"/>
  <c r="F18"/>
  <c r="F19"/>
  <c r="F20"/>
  <c r="F21"/>
  <c r="F22"/>
  <c r="F23"/>
  <c r="F24"/>
  <c r="F25"/>
  <c r="F26"/>
  <c r="F12"/>
  <c r="F50" i="285"/>
  <c r="F49"/>
  <c r="F48"/>
  <c r="F47"/>
  <c r="F46"/>
  <c r="F45"/>
  <c r="F44"/>
  <c r="F43"/>
  <c r="F42"/>
  <c r="F41"/>
  <c r="F40"/>
  <c r="F39"/>
  <c r="F38"/>
  <c r="F37"/>
  <c r="F36"/>
  <c r="F14"/>
  <c r="F15"/>
  <c r="F16"/>
  <c r="F17"/>
  <c r="F18"/>
  <c r="F19"/>
  <c r="F20"/>
  <c r="F21"/>
  <c r="F22"/>
  <c r="F23"/>
  <c r="F24"/>
  <c r="F25"/>
  <c r="F26"/>
  <c r="F27"/>
  <c r="F13"/>
  <c r="F50" i="284"/>
  <c r="F49"/>
  <c r="F48"/>
  <c r="F47"/>
  <c r="F46"/>
  <c r="F45"/>
  <c r="F44"/>
  <c r="F43"/>
  <c r="F42"/>
  <c r="F41"/>
  <c r="F40"/>
  <c r="F39"/>
  <c r="F38"/>
  <c r="F37"/>
  <c r="F36"/>
  <c r="F14"/>
  <c r="F15"/>
  <c r="F16"/>
  <c r="F17"/>
  <c r="F18"/>
  <c r="F19"/>
  <c r="F20"/>
  <c r="F21"/>
  <c r="F22"/>
  <c r="F23"/>
  <c r="F24"/>
  <c r="F25"/>
  <c r="F26"/>
  <c r="F27"/>
  <c r="F13"/>
  <c r="F50" i="282"/>
  <c r="F49"/>
  <c r="F48"/>
  <c r="F47"/>
  <c r="F46"/>
  <c r="F45"/>
  <c r="F44"/>
  <c r="F43"/>
  <c r="F42"/>
  <c r="F41"/>
  <c r="F40"/>
  <c r="F39"/>
  <c r="F38"/>
  <c r="F37"/>
  <c r="F36"/>
  <c r="F14"/>
  <c r="F15"/>
  <c r="F16"/>
  <c r="F17"/>
  <c r="F18"/>
  <c r="F19"/>
  <c r="F20"/>
  <c r="F21"/>
  <c r="F22"/>
  <c r="F23"/>
  <c r="F24"/>
  <c r="F25"/>
  <c r="F26"/>
  <c r="F27"/>
  <c r="F13"/>
  <c r="F50" i="281"/>
  <c r="F49"/>
  <c r="F48"/>
  <c r="F47"/>
  <c r="F46"/>
  <c r="F45"/>
  <c r="F44"/>
  <c r="F43"/>
  <c r="F42"/>
  <c r="F41"/>
  <c r="F40"/>
  <c r="F39"/>
  <c r="F38"/>
  <c r="F37"/>
  <c r="F36"/>
  <c r="F14"/>
  <c r="F15"/>
  <c r="F16"/>
  <c r="F17"/>
  <c r="F18"/>
  <c r="F19"/>
  <c r="F20"/>
  <c r="F21"/>
  <c r="F22"/>
  <c r="F23"/>
  <c r="F24"/>
  <c r="F25"/>
  <c r="F26"/>
  <c r="F27"/>
  <c r="F13"/>
  <c r="F50" i="280"/>
  <c r="F49"/>
  <c r="F48"/>
  <c r="F47"/>
  <c r="F46"/>
  <c r="F45"/>
  <c r="F44"/>
  <c r="F43"/>
  <c r="F42"/>
  <c r="F41"/>
  <c r="F40"/>
  <c r="F39"/>
  <c r="F38"/>
  <c r="F37"/>
  <c r="F36"/>
  <c r="F14"/>
  <c r="F15"/>
  <c r="F16"/>
  <c r="F17"/>
  <c r="F18"/>
  <c r="F19"/>
  <c r="F20"/>
  <c r="F21"/>
  <c r="F22"/>
  <c r="F23"/>
  <c r="F24"/>
  <c r="F25"/>
  <c r="F26"/>
  <c r="F27"/>
  <c r="F13"/>
  <c r="F50" i="279"/>
  <c r="F49"/>
  <c r="F48"/>
  <c r="F47"/>
  <c r="F46"/>
  <c r="F45"/>
  <c r="F44"/>
  <c r="F43"/>
  <c r="F42"/>
  <c r="F41"/>
  <c r="F40"/>
  <c r="F39"/>
  <c r="F38"/>
  <c r="F37"/>
  <c r="F36"/>
  <c r="F14"/>
  <c r="F15"/>
  <c r="F16"/>
  <c r="F17"/>
  <c r="F18"/>
  <c r="F19"/>
  <c r="F20"/>
  <c r="F21"/>
  <c r="F22"/>
  <c r="F23"/>
  <c r="F24"/>
  <c r="F25"/>
  <c r="F26"/>
  <c r="F27"/>
  <c r="F13"/>
  <c r="F50" i="278"/>
  <c r="F49"/>
  <c r="F48"/>
  <c r="F47"/>
  <c r="F46"/>
  <c r="F45"/>
  <c r="F44"/>
  <c r="F43"/>
  <c r="F42"/>
  <c r="F41"/>
  <c r="F40"/>
  <c r="F39"/>
  <c r="F38"/>
  <c r="F37"/>
  <c r="F36"/>
  <c r="F27"/>
  <c r="F26"/>
  <c r="F25"/>
  <c r="F24"/>
  <c r="F23"/>
  <c r="F22"/>
  <c r="F21"/>
  <c r="F20"/>
  <c r="F19"/>
  <c r="F18"/>
  <c r="F17"/>
  <c r="F16"/>
  <c r="F15"/>
  <c r="F14"/>
  <c r="F13"/>
  <c r="F50" i="277"/>
  <c r="F49"/>
  <c r="F48"/>
  <c r="F47"/>
  <c r="F46"/>
  <c r="F45"/>
  <c r="F44"/>
  <c r="F43"/>
  <c r="F42"/>
  <c r="F41"/>
  <c r="F40"/>
  <c r="F39"/>
  <c r="F38"/>
  <c r="F37"/>
  <c r="F36"/>
  <c r="F27"/>
  <c r="F14"/>
  <c r="F15"/>
  <c r="F16"/>
  <c r="F17"/>
  <c r="F18"/>
  <c r="F19"/>
  <c r="F20"/>
  <c r="F21"/>
  <c r="F22"/>
  <c r="F23"/>
  <c r="F24"/>
  <c r="F25"/>
  <c r="F26"/>
  <c r="F13"/>
  <c r="F50" i="276"/>
  <c r="F49"/>
  <c r="F48"/>
  <c r="F47"/>
  <c r="F46"/>
  <c r="F45"/>
  <c r="F44"/>
  <c r="F43"/>
  <c r="F42"/>
  <c r="F41"/>
  <c r="F40"/>
  <c r="F39"/>
  <c r="F38"/>
  <c r="F37"/>
  <c r="F36"/>
  <c r="F14"/>
  <c r="F15"/>
  <c r="F16"/>
  <c r="F17"/>
  <c r="F18"/>
  <c r="F19"/>
  <c r="F20"/>
  <c r="F21"/>
  <c r="F22"/>
  <c r="F23"/>
  <c r="F24"/>
  <c r="F25"/>
  <c r="F26"/>
  <c r="F27"/>
  <c r="F13"/>
  <c r="F37" i="275"/>
  <c r="F38"/>
  <c r="F39"/>
  <c r="F40"/>
  <c r="F41"/>
  <c r="F42"/>
  <c r="F43"/>
  <c r="F44"/>
  <c r="F45"/>
  <c r="F46"/>
  <c r="F47"/>
  <c r="F48"/>
  <c r="F49"/>
  <c r="F50"/>
  <c r="F36"/>
  <c r="F14"/>
  <c r="F15"/>
  <c r="F16"/>
  <c r="F17"/>
  <c r="F18"/>
  <c r="F19"/>
  <c r="F20"/>
  <c r="F21"/>
  <c r="F22"/>
  <c r="F23"/>
  <c r="F24"/>
  <c r="F25"/>
  <c r="F26"/>
  <c r="F27"/>
  <c r="F13"/>
  <c r="F50" i="274"/>
  <c r="F49"/>
  <c r="F48"/>
  <c r="F47"/>
  <c r="F46"/>
  <c r="F45"/>
  <c r="F44"/>
  <c r="F43"/>
  <c r="F42"/>
  <c r="F41"/>
  <c r="F40"/>
  <c r="F39"/>
  <c r="F38"/>
  <c r="F37"/>
  <c r="F36"/>
  <c r="F14"/>
  <c r="F15"/>
  <c r="F16"/>
  <c r="F17"/>
  <c r="F18"/>
  <c r="F19"/>
  <c r="F20"/>
  <c r="F21"/>
  <c r="F22"/>
  <c r="F23"/>
  <c r="F24"/>
  <c r="F25"/>
  <c r="F26"/>
  <c r="F27"/>
  <c r="F13"/>
  <c r="F50" i="273"/>
  <c r="F49"/>
  <c r="F48"/>
  <c r="F47"/>
  <c r="F46"/>
  <c r="F45"/>
  <c r="F44"/>
  <c r="F43"/>
  <c r="F42"/>
  <c r="F41"/>
  <c r="F40"/>
  <c r="F39"/>
  <c r="F38"/>
  <c r="F37"/>
  <c r="F36"/>
  <c r="F14"/>
  <c r="F15"/>
  <c r="F16"/>
  <c r="F17"/>
  <c r="F18"/>
  <c r="F19"/>
  <c r="F20"/>
  <c r="F21"/>
  <c r="F22"/>
  <c r="F23"/>
  <c r="F24"/>
  <c r="F25"/>
  <c r="F26"/>
  <c r="F27"/>
  <c r="F13"/>
  <c r="D59" i="272"/>
  <c r="D60"/>
  <c r="D61"/>
  <c r="D62"/>
  <c r="D63"/>
  <c r="D58"/>
  <c r="D54"/>
  <c r="D55"/>
  <c r="D56"/>
  <c r="H31"/>
  <c r="H35" s="1"/>
  <c r="F10" i="311" s="1"/>
  <c r="F74" s="1"/>
  <c r="D31" i="272"/>
  <c r="D35" s="1"/>
  <c r="E35"/>
  <c r="C80" i="205"/>
  <c r="C72"/>
  <c r="B80"/>
  <c r="B72"/>
  <c r="D58"/>
  <c r="E58" s="1"/>
  <c r="D57"/>
  <c r="E57" s="1"/>
  <c r="D56"/>
  <c r="E56" s="1"/>
  <c r="D37"/>
  <c r="E37" s="1"/>
  <c r="D36"/>
  <c r="E36" s="1"/>
  <c r="D35"/>
  <c r="E35" s="1"/>
  <c r="J58" i="201"/>
  <c r="D14" i="205"/>
  <c r="E14" s="1"/>
  <c r="D15"/>
  <c r="E15" s="1"/>
  <c r="D16"/>
  <c r="E16" s="1"/>
  <c r="E70" i="311" l="1"/>
  <c r="G41"/>
  <c r="G38"/>
  <c r="E54"/>
  <c r="G58"/>
  <c r="E41" i="272"/>
  <c r="G64" i="311"/>
  <c r="G96" s="1"/>
  <c r="I40"/>
  <c r="I66"/>
  <c r="G98"/>
  <c r="G13" i="202"/>
  <c r="D54" i="205"/>
  <c r="E54" s="1"/>
  <c r="D59"/>
  <c r="E59" s="1"/>
  <c r="D53"/>
  <c r="E53" s="1"/>
  <c r="E56" i="311"/>
  <c r="F54"/>
  <c r="F56"/>
  <c r="C43" i="226"/>
  <c r="E54" i="291"/>
  <c r="D54"/>
  <c r="F52"/>
  <c r="F29"/>
  <c r="G16" i="311"/>
  <c r="I16" s="1"/>
  <c r="G18"/>
  <c r="I18" s="1"/>
  <c r="G20"/>
  <c r="I20" s="1"/>
  <c r="G24"/>
  <c r="I24" s="1"/>
  <c r="G17"/>
  <c r="I17" s="1"/>
  <c r="G19"/>
  <c r="I19" s="1"/>
  <c r="G21"/>
  <c r="I21" s="1"/>
  <c r="B86" i="205"/>
  <c r="C86"/>
  <c r="D52"/>
  <c r="E52" s="1"/>
  <c r="D60"/>
  <c r="E60" s="1"/>
  <c r="G30" i="78"/>
  <c r="F30"/>
  <c r="B7" i="56"/>
  <c r="B5" i="91"/>
  <c r="B56"/>
  <c r="E25" i="307"/>
  <c r="D25"/>
  <c r="C25"/>
  <c r="A3"/>
  <c r="B2"/>
  <c r="A2"/>
  <c r="I64" i="311" l="1"/>
  <c r="G92"/>
  <c r="H30" i="78"/>
  <c r="F25" i="307"/>
  <c r="G54" i="311"/>
  <c r="G56"/>
  <c r="F54" i="291"/>
  <c r="B81" i="91"/>
  <c r="B74"/>
  <c r="B104"/>
  <c r="I56" i="311" l="1"/>
  <c r="G88"/>
  <c r="I54"/>
  <c r="G86"/>
  <c r="I58"/>
  <c r="G90"/>
  <c r="I41"/>
  <c r="G70"/>
  <c r="G10" i="236"/>
  <c r="D10"/>
  <c r="D24"/>
  <c r="G24"/>
  <c r="D25"/>
  <c r="G25"/>
  <c r="D26"/>
  <c r="G26"/>
  <c r="D27"/>
  <c r="G27"/>
  <c r="B29"/>
  <c r="C29"/>
  <c r="E29"/>
  <c r="F29"/>
  <c r="F28" i="122"/>
  <c r="E28"/>
  <c r="G26"/>
  <c r="G25"/>
  <c r="G24"/>
  <c r="G23"/>
  <c r="D30" i="78"/>
  <c r="C27" i="231"/>
  <c r="C31" i="226"/>
  <c r="F24" i="305"/>
  <c r="E24"/>
  <c r="D24"/>
  <c r="F23" i="62"/>
  <c r="E23"/>
  <c r="D23"/>
  <c r="C23"/>
  <c r="A3" i="305"/>
  <c r="B2"/>
  <c r="A2"/>
  <c r="B8" i="62"/>
  <c r="C12" i="231"/>
  <c r="E22" i="304"/>
  <c r="E21" s="1"/>
  <c r="D22"/>
  <c r="C22"/>
  <c r="C21" s="1"/>
  <c r="D21"/>
  <c r="E10"/>
  <c r="D10"/>
  <c r="C10"/>
  <c r="A3"/>
  <c r="B2"/>
  <c r="A2"/>
  <c r="A3" i="302"/>
  <c r="B2"/>
  <c r="A2"/>
  <c r="A3" i="301"/>
  <c r="B2"/>
  <c r="A2"/>
  <c r="A3" i="300"/>
  <c r="B2"/>
  <c r="A2"/>
  <c r="A3" i="299"/>
  <c r="B2"/>
  <c r="A2"/>
  <c r="A3" i="298"/>
  <c r="B2"/>
  <c r="A2"/>
  <c r="A3" i="297"/>
  <c r="B2"/>
  <c r="A2"/>
  <c r="A3" i="296"/>
  <c r="B2"/>
  <c r="A2"/>
  <c r="A3" i="294"/>
  <c r="B2"/>
  <c r="A2"/>
  <c r="A3" i="293"/>
  <c r="B2"/>
  <c r="A2"/>
  <c r="A3" i="292"/>
  <c r="B2"/>
  <c r="A2"/>
  <c r="A3" i="291"/>
  <c r="B2"/>
  <c r="A2"/>
  <c r="A3" i="289"/>
  <c r="B2"/>
  <c r="A2"/>
  <c r="A3" i="288"/>
  <c r="B2"/>
  <c r="A2"/>
  <c r="A3" i="287"/>
  <c r="B2"/>
  <c r="A2"/>
  <c r="A3" i="286"/>
  <c r="B2"/>
  <c r="A2"/>
  <c r="A3" i="285"/>
  <c r="B2"/>
  <c r="A2"/>
  <c r="A3" i="284"/>
  <c r="B2"/>
  <c r="A2"/>
  <c r="A3" i="282"/>
  <c r="B2"/>
  <c r="A2"/>
  <c r="A3" i="281"/>
  <c r="B2"/>
  <c r="A2"/>
  <c r="A3" i="280"/>
  <c r="B2"/>
  <c r="A2"/>
  <c r="A3" i="279"/>
  <c r="B2"/>
  <c r="A2"/>
  <c r="A3" i="278"/>
  <c r="B2"/>
  <c r="A2"/>
  <c r="A3" i="277"/>
  <c r="B2"/>
  <c r="A2"/>
  <c r="A3" i="276"/>
  <c r="B2"/>
  <c r="A2"/>
  <c r="A3" i="275"/>
  <c r="B2"/>
  <c r="A2"/>
  <c r="A3" i="274"/>
  <c r="B2"/>
  <c r="A2"/>
  <c r="A3" i="273"/>
  <c r="B2"/>
  <c r="A2"/>
  <c r="C2" i="272"/>
  <c r="C33" i="304" l="1"/>
  <c r="G29" i="236"/>
  <c r="D33" i="304"/>
  <c r="I70" i="311"/>
  <c r="G102"/>
  <c r="D29" i="236"/>
  <c r="E30" i="78"/>
  <c r="E33" i="304"/>
  <c r="C13" i="231" s="1"/>
  <c r="C15" s="1"/>
  <c r="G28" i="122"/>
  <c r="B62" i="91"/>
  <c r="B61"/>
  <c r="B60"/>
  <c r="B59"/>
  <c r="B58"/>
  <c r="B57"/>
  <c r="B55"/>
  <c r="B54"/>
  <c r="B53"/>
  <c r="B52"/>
  <c r="B51"/>
  <c r="B47"/>
  <c r="B45"/>
  <c r="B44"/>
  <c r="B43"/>
  <c r="B42"/>
  <c r="B41"/>
  <c r="B40"/>
  <c r="B39"/>
  <c r="B38"/>
  <c r="B37"/>
  <c r="B36"/>
  <c r="B35"/>
  <c r="B34"/>
  <c r="B33"/>
  <c r="B32"/>
  <c r="B31"/>
  <c r="B28"/>
  <c r="E25" i="302"/>
  <c r="D25"/>
  <c r="C25"/>
  <c r="E25" i="301"/>
  <c r="D25"/>
  <c r="C25"/>
  <c r="E25" i="300"/>
  <c r="D25"/>
  <c r="C25"/>
  <c r="E25" i="299"/>
  <c r="D25"/>
  <c r="C25"/>
  <c r="G29" i="298"/>
  <c r="F29"/>
  <c r="E29"/>
  <c r="G18"/>
  <c r="F18"/>
  <c r="E18"/>
  <c r="E25" i="297"/>
  <c r="D25"/>
  <c r="C25"/>
  <c r="E25" i="296"/>
  <c r="D25"/>
  <c r="C25"/>
  <c r="F53" i="294"/>
  <c r="E53"/>
  <c r="D53"/>
  <c r="E29"/>
  <c r="D29"/>
  <c r="F29" s="1"/>
  <c r="C29"/>
  <c r="E25" i="293"/>
  <c r="D25"/>
  <c r="C25"/>
  <c r="E61" i="289"/>
  <c r="D61"/>
  <c r="C61"/>
  <c r="B61"/>
  <c r="E53"/>
  <c r="D53"/>
  <c r="D63" s="1"/>
  <c r="C53"/>
  <c r="D25"/>
  <c r="C25"/>
  <c r="B25"/>
  <c r="E28" i="288"/>
  <c r="D28"/>
  <c r="F28" s="1"/>
  <c r="C28"/>
  <c r="E28" i="287"/>
  <c r="D28"/>
  <c r="C28"/>
  <c r="E28" i="286"/>
  <c r="D28"/>
  <c r="F28" s="1"/>
  <c r="C28"/>
  <c r="E52" i="285"/>
  <c r="D52"/>
  <c r="C52"/>
  <c r="E29"/>
  <c r="E54" s="1"/>
  <c r="D29"/>
  <c r="C29"/>
  <c r="E52" i="284"/>
  <c r="D52"/>
  <c r="C52"/>
  <c r="E29"/>
  <c r="D29"/>
  <c r="C29"/>
  <c r="C54" s="1"/>
  <c r="E52" i="282"/>
  <c r="D52"/>
  <c r="C52"/>
  <c r="E29"/>
  <c r="E54" s="1"/>
  <c r="D29"/>
  <c r="C29"/>
  <c r="E52" i="281"/>
  <c r="D52"/>
  <c r="C52"/>
  <c r="E29"/>
  <c r="D29"/>
  <c r="C29"/>
  <c r="C54" s="1"/>
  <c r="E52" i="280"/>
  <c r="D52"/>
  <c r="F52" s="1"/>
  <c r="C52"/>
  <c r="E29"/>
  <c r="E54" s="1"/>
  <c r="D29"/>
  <c r="C29"/>
  <c r="E52" i="279"/>
  <c r="D52"/>
  <c r="C52"/>
  <c r="E29"/>
  <c r="D29"/>
  <c r="C29"/>
  <c r="C54" s="1"/>
  <c r="E52" i="278"/>
  <c r="D52"/>
  <c r="F52" s="1"/>
  <c r="C52"/>
  <c r="E29"/>
  <c r="E54" s="1"/>
  <c r="D29"/>
  <c r="C29"/>
  <c r="E52" i="277"/>
  <c r="D52"/>
  <c r="C52"/>
  <c r="E29"/>
  <c r="D29"/>
  <c r="C29"/>
  <c r="C54" s="1"/>
  <c r="E52" i="276"/>
  <c r="D52"/>
  <c r="F52" s="1"/>
  <c r="C52"/>
  <c r="E29"/>
  <c r="E54" s="1"/>
  <c r="D29"/>
  <c r="C29"/>
  <c r="E52" i="275"/>
  <c r="D52"/>
  <c r="C52"/>
  <c r="E29"/>
  <c r="D29"/>
  <c r="C29"/>
  <c r="C54" s="1"/>
  <c r="E52" i="274"/>
  <c r="D52"/>
  <c r="F52" s="1"/>
  <c r="C52"/>
  <c r="E29"/>
  <c r="E54" s="1"/>
  <c r="D29"/>
  <c r="C29"/>
  <c r="E52" i="273"/>
  <c r="D52"/>
  <c r="C52"/>
  <c r="E29"/>
  <c r="D29"/>
  <c r="C29"/>
  <c r="C54" s="1"/>
  <c r="A3" i="233"/>
  <c r="C2"/>
  <c r="A2"/>
  <c r="A3" i="236"/>
  <c r="B2"/>
  <c r="A2"/>
  <c r="A3" i="131"/>
  <c r="B2"/>
  <c r="A2"/>
  <c r="A3" i="122"/>
  <c r="B2"/>
  <c r="A2"/>
  <c r="A3" i="235"/>
  <c r="B2"/>
  <c r="A2"/>
  <c r="A3" i="191"/>
  <c r="B2"/>
  <c r="A2"/>
  <c r="A3" i="135"/>
  <c r="B2"/>
  <c r="A2"/>
  <c r="A3" i="78"/>
  <c r="B2"/>
  <c r="A2"/>
  <c r="A3" i="232"/>
  <c r="B2"/>
  <c r="A2"/>
  <c r="A3" i="261"/>
  <c r="B2"/>
  <c r="A2"/>
  <c r="A3" i="230"/>
  <c r="B2"/>
  <c r="A2"/>
  <c r="A3" i="226"/>
  <c r="A2"/>
  <c r="A3" i="225"/>
  <c r="B2"/>
  <c r="A2"/>
  <c r="A3" i="229"/>
  <c r="B2"/>
  <c r="A2"/>
  <c r="A3" i="65"/>
  <c r="A2"/>
  <c r="A3" i="62"/>
  <c r="B2"/>
  <c r="A2"/>
  <c r="A3" i="221"/>
  <c r="B2"/>
  <c r="A2"/>
  <c r="A3" i="220"/>
  <c r="B2"/>
  <c r="A2"/>
  <c r="A3" i="218"/>
  <c r="B2"/>
  <c r="A2"/>
  <c r="A3" i="217"/>
  <c r="B2"/>
  <c r="A2"/>
  <c r="A3" i="117"/>
  <c r="D2"/>
  <c r="A2"/>
  <c r="A3" i="116"/>
  <c r="D2"/>
  <c r="A2"/>
  <c r="A3" i="207"/>
  <c r="D2"/>
  <c r="A2"/>
  <c r="A3" i="206"/>
  <c r="B2"/>
  <c r="A2"/>
  <c r="B2" i="205"/>
  <c r="A3"/>
  <c r="A2"/>
  <c r="A3" i="202"/>
  <c r="A2"/>
  <c r="A3" i="201"/>
  <c r="A2"/>
  <c r="F37" i="232"/>
  <c r="G37"/>
  <c r="E37"/>
  <c r="E54" i="273" l="1"/>
  <c r="C54" i="274"/>
  <c r="E54" i="275"/>
  <c r="C54" i="276"/>
  <c r="E54" i="277"/>
  <c r="C54" i="278"/>
  <c r="E54" i="279"/>
  <c r="E54" i="281"/>
  <c r="C54" i="282"/>
  <c r="F52"/>
  <c r="E54" i="284"/>
  <c r="C54" i="285"/>
  <c r="F52" i="273"/>
  <c r="F52" i="275"/>
  <c r="F52" i="277"/>
  <c r="F52" i="279"/>
  <c r="F52" i="281"/>
  <c r="F52" i="284"/>
  <c r="D54" i="273"/>
  <c r="F54" s="1"/>
  <c r="F29"/>
  <c r="D54" i="274"/>
  <c r="F54" s="1"/>
  <c r="F29"/>
  <c r="D54" i="275"/>
  <c r="F54" s="1"/>
  <c r="F29"/>
  <c r="D54" i="277"/>
  <c r="F54" s="1"/>
  <c r="F29"/>
  <c r="D54" i="278"/>
  <c r="F54" s="1"/>
  <c r="F29"/>
  <c r="D54" i="279"/>
  <c r="F29"/>
  <c r="D54" i="280"/>
  <c r="F54" s="1"/>
  <c r="F29"/>
  <c r="D54" i="281"/>
  <c r="F54" s="1"/>
  <c r="F29"/>
  <c r="D54" i="282"/>
  <c r="F54" s="1"/>
  <c r="F29"/>
  <c r="D54" i="284"/>
  <c r="F29"/>
  <c r="D54" i="285"/>
  <c r="F54" s="1"/>
  <c r="F29"/>
  <c r="F29" i="276"/>
  <c r="F52" i="285"/>
  <c r="F28" i="287"/>
  <c r="E25" i="289"/>
  <c r="F25" i="296"/>
  <c r="H37" i="232"/>
  <c r="F25" i="297"/>
  <c r="F25" i="302"/>
  <c r="F25" i="301"/>
  <c r="F25" i="300"/>
  <c r="F25" i="299"/>
  <c r="F25" i="293"/>
  <c r="C54" i="280"/>
  <c r="D54" i="276"/>
  <c r="F54" s="1"/>
  <c r="E63" i="289"/>
  <c r="C63"/>
  <c r="B63"/>
  <c r="B102" i="91"/>
  <c r="B101"/>
  <c r="B95"/>
  <c r="B93"/>
  <c r="F54" i="284" l="1"/>
  <c r="F54" i="279"/>
  <c r="F25" i="135"/>
  <c r="E25"/>
  <c r="D25"/>
  <c r="C25"/>
  <c r="F25" i="261"/>
  <c r="E25"/>
  <c r="D25"/>
  <c r="C25"/>
  <c r="C25" i="231"/>
  <c r="C26" s="1"/>
  <c r="C28"/>
  <c r="C29"/>
  <c r="C29" i="230"/>
  <c r="C30" s="1"/>
  <c r="C32"/>
  <c r="C33"/>
  <c r="C29" i="226"/>
  <c r="C30" s="1"/>
  <c r="C32"/>
  <c r="C33"/>
  <c r="B15" i="91"/>
  <c r="B13"/>
  <c r="B109"/>
  <c r="B108"/>
  <c r="F14" i="236"/>
  <c r="G14" s="1"/>
  <c r="E14"/>
  <c r="C14"/>
  <c r="B14"/>
  <c r="G12"/>
  <c r="D12"/>
  <c r="G11"/>
  <c r="D11"/>
  <c r="G9"/>
  <c r="D9"/>
  <c r="G8"/>
  <c r="D8"/>
  <c r="E10" i="235"/>
  <c r="D10"/>
  <c r="G10" s="1"/>
  <c r="A3" i="231"/>
  <c r="A2"/>
  <c r="C2"/>
  <c r="H98" i="233"/>
  <c r="G98"/>
  <c r="F98"/>
  <c r="E98"/>
  <c r="D98"/>
  <c r="C98"/>
  <c r="H68"/>
  <c r="G67"/>
  <c r="F66"/>
  <c r="F77" s="1"/>
  <c r="C66"/>
  <c r="L66" s="1"/>
  <c r="E65"/>
  <c r="E77" s="1"/>
  <c r="D65"/>
  <c r="C65"/>
  <c r="D64"/>
  <c r="C64"/>
  <c r="C63"/>
  <c r="L55"/>
  <c r="L54"/>
  <c r="L53"/>
  <c r="L52"/>
  <c r="L51"/>
  <c r="L50"/>
  <c r="L49"/>
  <c r="L48"/>
  <c r="L47"/>
  <c r="L46"/>
  <c r="L45"/>
  <c r="L44"/>
  <c r="L43"/>
  <c r="L42"/>
  <c r="I12"/>
  <c r="H12"/>
  <c r="G12"/>
  <c r="F12"/>
  <c r="E12"/>
  <c r="D12"/>
  <c r="C12"/>
  <c r="B89" i="91"/>
  <c r="G51" i="232"/>
  <c r="G49" s="1"/>
  <c r="F51"/>
  <c r="E49"/>
  <c r="G32"/>
  <c r="F32"/>
  <c r="E32"/>
  <c r="G25"/>
  <c r="F25"/>
  <c r="E25"/>
  <c r="G8"/>
  <c r="F8"/>
  <c r="E8"/>
  <c r="C19" i="231"/>
  <c r="C20" s="1"/>
  <c r="C39" s="1"/>
  <c r="C16"/>
  <c r="B88" i="91"/>
  <c r="B87"/>
  <c r="B86"/>
  <c r="B84"/>
  <c r="B83"/>
  <c r="B78"/>
  <c r="B77"/>
  <c r="B72"/>
  <c r="C15" i="230"/>
  <c r="C16" s="1"/>
  <c r="B15" i="229"/>
  <c r="D15" s="1"/>
  <c r="E15" s="1"/>
  <c r="B8"/>
  <c r="D8" s="1"/>
  <c r="E8" s="1"/>
  <c r="J25" i="221"/>
  <c r="K25" s="1"/>
  <c r="J24"/>
  <c r="K24" s="1"/>
  <c r="J23"/>
  <c r="J22"/>
  <c r="J21"/>
  <c r="K21" s="1"/>
  <c r="J20"/>
  <c r="K20" s="1"/>
  <c r="J19"/>
  <c r="J18"/>
  <c r="J17"/>
  <c r="K17" s="1"/>
  <c r="J16"/>
  <c r="K16" s="1"/>
  <c r="J15"/>
  <c r="J14"/>
  <c r="J13"/>
  <c r="K13" s="1"/>
  <c r="J12"/>
  <c r="K12" s="1"/>
  <c r="J11"/>
  <c r="J10"/>
  <c r="J9"/>
  <c r="G100" i="220"/>
  <c r="G93"/>
  <c r="F104"/>
  <c r="E104"/>
  <c r="D104"/>
  <c r="C104"/>
  <c r="G77"/>
  <c r="H77" s="1"/>
  <c r="G76"/>
  <c r="H76" s="1"/>
  <c r="G75"/>
  <c r="H75" s="1"/>
  <c r="G74"/>
  <c r="H74" s="1"/>
  <c r="G73"/>
  <c r="H73" s="1"/>
  <c r="G72"/>
  <c r="H72" s="1"/>
  <c r="G71"/>
  <c r="H71" s="1"/>
  <c r="G70"/>
  <c r="H70" s="1"/>
  <c r="G69"/>
  <c r="H69" s="1"/>
  <c r="G68"/>
  <c r="H68" s="1"/>
  <c r="G67"/>
  <c r="H67" s="1"/>
  <c r="G66"/>
  <c r="H66" s="1"/>
  <c r="G65"/>
  <c r="H65" s="1"/>
  <c r="G64"/>
  <c r="H64" s="1"/>
  <c r="G63"/>
  <c r="H63" s="1"/>
  <c r="G62"/>
  <c r="H62" s="1"/>
  <c r="G61"/>
  <c r="H61" s="1"/>
  <c r="G60"/>
  <c r="H60" s="1"/>
  <c r="G51"/>
  <c r="H51" s="1"/>
  <c r="G50"/>
  <c r="H50" s="1"/>
  <c r="G49"/>
  <c r="H49" s="1"/>
  <c r="G48"/>
  <c r="H48" s="1"/>
  <c r="G47"/>
  <c r="H47" s="1"/>
  <c r="G46"/>
  <c r="H46" s="1"/>
  <c r="G45"/>
  <c r="H45" s="1"/>
  <c r="G44"/>
  <c r="H44" s="1"/>
  <c r="G43"/>
  <c r="H43" s="1"/>
  <c r="G42"/>
  <c r="H42" s="1"/>
  <c r="G41"/>
  <c r="H41" s="1"/>
  <c r="G40"/>
  <c r="H40" s="1"/>
  <c r="G39"/>
  <c r="H39" s="1"/>
  <c r="G38"/>
  <c r="H38" s="1"/>
  <c r="G37"/>
  <c r="H37" s="1"/>
  <c r="G36"/>
  <c r="H36" s="1"/>
  <c r="G35"/>
  <c r="H35" s="1"/>
  <c r="G34"/>
  <c r="H34" s="1"/>
  <c r="G26"/>
  <c r="H26" s="1"/>
  <c r="G25"/>
  <c r="H25" s="1"/>
  <c r="G24"/>
  <c r="H24" s="1"/>
  <c r="G23"/>
  <c r="H23" s="1"/>
  <c r="G22"/>
  <c r="H22" s="1"/>
  <c r="H21"/>
  <c r="G20"/>
  <c r="H20" s="1"/>
  <c r="G19"/>
  <c r="H19" s="1"/>
  <c r="G18"/>
  <c r="H18" s="1"/>
  <c r="G17"/>
  <c r="H17" s="1"/>
  <c r="H16"/>
  <c r="G15"/>
  <c r="H15" s="1"/>
  <c r="G14"/>
  <c r="H14" s="1"/>
  <c r="H13"/>
  <c r="G12"/>
  <c r="H12" s="1"/>
  <c r="G11"/>
  <c r="H11" s="1"/>
  <c r="G10"/>
  <c r="H10" s="1"/>
  <c r="G9"/>
  <c r="H9" s="1"/>
  <c r="D21" i="218"/>
  <c r="E21"/>
  <c r="C10"/>
  <c r="C29" s="1"/>
  <c r="D7" s="1"/>
  <c r="K23" i="221"/>
  <c r="K22"/>
  <c r="K19"/>
  <c r="K18"/>
  <c r="K15"/>
  <c r="K14"/>
  <c r="K11"/>
  <c r="K10"/>
  <c r="E10" i="218"/>
  <c r="E29" s="1"/>
  <c r="D10"/>
  <c r="E22" i="217"/>
  <c r="D22"/>
  <c r="C22"/>
  <c r="C21" s="1"/>
  <c r="C33" s="1"/>
  <c r="G89" i="220"/>
  <c r="G95"/>
  <c r="G97"/>
  <c r="G99"/>
  <c r="H99" s="1"/>
  <c r="G88"/>
  <c r="G90"/>
  <c r="G92"/>
  <c r="H92" s="1"/>
  <c r="G94"/>
  <c r="G98"/>
  <c r="C13" i="205"/>
  <c r="B13"/>
  <c r="B11" i="91"/>
  <c r="B8"/>
  <c r="B16"/>
  <c r="U68" i="207"/>
  <c r="R68"/>
  <c r="N68" s="1"/>
  <c r="L68"/>
  <c r="I68"/>
  <c r="E68" s="1"/>
  <c r="U66"/>
  <c r="R66"/>
  <c r="N66" s="1"/>
  <c r="L66"/>
  <c r="I66"/>
  <c r="E66" s="1"/>
  <c r="U64"/>
  <c r="R64"/>
  <c r="L64"/>
  <c r="I64"/>
  <c r="U61"/>
  <c r="R61"/>
  <c r="L61"/>
  <c r="I61"/>
  <c r="E61"/>
  <c r="U59"/>
  <c r="R59"/>
  <c r="N59" s="1"/>
  <c r="L59"/>
  <c r="I59"/>
  <c r="E59" s="1"/>
  <c r="U57"/>
  <c r="R57"/>
  <c r="N57" s="1"/>
  <c r="L57"/>
  <c r="I57"/>
  <c r="E57" s="1"/>
  <c r="U55"/>
  <c r="R55"/>
  <c r="L55"/>
  <c r="I55"/>
  <c r="U54"/>
  <c r="R54"/>
  <c r="L54"/>
  <c r="L42" s="1"/>
  <c r="L71" s="1"/>
  <c r="I10" i="206" s="1"/>
  <c r="I54" i="207"/>
  <c r="U52"/>
  <c r="R52"/>
  <c r="N52" s="1"/>
  <c r="L52"/>
  <c r="I52"/>
  <c r="E52" s="1"/>
  <c r="U49"/>
  <c r="R49"/>
  <c r="N49" s="1"/>
  <c r="L49"/>
  <c r="I49"/>
  <c r="E49" s="1"/>
  <c r="U46"/>
  <c r="R46"/>
  <c r="L46"/>
  <c r="I46"/>
  <c r="U45"/>
  <c r="U42" s="1"/>
  <c r="U71" s="1"/>
  <c r="U75" s="1"/>
  <c r="R45"/>
  <c r="L45"/>
  <c r="I45"/>
  <c r="E45"/>
  <c r="U44"/>
  <c r="R44"/>
  <c r="L44"/>
  <c r="I44"/>
  <c r="E44" s="1"/>
  <c r="T42"/>
  <c r="T71" s="1"/>
  <c r="S42"/>
  <c r="S71" s="1"/>
  <c r="Q42"/>
  <c r="Q71" s="1"/>
  <c r="P42"/>
  <c r="P71" s="1"/>
  <c r="O42"/>
  <c r="O71" s="1"/>
  <c r="K42"/>
  <c r="K71" s="1"/>
  <c r="J42"/>
  <c r="J71" s="1"/>
  <c r="H42"/>
  <c r="H71"/>
  <c r="E9" i="206" s="1"/>
  <c r="G42" i="207"/>
  <c r="G71" s="1"/>
  <c r="F42"/>
  <c r="F71"/>
  <c r="C9" i="206" s="1"/>
  <c r="U30" i="207"/>
  <c r="R30"/>
  <c r="L30"/>
  <c r="I30"/>
  <c r="E30" s="1"/>
  <c r="U28"/>
  <c r="R28"/>
  <c r="L28"/>
  <c r="I28"/>
  <c r="E28" s="1"/>
  <c r="U25"/>
  <c r="R25"/>
  <c r="N25" s="1"/>
  <c r="L25"/>
  <c r="I25"/>
  <c r="E25" s="1"/>
  <c r="U22"/>
  <c r="R22"/>
  <c r="L22"/>
  <c r="I22"/>
  <c r="E22"/>
  <c r="U20"/>
  <c r="R20"/>
  <c r="L20"/>
  <c r="I20"/>
  <c r="E20" s="1"/>
  <c r="U18"/>
  <c r="R18"/>
  <c r="N18" s="1"/>
  <c r="L18"/>
  <c r="I18"/>
  <c r="U17"/>
  <c r="R17"/>
  <c r="N17" s="1"/>
  <c r="L17"/>
  <c r="I17"/>
  <c r="E17" s="1"/>
  <c r="U16"/>
  <c r="R16"/>
  <c r="N16" s="1"/>
  <c r="L16"/>
  <c r="I16"/>
  <c r="U13"/>
  <c r="R13"/>
  <c r="N13" s="1"/>
  <c r="L13"/>
  <c r="I13"/>
  <c r="E13" s="1"/>
  <c r="U11"/>
  <c r="U33" s="1"/>
  <c r="T11"/>
  <c r="T33" s="1"/>
  <c r="S11"/>
  <c r="S33"/>
  <c r="G15" i="206" s="1"/>
  <c r="Q11" i="207"/>
  <c r="Q33" s="1"/>
  <c r="P11"/>
  <c r="P33" s="1"/>
  <c r="O11"/>
  <c r="O33" s="1"/>
  <c r="K11"/>
  <c r="K33" s="1"/>
  <c r="J11"/>
  <c r="J33"/>
  <c r="G8" i="206" s="1"/>
  <c r="H11" i="207"/>
  <c r="H33"/>
  <c r="E8" i="206" s="1"/>
  <c r="G11" i="207"/>
  <c r="G33" s="1"/>
  <c r="F11"/>
  <c r="F33" s="1"/>
  <c r="G78" i="202"/>
  <c r="G50"/>
  <c r="G56"/>
  <c r="H58"/>
  <c r="G68"/>
  <c r="G71"/>
  <c r="G73"/>
  <c r="G74"/>
  <c r="G75"/>
  <c r="G76"/>
  <c r="G33"/>
  <c r="G15"/>
  <c r="G23"/>
  <c r="G25"/>
  <c r="G29"/>
  <c r="G31"/>
  <c r="E2"/>
  <c r="E2" i="201"/>
  <c r="G17" i="202"/>
  <c r="V80" i="201"/>
  <c r="S80"/>
  <c r="O80" s="1"/>
  <c r="M80"/>
  <c r="F80" s="1"/>
  <c r="J80"/>
  <c r="V78"/>
  <c r="S78"/>
  <c r="O78" s="1"/>
  <c r="M78"/>
  <c r="J78"/>
  <c r="F78"/>
  <c r="V77"/>
  <c r="S77"/>
  <c r="M77"/>
  <c r="J77"/>
  <c r="F77"/>
  <c r="V76"/>
  <c r="S76"/>
  <c r="O76" s="1"/>
  <c r="M76"/>
  <c r="J76"/>
  <c r="F76" s="1"/>
  <c r="V75"/>
  <c r="S75"/>
  <c r="O75" s="1"/>
  <c r="M75"/>
  <c r="F75" s="1"/>
  <c r="J75"/>
  <c r="V74"/>
  <c r="S74"/>
  <c r="O74" s="1"/>
  <c r="M74"/>
  <c r="J74"/>
  <c r="F74" s="1"/>
  <c r="V73"/>
  <c r="O73" s="1"/>
  <c r="V72"/>
  <c r="V64" s="1"/>
  <c r="S73"/>
  <c r="M73"/>
  <c r="J73"/>
  <c r="F73" s="1"/>
  <c r="U72"/>
  <c r="T72"/>
  <c r="R72"/>
  <c r="Q72"/>
  <c r="P72"/>
  <c r="L72"/>
  <c r="K72"/>
  <c r="I72"/>
  <c r="H72"/>
  <c r="G72"/>
  <c r="V70"/>
  <c r="S70"/>
  <c r="O70"/>
  <c r="M70"/>
  <c r="J70"/>
  <c r="V67"/>
  <c r="V66"/>
  <c r="S67"/>
  <c r="O67" s="1"/>
  <c r="O66" s="1"/>
  <c r="M67"/>
  <c r="J67"/>
  <c r="F67"/>
  <c r="U66"/>
  <c r="T66"/>
  <c r="R66"/>
  <c r="R64" s="1"/>
  <c r="R83" s="1"/>
  <c r="Q66"/>
  <c r="P66"/>
  <c r="L66"/>
  <c r="K66"/>
  <c r="K64" s="1"/>
  <c r="K83" s="1"/>
  <c r="I66"/>
  <c r="H66"/>
  <c r="G66"/>
  <c r="G64" s="1"/>
  <c r="T64"/>
  <c r="P64"/>
  <c r="I64"/>
  <c r="V62"/>
  <c r="S62"/>
  <c r="O62" s="1"/>
  <c r="O60" s="1"/>
  <c r="M62"/>
  <c r="M60" s="1"/>
  <c r="J62"/>
  <c r="V60"/>
  <c r="U60"/>
  <c r="T60"/>
  <c r="R60"/>
  <c r="Q60"/>
  <c r="P60"/>
  <c r="L60"/>
  <c r="K60"/>
  <c r="I60"/>
  <c r="H60"/>
  <c r="G60"/>
  <c r="V58"/>
  <c r="C39" i="205" s="1"/>
  <c r="S58" i="201"/>
  <c r="O58" s="1"/>
  <c r="C18" i="205" s="1"/>
  <c r="M58" i="201"/>
  <c r="B39" i="205" s="1"/>
  <c r="V56" i="201"/>
  <c r="C38" i="205" s="1"/>
  <c r="S56" i="201"/>
  <c r="O56"/>
  <c r="C17" i="205" s="1"/>
  <c r="M56" i="201"/>
  <c r="B38" i="205" s="1"/>
  <c r="J56" i="201"/>
  <c r="V54"/>
  <c r="C34" i="205" s="1"/>
  <c r="S54" i="201"/>
  <c r="O54"/>
  <c r="M54"/>
  <c r="B34" i="205" s="1"/>
  <c r="J54" i="201"/>
  <c r="F54" s="1"/>
  <c r="V52"/>
  <c r="C33" i="205" s="1"/>
  <c r="S52" i="201"/>
  <c r="O52" s="1"/>
  <c r="C12" i="205" s="1"/>
  <c r="M52" i="201"/>
  <c r="B33" i="205" s="1"/>
  <c r="J52" i="201"/>
  <c r="F52" s="1"/>
  <c r="B12" i="205" s="1"/>
  <c r="V50" i="201"/>
  <c r="C32" i="205" s="1"/>
  <c r="S50" i="201"/>
  <c r="M50"/>
  <c r="B32" i="205" s="1"/>
  <c r="J50" i="201"/>
  <c r="F50" s="1"/>
  <c r="V48"/>
  <c r="C31" i="205" s="1"/>
  <c r="S48" i="201"/>
  <c r="O48" s="1"/>
  <c r="M48"/>
  <c r="B31" i="205" s="1"/>
  <c r="J48" i="201"/>
  <c r="F48" s="1"/>
  <c r="B10" i="205" s="1"/>
  <c r="U46" i="201"/>
  <c r="T46"/>
  <c r="T83"/>
  <c r="R46"/>
  <c r="Q46"/>
  <c r="P46"/>
  <c r="P83" s="1"/>
  <c r="L46"/>
  <c r="K46"/>
  <c r="I46"/>
  <c r="H46"/>
  <c r="G46"/>
  <c r="V34"/>
  <c r="O34" s="1"/>
  <c r="S34"/>
  <c r="M34"/>
  <c r="J34"/>
  <c r="F34" s="1"/>
  <c r="V32"/>
  <c r="S32"/>
  <c r="O32" s="1"/>
  <c r="M32"/>
  <c r="J32"/>
  <c r="F32" s="1"/>
  <c r="V30"/>
  <c r="S30"/>
  <c r="O30"/>
  <c r="M30"/>
  <c r="J30"/>
  <c r="V28"/>
  <c r="S28"/>
  <c r="O28" s="1"/>
  <c r="M28"/>
  <c r="J28"/>
  <c r="V26"/>
  <c r="S26"/>
  <c r="O26"/>
  <c r="M26"/>
  <c r="J26"/>
  <c r="F26" s="1"/>
  <c r="V24"/>
  <c r="S24"/>
  <c r="O24" s="1"/>
  <c r="O22" s="1"/>
  <c r="M24"/>
  <c r="J24"/>
  <c r="F24"/>
  <c r="U22"/>
  <c r="T22"/>
  <c r="R22"/>
  <c r="R37" s="1"/>
  <c r="R86" s="1"/>
  <c r="Q22"/>
  <c r="P22"/>
  <c r="L22"/>
  <c r="L37" s="1"/>
  <c r="K22"/>
  <c r="I22"/>
  <c r="I37" s="1"/>
  <c r="H22"/>
  <c r="G22"/>
  <c r="V20"/>
  <c r="S20"/>
  <c r="O20"/>
  <c r="M20"/>
  <c r="M12" s="1"/>
  <c r="J20"/>
  <c r="V18"/>
  <c r="S18"/>
  <c r="O18"/>
  <c r="M18"/>
  <c r="J18"/>
  <c r="F18" s="1"/>
  <c r="V16"/>
  <c r="S16"/>
  <c r="M16"/>
  <c r="J16"/>
  <c r="V14"/>
  <c r="V12" s="1"/>
  <c r="S14"/>
  <c r="S12" s="1"/>
  <c r="M14"/>
  <c r="J14"/>
  <c r="J12" s="1"/>
  <c r="U12"/>
  <c r="U37" s="1"/>
  <c r="T12"/>
  <c r="R12"/>
  <c r="Q12"/>
  <c r="Q37" s="1"/>
  <c r="P12"/>
  <c r="L12"/>
  <c r="K12"/>
  <c r="K37" s="1"/>
  <c r="I12"/>
  <c r="H12"/>
  <c r="H37" s="1"/>
  <c r="G12"/>
  <c r="G37" s="1"/>
  <c r="B107" i="91"/>
  <c r="B97"/>
  <c r="B80"/>
  <c r="B67"/>
  <c r="B22"/>
  <c r="B19"/>
  <c r="B4" i="56"/>
  <c r="D61" i="77"/>
  <c r="D25"/>
  <c r="D38"/>
  <c r="D52"/>
  <c r="A3"/>
  <c r="B2"/>
  <c r="A2"/>
  <c r="E39" i="122"/>
  <c r="E13"/>
  <c r="F13"/>
  <c r="G11"/>
  <c r="G10"/>
  <c r="G9"/>
  <c r="G8"/>
  <c r="R257" i="116"/>
  <c r="R248"/>
  <c r="R234"/>
  <c r="R229"/>
  <c r="R220"/>
  <c r="R200"/>
  <c r="R196"/>
  <c r="R193"/>
  <c r="R190"/>
  <c r="R187"/>
  <c r="R184"/>
  <c r="R181"/>
  <c r="R175"/>
  <c r="L117"/>
  <c r="L123"/>
  <c r="D5"/>
  <c r="D5" i="117"/>
  <c r="R253" i="116"/>
  <c r="R215"/>
  <c r="R217"/>
  <c r="R179"/>
  <c r="S74" i="207"/>
  <c r="J74"/>
  <c r="G52" i="202"/>
  <c r="F70"/>
  <c r="G27"/>
  <c r="G72"/>
  <c r="F44"/>
  <c r="F21"/>
  <c r="F11"/>
  <c r="F58"/>
  <c r="F64"/>
  <c r="F16" i="201"/>
  <c r="O16"/>
  <c r="E15" i="206" l="1"/>
  <c r="Q74" i="207"/>
  <c r="D9" i="206"/>
  <c r="G75" i="207"/>
  <c r="O12" i="201"/>
  <c r="O37" s="1"/>
  <c r="H74" i="207"/>
  <c r="D55" i="77"/>
  <c r="J22" i="201"/>
  <c r="J37" s="1"/>
  <c r="J86" s="1"/>
  <c r="P37"/>
  <c r="P86" s="1"/>
  <c r="T37"/>
  <c r="T86" s="1"/>
  <c r="V22"/>
  <c r="V37" s="1"/>
  <c r="G83"/>
  <c r="G86" s="1"/>
  <c r="S66"/>
  <c r="H64"/>
  <c r="L64"/>
  <c r="L83" s="1"/>
  <c r="B65" i="205" s="1"/>
  <c r="S72" i="201"/>
  <c r="S64" s="1"/>
  <c r="M72"/>
  <c r="N28" i="207"/>
  <c r="E46"/>
  <c r="N54"/>
  <c r="N55"/>
  <c r="E64"/>
  <c r="F72" i="201"/>
  <c r="N45" i="207"/>
  <c r="F75"/>
  <c r="O14" i="201"/>
  <c r="M22"/>
  <c r="M37" s="1"/>
  <c r="O50"/>
  <c r="C11" i="205" s="1"/>
  <c r="M66" i="201"/>
  <c r="L11" i="207"/>
  <c r="L33" s="1"/>
  <c r="L74" s="1"/>
  <c r="E16"/>
  <c r="E11" s="1"/>
  <c r="E33" s="1"/>
  <c r="E74" s="1"/>
  <c r="N20"/>
  <c r="N30"/>
  <c r="I42"/>
  <c r="I71" s="1"/>
  <c r="R42"/>
  <c r="R71" s="1"/>
  <c r="F16" i="206" s="1"/>
  <c r="E54" i="207"/>
  <c r="D77" i="233"/>
  <c r="H75" i="207"/>
  <c r="K86" i="201"/>
  <c r="F20"/>
  <c r="F28"/>
  <c r="F30"/>
  <c r="F22" s="1"/>
  <c r="I83"/>
  <c r="I86" s="1"/>
  <c r="F56"/>
  <c r="B17" i="205" s="1"/>
  <c r="S60" i="201"/>
  <c r="F62"/>
  <c r="F60" s="1"/>
  <c r="F70"/>
  <c r="J72"/>
  <c r="Q64"/>
  <c r="Q83" s="1"/>
  <c r="Q86" s="1"/>
  <c r="U64"/>
  <c r="U83" s="1"/>
  <c r="C65" i="205" s="1"/>
  <c r="O77" i="201"/>
  <c r="E18" i="207"/>
  <c r="N22"/>
  <c r="N46"/>
  <c r="E55"/>
  <c r="N61"/>
  <c r="N64"/>
  <c r="F10" i="218"/>
  <c r="F21"/>
  <c r="H26" s="1"/>
  <c r="D32" i="205"/>
  <c r="E32" s="1"/>
  <c r="D33"/>
  <c r="E33" s="1"/>
  <c r="D38"/>
  <c r="E38" s="1"/>
  <c r="L86" i="201"/>
  <c r="D8" i="206"/>
  <c r="G74" i="207"/>
  <c r="G76" s="1"/>
  <c r="C15" i="206"/>
  <c r="O74" i="207"/>
  <c r="H15" i="206"/>
  <c r="T74" i="207"/>
  <c r="G9" i="206"/>
  <c r="J75" i="207"/>
  <c r="J76" s="1"/>
  <c r="C16" i="206"/>
  <c r="O75" i="207"/>
  <c r="E16" i="206"/>
  <c r="Q75" i="207"/>
  <c r="H16" i="206"/>
  <c r="T75" i="207"/>
  <c r="C10" i="205"/>
  <c r="O46" i="201"/>
  <c r="B11" i="205"/>
  <c r="D11" s="1"/>
  <c r="E11" s="1"/>
  <c r="C8" i="206"/>
  <c r="C10" s="1"/>
  <c r="F74" i="207"/>
  <c r="F76" s="1"/>
  <c r="H8" i="206"/>
  <c r="K74" i="207"/>
  <c r="D15" i="206"/>
  <c r="P74" i="207"/>
  <c r="I15" i="206"/>
  <c r="U74" i="207"/>
  <c r="U76" s="1"/>
  <c r="I8" i="206"/>
  <c r="F9"/>
  <c r="I75" i="207"/>
  <c r="H9" i="206"/>
  <c r="K75" i="207"/>
  <c r="D16" i="206"/>
  <c r="P75" i="207"/>
  <c r="G16" i="206"/>
  <c r="S75" i="207"/>
  <c r="S76" s="1"/>
  <c r="D10" i="205"/>
  <c r="E10" s="1"/>
  <c r="H83" i="201"/>
  <c r="H86" s="1"/>
  <c r="F66"/>
  <c r="F64" s="1"/>
  <c r="M64"/>
  <c r="O72"/>
  <c r="O64" s="1"/>
  <c r="N11" i="207"/>
  <c r="N33" s="1"/>
  <c r="E42"/>
  <c r="E71" s="1"/>
  <c r="E75" s="1"/>
  <c r="E21" i="217"/>
  <c r="E33" s="1"/>
  <c r="K9" i="221"/>
  <c r="K26" s="1"/>
  <c r="J26"/>
  <c r="F10" i="235"/>
  <c r="H10"/>
  <c r="D31" i="205"/>
  <c r="E31" s="1"/>
  <c r="D12"/>
  <c r="E12" s="1"/>
  <c r="D17"/>
  <c r="E17" s="1"/>
  <c r="D21" i="217"/>
  <c r="F22"/>
  <c r="L75" i="207"/>
  <c r="F14" i="201"/>
  <c r="F12" s="1"/>
  <c r="S22"/>
  <c r="S37" s="1"/>
  <c r="J46"/>
  <c r="J83" s="1"/>
  <c r="M46"/>
  <c r="M83" s="1"/>
  <c r="B44" i="205" s="1"/>
  <c r="S46" i="201"/>
  <c r="V46"/>
  <c r="V83" s="1"/>
  <c r="C44" i="205" s="1"/>
  <c r="F58" i="201"/>
  <c r="B18" i="205" s="1"/>
  <c r="D18" s="1"/>
  <c r="E18" s="1"/>
  <c r="D39"/>
  <c r="E39" s="1"/>
  <c r="J60" i="201"/>
  <c r="J66"/>
  <c r="J64" s="1"/>
  <c r="I11" i="207"/>
  <c r="I33" s="1"/>
  <c r="R11"/>
  <c r="R33" s="1"/>
  <c r="N44"/>
  <c r="D29" i="218"/>
  <c r="F29" s="1"/>
  <c r="L56" i="233"/>
  <c r="E28" i="311"/>
  <c r="E7" i="218"/>
  <c r="F7" s="1"/>
  <c r="C23" i="230"/>
  <c r="C23" i="226"/>
  <c r="F28" i="311"/>
  <c r="H77" i="233"/>
  <c r="L68"/>
  <c r="L64"/>
  <c r="L65"/>
  <c r="L63"/>
  <c r="C77"/>
  <c r="G77"/>
  <c r="L67"/>
  <c r="H32" i="232"/>
  <c r="G19"/>
  <c r="G17" s="1"/>
  <c r="G45" s="1"/>
  <c r="E27" i="335" s="1"/>
  <c r="E28" s="1"/>
  <c r="H27" i="220"/>
  <c r="H52"/>
  <c r="G86"/>
  <c r="H78"/>
  <c r="L112" i="116"/>
  <c r="L14" s="1"/>
  <c r="G87" i="220"/>
  <c r="G91"/>
  <c r="H91" s="1"/>
  <c r="G101"/>
  <c r="H101" s="1"/>
  <c r="G102"/>
  <c r="H102" s="1"/>
  <c r="G103"/>
  <c r="H103" s="1"/>
  <c r="H88"/>
  <c r="H89"/>
  <c r="H90"/>
  <c r="H93"/>
  <c r="H94"/>
  <c r="H95"/>
  <c r="H96"/>
  <c r="H97"/>
  <c r="H98"/>
  <c r="H100"/>
  <c r="H87"/>
  <c r="C45" i="230"/>
  <c r="C48" s="1"/>
  <c r="D14" i="236"/>
  <c r="H17" i="235"/>
  <c r="F17"/>
  <c r="H18"/>
  <c r="F18"/>
  <c r="H16"/>
  <c r="F16"/>
  <c r="H13"/>
  <c r="H8" i="232"/>
  <c r="H25"/>
  <c r="F49"/>
  <c r="H49" s="1"/>
  <c r="H51"/>
  <c r="R165" i="116"/>
  <c r="R158"/>
  <c r="D10" i="206"/>
  <c r="D13" i="205"/>
  <c r="D34"/>
  <c r="E34" s="1"/>
  <c r="D55"/>
  <c r="H11" i="202"/>
  <c r="F36"/>
  <c r="F62"/>
  <c r="F81" s="1"/>
  <c r="E10" i="206"/>
  <c r="B42" i="205"/>
  <c r="C42"/>
  <c r="B63"/>
  <c r="C63"/>
  <c r="H17" i="206"/>
  <c r="G17"/>
  <c r="E17"/>
  <c r="G19" i="202"/>
  <c r="G11" s="1"/>
  <c r="G48"/>
  <c r="G54"/>
  <c r="C17" i="206"/>
  <c r="C21" i="205"/>
  <c r="H44" i="202"/>
  <c r="H64"/>
  <c r="B21" i="205"/>
  <c r="G13" i="122"/>
  <c r="G65" i="202"/>
  <c r="G64" s="1"/>
  <c r="G46"/>
  <c r="G70"/>
  <c r="G10" i="206"/>
  <c r="H21" i="202"/>
  <c r="G60"/>
  <c r="G58" s="1"/>
  <c r="H70"/>
  <c r="C34" i="230"/>
  <c r="C35" s="1"/>
  <c r="C36" s="1"/>
  <c r="C40" s="1"/>
  <c r="C42" s="1"/>
  <c r="C30" i="231"/>
  <c r="C31" s="1"/>
  <c r="C32" s="1"/>
  <c r="C36" s="1"/>
  <c r="C44" s="1"/>
  <c r="C24" i="225" s="1"/>
  <c r="C34" i="226"/>
  <c r="C35" s="1"/>
  <c r="C36" s="1"/>
  <c r="C40" s="1"/>
  <c r="C19" i="235"/>
  <c r="F19"/>
  <c r="E19" i="232"/>
  <c r="E17" s="1"/>
  <c r="F19"/>
  <c r="D66" i="289"/>
  <c r="G21" i="202"/>
  <c r="N42" i="207" l="1"/>
  <c r="N71" s="1"/>
  <c r="S83" i="201"/>
  <c r="R75" i="207"/>
  <c r="U86" i="201"/>
  <c r="E76" i="207"/>
  <c r="Q76"/>
  <c r="H76"/>
  <c r="D44" i="205"/>
  <c r="E44" s="1"/>
  <c r="D17" i="206"/>
  <c r="H10"/>
  <c r="D23" i="205"/>
  <c r="I9" i="206"/>
  <c r="C20" i="230"/>
  <c r="C11" s="1"/>
  <c r="F27" i="311"/>
  <c r="F26" s="1"/>
  <c r="F60" s="1"/>
  <c r="C20" i="226"/>
  <c r="C21" s="1"/>
  <c r="H86" i="220"/>
  <c r="H104" s="1"/>
  <c r="G104"/>
  <c r="F8" i="206"/>
  <c r="I74" i="207"/>
  <c r="I76" s="1"/>
  <c r="F37" i="201"/>
  <c r="V86"/>
  <c r="L76" i="207"/>
  <c r="P76"/>
  <c r="K76"/>
  <c r="F46" i="201"/>
  <c r="F83" s="1"/>
  <c r="B23" i="205" s="1"/>
  <c r="O83" i="201"/>
  <c r="H19" i="235"/>
  <c r="I19"/>
  <c r="F15" i="206"/>
  <c r="R74" i="207"/>
  <c r="D33" i="217"/>
  <c r="F21"/>
  <c r="H30" s="1"/>
  <c r="S86" i="201"/>
  <c r="E45" i="232"/>
  <c r="C27" i="335" s="1"/>
  <c r="C28" s="1"/>
  <c r="M86" i="201"/>
  <c r="I16" i="206"/>
  <c r="T76" i="207"/>
  <c r="O76"/>
  <c r="G28" i="311"/>
  <c r="I28" s="1"/>
  <c r="C22" i="230"/>
  <c r="C24" s="1"/>
  <c r="C51" s="1"/>
  <c r="C12" i="225" s="1"/>
  <c r="C22" i="226"/>
  <c r="C24" s="1"/>
  <c r="H36" i="202"/>
  <c r="L77" i="233"/>
  <c r="F84" i="202"/>
  <c r="G48" i="311"/>
  <c r="E10"/>
  <c r="E74" s="1"/>
  <c r="E13" i="205"/>
  <c r="F17" i="232"/>
  <c r="F45" s="1"/>
  <c r="D27" i="335" s="1"/>
  <c r="D28" s="1"/>
  <c r="H19" i="232"/>
  <c r="H17" s="1"/>
  <c r="H45" s="1"/>
  <c r="E27" i="261"/>
  <c r="E28" s="1"/>
  <c r="F32" i="311"/>
  <c r="F62" s="1"/>
  <c r="E56" i="232"/>
  <c r="L133" i="116"/>
  <c r="L135" s="1"/>
  <c r="B9" i="206"/>
  <c r="D42" i="205"/>
  <c r="E42" s="1"/>
  <c r="E55"/>
  <c r="D65"/>
  <c r="E65" s="1"/>
  <c r="G44" i="202"/>
  <c r="D63" i="205"/>
  <c r="E63" s="1"/>
  <c r="G36" i="202"/>
  <c r="G62"/>
  <c r="H62"/>
  <c r="H81" s="1"/>
  <c r="C47" i="231"/>
  <c r="C25" i="225" s="1"/>
  <c r="D21" i="205"/>
  <c r="E21" s="1"/>
  <c r="G56" i="232"/>
  <c r="R153" i="116"/>
  <c r="R151"/>
  <c r="E23" i="205" l="1"/>
  <c r="F86" i="201"/>
  <c r="R76" i="207"/>
  <c r="I17" i="206"/>
  <c r="B16"/>
  <c r="C23" i="205"/>
  <c r="O86" i="201"/>
  <c r="E27" i="311"/>
  <c r="F33" i="217"/>
  <c r="B15" i="206"/>
  <c r="F17"/>
  <c r="B8"/>
  <c r="B10" s="1"/>
  <c r="F10"/>
  <c r="C27" i="261"/>
  <c r="C28" s="1"/>
  <c r="C54" i="230"/>
  <c r="C13" i="225" s="1"/>
  <c r="H84" i="202"/>
  <c r="M138" i="116"/>
  <c r="E32" i="311"/>
  <c r="E62" s="1"/>
  <c r="F56" i="232"/>
  <c r="H56" s="1"/>
  <c r="D27" i="261"/>
  <c r="D28" s="1"/>
  <c r="C48" i="226"/>
  <c r="C9" i="225" s="1"/>
  <c r="C16" s="1"/>
  <c r="C28" s="1"/>
  <c r="C10" i="230"/>
  <c r="C12" s="1"/>
  <c r="C21"/>
  <c r="G81" i="202"/>
  <c r="G84" s="1"/>
  <c r="R149" i="116"/>
  <c r="B17" i="206" l="1"/>
  <c r="G27" i="311"/>
  <c r="I27" s="1"/>
  <c r="E26"/>
  <c r="I48"/>
  <c r="F30"/>
  <c r="C32" i="225"/>
  <c r="G74" i="311"/>
  <c r="H10"/>
  <c r="H74" s="1"/>
  <c r="G32"/>
  <c r="I32" s="1"/>
  <c r="C51" i="226"/>
  <c r="C10" i="225" s="1"/>
  <c r="C17" s="1"/>
  <c r="R147" i="116"/>
  <c r="E60" i="311" l="1"/>
  <c r="G60" s="1"/>
  <c r="I60" s="1"/>
  <c r="G26"/>
  <c r="I26" s="1"/>
  <c r="G80"/>
  <c r="F68"/>
  <c r="G30"/>
  <c r="I30" s="1"/>
  <c r="G62"/>
  <c r="G94" s="1"/>
  <c r="E72" l="1"/>
  <c r="G68"/>
  <c r="F72"/>
  <c r="I62"/>
  <c r="C66" i="289"/>
  <c r="L138" i="117" l="1"/>
  <c r="K138"/>
  <c r="M138"/>
  <c r="J138"/>
  <c r="I68" i="311"/>
  <c r="G72"/>
  <c r="I72" l="1"/>
  <c r="G100"/>
  <c r="G104" s="1"/>
</calcChain>
</file>

<file path=xl/sharedStrings.xml><?xml version="1.0" encoding="utf-8"?>
<sst xmlns="http://schemas.openxmlformats.org/spreadsheetml/2006/main" count="4162" uniqueCount="1631">
  <si>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</si>
  <si>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</si>
  <si>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</si>
  <si>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</si>
  <si>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</si>
  <si>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</si>
  <si>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</si>
  <si>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</si>
  <si>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</si>
  <si>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</si>
  <si>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</si>
  <si>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</si>
  <si>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ACTIVATION RAB</t>
  </si>
  <si>
    <t>Immobilisations corporelles : Plus-value RAB (3)</t>
  </si>
  <si>
    <t>Rémunération nette des capitaux investis</t>
  </si>
  <si>
    <t>TAUX D'INFLATION (%)</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</si>
  <si>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</si>
  <si>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</si>
  <si>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</si>
  <si>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</si>
  <si>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</si>
  <si>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</si>
  <si>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</si>
  <si>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</si>
  <si>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</si>
  <si>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</si>
  <si>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</si>
  <si>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</si>
  <si>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</si>
  <si>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</si>
  <si>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</si>
  <si>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</si>
  <si>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</si>
  <si>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OPEX OSP</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</si>
  <si>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</si>
  <si>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</si>
  <si>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</si>
  <si>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</si>
  <si>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</si>
  <si>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</si>
  <si>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</si>
  <si>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</si>
  <si>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</si>
  <si>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</si>
  <si>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</si>
  <si>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</si>
  <si>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</si>
  <si>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</si>
  <si>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</si>
  <si>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</si>
  <si>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</si>
  <si>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</si>
  <si>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</si>
  <si>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</si>
  <si>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</si>
  <si>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</si>
  <si>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</si>
  <si>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</si>
  <si>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</si>
  <si>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</si>
  <si>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</si>
  <si>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</si>
  <si>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</si>
  <si>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</si>
  <si>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</si>
  <si>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</si>
  <si>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</si>
  <si>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</si>
  <si>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</si>
  <si>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</si>
  <si>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</si>
  <si>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</si>
  <si>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</si>
  <si>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</si>
  <si>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</si>
  <si>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</si>
  <si>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</si>
  <si>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</si>
  <si>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</si>
  <si>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</si>
  <si>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</si>
  <si>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</si>
  <si>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</si>
  <si>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</si>
  <si>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</si>
  <si>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</si>
  <si>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</si>
  <si>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</si>
  <si>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</si>
  <si>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</si>
  <si>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</si>
  <si>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</si>
  <si>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</si>
  <si>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</si>
  <si>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</si>
  <si>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</si>
  <si>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</si>
  <si>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</si>
  <si>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</si>
  <si>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</si>
  <si>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</si>
  <si>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</si>
  <si>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</si>
  <si>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</si>
  <si>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</si>
  <si>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</si>
  <si>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</si>
  <si>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</si>
  <si>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</si>
  <si>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</si>
  <si>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</si>
  <si>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</si>
  <si>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</si>
  <si>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</si>
  <si>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</si>
  <si>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</si>
  <si>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</si>
  <si>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</si>
  <si>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</si>
  <si>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Télétransmission / Fibres optiques</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</si>
  <si>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</si>
  <si>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</si>
  <si>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</si>
  <si>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</si>
  <si>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</si>
  <si>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</si>
  <si>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</si>
  <si>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</si>
  <si>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</si>
  <si>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</si>
  <si>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</si>
  <si>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</si>
  <si>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</si>
  <si>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</si>
  <si>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</si>
  <si>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</si>
  <si>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</si>
  <si>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</si>
  <si>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</si>
  <si>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</si>
  <si>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</si>
  <si>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</si>
  <si>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</si>
  <si>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</si>
  <si>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</si>
  <si>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</si>
  <si>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</si>
  <si>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</si>
  <si>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</si>
  <si>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</si>
  <si>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</si>
  <si>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</si>
  <si>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</si>
  <si>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</si>
  <si>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</si>
  <si>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</si>
  <si>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</si>
  <si>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</si>
  <si>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</si>
  <si>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SURCHARGES DIVERSES</t>
  </si>
  <si>
    <t>DIFFERENCE</t>
  </si>
  <si>
    <t>Obligations de service public</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</si>
  <si>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</si>
  <si>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</si>
  <si>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</si>
  <si>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</si>
  <si>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</si>
  <si>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</si>
  <si>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</si>
  <si>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</si>
  <si>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</si>
  <si>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</si>
  <si>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</si>
  <si>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</si>
  <si>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</si>
  <si>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</si>
  <si>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</si>
  <si>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</si>
  <si>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</si>
  <si>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</si>
  <si>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</si>
  <si>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</si>
  <si>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</si>
  <si>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</si>
  <si>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</si>
  <si>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</si>
  <si>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</si>
  <si>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</si>
  <si>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</si>
  <si>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</si>
  <si>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</si>
  <si>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</si>
  <si>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</si>
  <si>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</si>
  <si>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</si>
  <si>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</si>
  <si>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</si>
  <si>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</si>
  <si>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</si>
  <si>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</si>
  <si>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</si>
  <si>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</si>
  <si>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</si>
  <si>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</si>
  <si>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</si>
  <si>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</si>
  <si>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</si>
  <si>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</si>
  <si>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</si>
  <si>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</si>
  <si>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</si>
  <si>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</si>
  <si>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</si>
  <si>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</si>
  <si>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</si>
  <si>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</si>
  <si>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</si>
  <si>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</si>
  <si>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</si>
  <si>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Hypothèses</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</si>
  <si>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</si>
  <si>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</si>
  <si>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</si>
  <si>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</si>
  <si>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</si>
  <si>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</si>
  <si>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</si>
  <si>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</si>
  <si>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</si>
  <si>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</si>
  <si>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</si>
  <si>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</si>
  <si>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</si>
  <si>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</si>
  <si>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</si>
  <si>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</si>
  <si>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</si>
  <si>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</si>
  <si>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</si>
  <si>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</si>
  <si>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</si>
  <si>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</si>
  <si>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</si>
  <si>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</si>
  <si>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</si>
  <si>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</si>
  <si>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</si>
  <si>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</si>
  <si>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</si>
  <si>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</si>
  <si>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</si>
  <si>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</si>
  <si>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</si>
  <si>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</si>
  <si>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</si>
  <si>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</si>
  <si>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</si>
  <si>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</si>
  <si>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</si>
  <si>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</si>
  <si>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</si>
  <si>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</si>
  <si>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</si>
  <si>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</si>
  <si>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</si>
  <si>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</si>
  <si>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</si>
  <si>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</si>
  <si>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</si>
  <si>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</si>
  <si>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</si>
  <si>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</si>
  <si>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</si>
  <si>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</si>
  <si>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</si>
  <si>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</si>
  <si>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</si>
  <si>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</si>
  <si>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</si>
  <si>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</si>
  <si>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</si>
  <si>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</si>
  <si>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</si>
  <si>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</si>
  <si>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</si>
  <si>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</si>
  <si>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</si>
  <si>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</si>
  <si>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</si>
  <si>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</si>
  <si>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</si>
  <si>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</si>
  <si>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</si>
  <si>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</si>
  <si>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</si>
  <si>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</si>
  <si>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</si>
  <si>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</si>
  <si>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</si>
  <si>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</si>
  <si>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</si>
  <si>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</si>
  <si>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</si>
  <si>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</si>
  <si>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</si>
  <si>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</si>
  <si>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</si>
  <si>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</si>
  <si>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</si>
  <si>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</si>
  <si>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</si>
  <si>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</si>
  <si>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</si>
  <si>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</si>
  <si>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</si>
  <si>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</si>
  <si>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</si>
  <si>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</si>
  <si>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</si>
  <si>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</si>
  <si>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</si>
  <si>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</si>
  <si>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</si>
  <si>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</si>
  <si>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</si>
  <si>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</si>
  <si>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</si>
  <si>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</si>
  <si>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</si>
  <si>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</si>
  <si>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</si>
  <si>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</si>
  <si>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</si>
  <si>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</si>
  <si>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</si>
  <si>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</si>
  <si>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</si>
  <si>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</si>
  <si>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</si>
  <si>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</si>
  <si>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</si>
  <si>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</si>
  <si>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</si>
  <si>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</si>
  <si>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</si>
  <si>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</si>
  <si>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</si>
  <si>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</si>
  <si>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</si>
  <si>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</si>
  <si>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</si>
  <si>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</si>
  <si>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</si>
  <si>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</si>
  <si>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</si>
  <si>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</si>
  <si>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</si>
  <si>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</si>
  <si>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</si>
  <si>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</si>
  <si>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</si>
  <si>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</si>
  <si>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</si>
  <si>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</si>
  <si>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</si>
  <si>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</si>
  <si>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</si>
  <si>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</si>
  <si>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</si>
  <si>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</si>
  <si>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</si>
  <si>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</si>
  <si>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</si>
  <si>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</si>
  <si>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</si>
  <si>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</si>
  <si>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</si>
  <si>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</si>
  <si>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</si>
  <si>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</si>
  <si>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</si>
  <si>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</si>
  <si>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</si>
  <si>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</si>
  <si>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</si>
  <si>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</si>
  <si>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</si>
  <si>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</si>
  <si>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</si>
  <si>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</si>
  <si>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</si>
  <si>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</si>
  <si>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</si>
  <si>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</si>
  <si>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</si>
  <si>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</si>
  <si>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Pm</t>
  </si>
  <si>
    <t>Ps</t>
  </si>
  <si>
    <t>EUR</t>
  </si>
  <si>
    <t>#61</t>
  </si>
  <si>
    <t>#62</t>
  </si>
  <si>
    <t>(3) = (1) - (2)</t>
  </si>
  <si>
    <t>(4)</t>
  </si>
  <si>
    <t>(5)</t>
  </si>
  <si>
    <t>alfa</t>
  </si>
  <si>
    <t>(1+alfa)</t>
  </si>
  <si>
    <t>kW</t>
  </si>
  <si>
    <t>kWh</t>
  </si>
  <si>
    <t>AMR</t>
  </si>
  <si>
    <t>MMR</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</si>
  <si>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</si>
  <si>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</si>
  <si>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</si>
  <si>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</si>
  <si>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</si>
  <si>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</si>
  <si>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</si>
  <si>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</si>
  <si>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</si>
  <si>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</si>
  <si>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</si>
  <si>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</si>
  <si>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</si>
  <si>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</si>
  <si>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</si>
  <si>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</si>
  <si>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</si>
  <si>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</si>
  <si>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</si>
  <si>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</si>
  <si>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</si>
  <si>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</si>
  <si>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</si>
  <si>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</si>
  <si>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</si>
  <si>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</si>
  <si>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</si>
  <si>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</si>
  <si>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</si>
  <si>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</si>
  <si>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1.</t>
  </si>
  <si>
    <t>2.</t>
  </si>
  <si>
    <t>3.</t>
  </si>
  <si>
    <t>4.</t>
  </si>
  <si>
    <t>4.1.</t>
  </si>
  <si>
    <t>4.2.</t>
  </si>
  <si>
    <t>4.3.</t>
  </si>
  <si>
    <t>gridfee</t>
  </si>
  <si>
    <t>1.1</t>
  </si>
  <si>
    <t>1.2.</t>
  </si>
  <si>
    <t>1.3.</t>
  </si>
  <si>
    <t>S &lt;= 33%</t>
  </si>
  <si>
    <t>Coûts activés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</si>
  <si>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</si>
  <si>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</si>
  <si>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</si>
  <si>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</si>
  <si>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</si>
  <si>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</si>
  <si>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</si>
  <si>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</si>
  <si>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</si>
  <si>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</si>
  <si>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</si>
  <si>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</si>
  <si>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</si>
  <si>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</si>
  <si>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</si>
  <si>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</si>
  <si>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</si>
  <si>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BUDGET 2015</t>
  </si>
  <si>
    <t>N°1:</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</si>
  <si>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</si>
  <si>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</si>
  <si>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</si>
  <si>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</si>
  <si>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</si>
  <si>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</si>
  <si>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</si>
  <si>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</si>
  <si>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</si>
  <si>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</si>
  <si>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</si>
  <si>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</si>
  <si>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</si>
  <si>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</si>
  <si>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</si>
  <si>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</si>
  <si>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</si>
  <si>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</si>
  <si>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</si>
  <si>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</si>
  <si>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</si>
  <si>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</si>
  <si>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</si>
  <si>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</si>
  <si>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</si>
  <si>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</si>
  <si>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</si>
  <si>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</si>
  <si>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</si>
  <si>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</si>
  <si>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</si>
  <si>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</si>
  <si>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</si>
  <si>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</si>
  <si>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Transit</t>
  </si>
  <si>
    <t>Réductions de valeur</t>
  </si>
  <si>
    <t>Redevance occupation domaine public</t>
  </si>
  <si>
    <t>Autres éléments non-gérables</t>
  </si>
  <si>
    <t>Annexe:</t>
  </si>
  <si>
    <t xml:space="preserve">#60 </t>
  </si>
  <si>
    <t xml:space="preserve">(tous les produits prévus par l'art. 2, §1, 11° de la décision) </t>
  </si>
  <si>
    <t>Paramètres utilisés dans le calcul du plafond des coûts gérables:</t>
  </si>
  <si>
    <t>Plafond coûts gérables</t>
  </si>
  <si>
    <t>Adaptation pour coûts IT Atrias</t>
  </si>
  <si>
    <t>Total Plafond coûts gérables</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</si>
  <si>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</si>
  <si>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</si>
  <si>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</si>
  <si>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</si>
  <si>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</si>
  <si>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</si>
  <si>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</si>
  <si>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</si>
  <si>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</si>
  <si>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</si>
  <si>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</si>
  <si>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</si>
  <si>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</si>
  <si>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</si>
  <si>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</si>
  <si>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</si>
  <si>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</si>
  <si>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</si>
  <si>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</si>
  <si>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</si>
  <si>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</si>
  <si>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</si>
  <si>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</si>
  <si>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</si>
  <si>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</si>
  <si>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</si>
  <si>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31.12.2014</t>
    </r>
  </si>
  <si>
    <r>
      <t xml:space="preserve">Plus-value sur base de l'indexation historique au </t>
    </r>
    <r>
      <rPr>
        <b/>
        <sz val="10"/>
        <color indexed="8"/>
        <rFont val="Arial"/>
        <family val="2"/>
      </rPr>
      <t>31.12.2015</t>
    </r>
  </si>
  <si>
    <r>
      <t xml:space="preserve">Plus-value RAB au </t>
    </r>
    <r>
      <rPr>
        <b/>
        <sz val="10"/>
        <color indexed="8"/>
        <rFont val="Arial"/>
        <family val="2"/>
      </rPr>
      <t>31.12.2014</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</si>
  <si>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</si>
  <si>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</si>
  <si>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31.12.2014</t>
    </r>
  </si>
  <si>
    <r>
      <t xml:space="preserve">Actif régulé "primaire" au </t>
    </r>
    <r>
      <rPr>
        <b/>
        <sz val="10"/>
        <color indexed="8"/>
        <rFont val="Arial"/>
        <family val="2"/>
      </rPr>
      <t>31.12.2015</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</si>
  <si>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</si>
  <si>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</si>
  <si>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</si>
  <si>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</si>
  <si>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</si>
  <si>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</si>
  <si>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</si>
  <si>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</si>
  <si>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</si>
  <si>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</si>
  <si>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</si>
  <si>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</si>
  <si>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</si>
  <si>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</si>
  <si>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</si>
  <si>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</si>
  <si>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</si>
  <si>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</si>
  <si>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</si>
  <si>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</si>
  <si>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</si>
  <si>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</si>
  <si>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</si>
  <si>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Immobilisations corporelles régulées + logiciels</t>
  </si>
  <si>
    <t>Valeur de départ de l'actif régulé  "secondaire"</t>
  </si>
  <si>
    <t>Valeur finale de l'actif régulé  "secondaire"</t>
  </si>
  <si>
    <r>
      <t xml:space="preserve">Valeur d'acquisition historique au </t>
    </r>
    <r>
      <rPr>
        <b/>
        <sz val="10"/>
        <color indexed="8"/>
        <rFont val="Arial"/>
        <family val="2"/>
      </rPr>
      <t>31.12.2014</t>
    </r>
  </si>
  <si>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</si>
  <si>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</si>
  <si>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</si>
  <si>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</si>
  <si>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</si>
  <si>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</si>
  <si>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</si>
  <si>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</si>
  <si>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</si>
  <si>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</si>
  <si>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</si>
  <si>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</si>
  <si>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</si>
  <si>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</si>
  <si>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</si>
  <si>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</si>
  <si>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</si>
  <si>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</si>
  <si>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</si>
  <si>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</si>
  <si>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</si>
  <si>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</si>
  <si>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</si>
  <si>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</si>
  <si>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</si>
  <si>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</si>
  <si>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</si>
  <si>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</si>
  <si>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</si>
  <si>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</si>
  <si>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</si>
  <si>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</si>
  <si>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</si>
  <si>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</si>
  <si>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</si>
  <si>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</si>
  <si>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</si>
  <si>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</si>
  <si>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</si>
  <si>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</si>
  <si>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</si>
  <si>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</si>
  <si>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</si>
  <si>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</si>
  <si>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</si>
  <si>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</si>
  <si>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</si>
  <si>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</si>
  <si>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</si>
  <si>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</si>
  <si>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</si>
  <si>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</si>
  <si>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</si>
  <si>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</si>
  <si>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</si>
  <si>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</si>
  <si>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</si>
  <si>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</si>
  <si>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</si>
  <si>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</si>
  <si>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</si>
  <si>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</si>
  <si>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</si>
  <si>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</si>
  <si>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</si>
  <si>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</si>
  <si>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</si>
  <si>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</si>
  <si>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</si>
  <si>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</si>
  <si>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</si>
  <si>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</si>
  <si>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</si>
  <si>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</si>
  <si>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</si>
  <si>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</si>
  <si>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</si>
  <si>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</si>
  <si>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</si>
  <si>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</si>
  <si>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</si>
  <si>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</si>
  <si>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</si>
  <si>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</si>
  <si>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</si>
  <si>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</si>
  <si>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</si>
  <si>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</si>
  <si>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</si>
  <si>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</si>
  <si>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</si>
  <si>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</si>
  <si>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</si>
  <si>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</si>
  <si>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</si>
  <si>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</si>
  <si>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</si>
  <si>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</si>
  <si>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</si>
  <si>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</si>
  <si>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</si>
  <si>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</si>
  <si>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</si>
  <si>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</si>
  <si>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</si>
  <si>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</si>
  <si>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</si>
  <si>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</si>
  <si>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</si>
  <si>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</si>
  <si>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</si>
  <si>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</si>
  <si>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</si>
  <si>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</si>
  <si>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</si>
  <si>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</si>
  <si>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</si>
  <si>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</si>
  <si>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</si>
  <si>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</si>
  <si>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</si>
  <si>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 xml:space="preserve">Prélèvement </t>
  </si>
  <si>
    <t>Total prélevé + pertes réseaux</t>
  </si>
  <si>
    <t>Cotisations de responsabilisation</t>
  </si>
  <si>
    <t>Statutaires</t>
  </si>
  <si>
    <t>Non-Statutaires</t>
  </si>
  <si>
    <t>Non statutaires</t>
  </si>
  <si>
    <t>Tableau 20A : Coûts de personnel cadres et non-cadres</t>
  </si>
  <si>
    <t>Tableau 20C : Coûts de personnel statutaires et non-statutaires</t>
  </si>
  <si>
    <t>Annexe 1</t>
  </si>
  <si>
    <t>Annexe 2</t>
  </si>
  <si>
    <t>Annexe 3</t>
  </si>
  <si>
    <t>Annexe 4</t>
  </si>
  <si>
    <t>Annexe 5</t>
  </si>
  <si>
    <t>Annexe 6</t>
  </si>
  <si>
    <t>Annexe 8</t>
  </si>
  <si>
    <t>N°5:</t>
  </si>
  <si>
    <t>N°6:</t>
  </si>
  <si>
    <t>Annexe 7</t>
  </si>
  <si>
    <t>Annexe 9</t>
  </si>
  <si>
    <t>Annexe 11</t>
  </si>
  <si>
    <t>Annexe 12</t>
  </si>
  <si>
    <t>Annexe 13</t>
  </si>
  <si>
    <t>Annexe 10</t>
  </si>
  <si>
    <t>Annexe 16</t>
  </si>
  <si>
    <t>Annexe 17</t>
  </si>
  <si>
    <t>Annexes :</t>
  </si>
  <si>
    <t>Annexe 18</t>
  </si>
  <si>
    <t>Annexe 19</t>
  </si>
  <si>
    <t>Annexe 21</t>
  </si>
  <si>
    <t>Annexe 22</t>
  </si>
  <si>
    <t>Tableau 20B</t>
  </si>
  <si>
    <t>Tableau 19</t>
  </si>
  <si>
    <t>Annexe 25</t>
  </si>
  <si>
    <t>Annexe 26</t>
  </si>
  <si>
    <t>Annexe 27</t>
  </si>
  <si>
    <t>Une copie des plans de remboursements des emprunts contractés</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</si>
  <si>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</si>
  <si>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</si>
  <si>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</si>
  <si>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</si>
  <si>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</si>
  <si>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</si>
  <si>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</si>
  <si>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</si>
  <si>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</si>
  <si>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</si>
  <si>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</si>
  <si>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</si>
  <si>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</si>
  <si>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</si>
  <si>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</si>
  <si>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</si>
  <si>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</si>
  <si>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7C</t>
  </si>
  <si>
    <t>7D</t>
  </si>
  <si>
    <t>7E</t>
  </si>
  <si>
    <t>7F</t>
  </si>
  <si>
    <t>7G</t>
  </si>
  <si>
    <t>7H</t>
  </si>
  <si>
    <t>7I</t>
  </si>
  <si>
    <t>7J</t>
  </si>
  <si>
    <t>7K</t>
  </si>
  <si>
    <t>8A</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</si>
  <si>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</si>
  <si>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</si>
  <si>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</si>
  <si>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</si>
  <si>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</si>
  <si>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</si>
  <si>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</si>
  <si>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</si>
  <si>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</si>
  <si>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</si>
  <si>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</si>
  <si>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</si>
  <si>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</si>
  <si>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</si>
  <si>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</si>
  <si>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</si>
  <si>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</si>
  <si>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</si>
  <si>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</si>
  <si>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</si>
  <si>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</si>
  <si>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</si>
  <si>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</si>
  <si>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</si>
  <si>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</si>
  <si>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</si>
  <si>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</si>
  <si>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</si>
  <si>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</si>
  <si>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</si>
  <si>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</si>
  <si>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</si>
  <si>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</si>
  <si>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</si>
  <si>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</si>
  <si>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</si>
  <si>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</si>
  <si>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</si>
  <si>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</si>
  <si>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</si>
  <si>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</si>
  <si>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</si>
  <si>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</si>
  <si>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</si>
  <si>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</si>
  <si>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</si>
  <si>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</si>
  <si>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</si>
  <si>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</si>
  <si>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</si>
  <si>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</si>
  <si>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</si>
  <si>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</si>
  <si>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</si>
  <si>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</si>
  <si>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</si>
  <si>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</si>
  <si>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</si>
  <si>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</si>
  <si>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</si>
  <si>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</si>
  <si>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DESCRIPTION DE LA PROVISION</t>
  </si>
  <si>
    <t>Pourcentage de rendement</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</si>
  <si>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</si>
  <si>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</si>
  <si>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</si>
  <si>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</si>
  <si>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</si>
  <si>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</si>
  <si>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</si>
  <si>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</si>
  <si>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</si>
  <si>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16A : Fiche budgétaire des obligations de service public</t>
  </si>
  <si>
    <t>Tableau 15 : Vue d'ensemble du cash-flow</t>
  </si>
  <si>
    <r>
      <t>Transit net (</t>
    </r>
    <r>
      <rPr>
        <sz val="8"/>
        <rFont val="Arial"/>
        <family val="2"/>
      </rPr>
      <t>Sorties - Entrées</t>
    </r>
    <r>
      <rPr>
        <sz val="10"/>
        <rFont val="Arial"/>
        <family val="2"/>
      </rPr>
      <t xml:space="preserve">) (-) </t>
    </r>
  </si>
  <si>
    <t>Tableau 1A</t>
  </si>
  <si>
    <t>Tableau 10C</t>
  </si>
  <si>
    <t>Tableau 16B</t>
  </si>
  <si>
    <t>Annexe 20</t>
  </si>
  <si>
    <t>POURCENTAGE DE RENDEMENT PRIMAIRE</t>
  </si>
  <si>
    <r>
      <t xml:space="preserve">- </t>
    </r>
    <r>
      <rPr>
        <b/>
        <sz val="10"/>
        <color theme="1"/>
        <rFont val="Arial"/>
        <family val="2"/>
      </rPr>
      <t>N° 27</t>
    </r>
    <r>
      <rPr>
        <sz val="10"/>
        <color theme="1"/>
        <rFont val="Arial"/>
        <family val="2"/>
      </rPr>
      <t>: Veuillez donner une explication des centres de coûts repris au tableau 20B</t>
    </r>
  </si>
  <si>
    <t>Tableau 6A :  Fiche budgétaire des coûts de dossier</t>
  </si>
  <si>
    <t>Tableau 6C : Fiche budgétaire des coûts pour études d'infrastructure</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</si>
  <si>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</si>
  <si>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</si>
  <si>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</si>
  <si>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</si>
  <si>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t>Taux Olo 10 ans moyen pour l'année 2013 (%)</t>
  </si>
  <si>
    <t>Raccordements</t>
  </si>
  <si>
    <t>Appareils de mesure</t>
  </si>
  <si>
    <t>Télétransmission et fibres optiques</t>
  </si>
  <si>
    <t>Mobilier et outillage</t>
  </si>
  <si>
    <t>Installation administrative (informatique en équipement de bureau)</t>
  </si>
  <si>
    <t>Compteurs télémesurés</t>
  </si>
  <si>
    <t>Logiciels informatiques</t>
  </si>
  <si>
    <t>Report (+ ou -) d'années précédentes fixé par l'autorité de régulation</t>
  </si>
  <si>
    <t>- Report (+ ou -) d'années précédentes fixé par l'autorité de régulation</t>
  </si>
  <si>
    <t>Valeur de départ actif régulé</t>
  </si>
  <si>
    <t>Valeur finale actif régulé</t>
  </si>
  <si>
    <r>
      <t xml:space="preserve">Valeur d'acquisition historique des immobilisations corporelles au </t>
    </r>
    <r>
      <rPr>
        <b/>
        <sz val="10"/>
        <color indexed="8"/>
        <rFont val="Arial"/>
        <family val="2"/>
      </rPr>
      <t>31.12.2014</t>
    </r>
  </si>
  <si>
    <r>
      <t xml:space="preserve">Valeur d'acquisition historique des immobilisations corporelles au </t>
    </r>
    <r>
      <rPr>
        <b/>
        <sz val="10"/>
        <color indexed="8"/>
        <rFont val="Arial"/>
        <family val="2"/>
      </rPr>
      <t>31.12.2015</t>
    </r>
  </si>
  <si>
    <t>TOTAL 2015</t>
  </si>
  <si>
    <t>Justification:</t>
  </si>
  <si>
    <t>Redevance pour occupation du domaine public</t>
  </si>
  <si>
    <t xml:space="preserve">#71 (signe négatif pour un produit positif) </t>
  </si>
  <si>
    <t xml:space="preserve">#70 (signe négatif pour un produit positif) </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</si>
  <si>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</si>
  <si>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</si>
  <si>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</si>
  <si>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</si>
  <si>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</si>
  <si>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</si>
  <si>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</si>
  <si>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</si>
  <si>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</si>
  <si>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</si>
  <si>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</si>
  <si>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</si>
  <si>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</si>
  <si>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</si>
  <si>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</si>
  <si>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</si>
  <si>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</si>
  <si>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</si>
  <si>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</si>
  <si>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</si>
  <si>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</si>
  <si>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</si>
  <si>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</si>
  <si>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</si>
  <si>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</si>
  <si>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</si>
  <si>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</si>
  <si>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</si>
  <si>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</si>
  <si>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</si>
  <si>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</si>
  <si>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</si>
  <si>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</si>
  <si>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</si>
  <si>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</si>
  <si>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</si>
  <si>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</si>
  <si>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r>
      <t>L'identification du gestionnaire de réseau s'effectue via l'onglet "</t>
    </r>
    <r>
      <rPr>
        <i/>
        <sz val="10"/>
        <rFont val="Arial"/>
        <family val="2"/>
      </rPr>
      <t>Page de garde</t>
    </r>
    <r>
      <rPr>
        <sz val="10"/>
        <rFont val="Arial"/>
        <family val="2"/>
      </rPr>
      <t xml:space="preserve">". </t>
    </r>
  </si>
  <si>
    <t>1C</t>
  </si>
  <si>
    <t>1E</t>
  </si>
  <si>
    <t>Remarques:</t>
  </si>
  <si>
    <t>- La colonne « G/NG » indique dans quelle mesure les objets de coût identifiés sont composés de coûts gérables (G) ou non gérables (NG). Le GRD doit également compléter le tableau synthétique repris au bas de la page.</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</si>
  <si>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n'influencant pas les coûts gérables, les coûts gérables indiqués au tableau 6 doivent être repris avant activation.</t>
  </si>
  <si>
    <t>6A 6P</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</si>
  <si>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</si>
  <si>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</si>
  <si>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</si>
  <si>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</si>
  <si>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</si>
  <si>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</si>
  <si>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</si>
  <si>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</si>
  <si>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</si>
  <si>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</si>
  <si>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1. Veuillez expliciter la politique d'affectation des soldes bonus/malus pour les années 2008 à 2013 et détailler les écritures comptables opérées.</t>
  </si>
  <si>
    <t xml:space="preserve">PARTIE GERABLE </t>
  </si>
  <si>
    <t xml:space="preserve">PARTIE NON GERABLE </t>
  </si>
  <si>
    <t>Ce tableau donne une vue d'ensemble des obligations de pension du GRD.</t>
  </si>
  <si>
    <t>RAPPORT ANNUEL</t>
  </si>
  <si>
    <t>Réalité 2015</t>
  </si>
  <si>
    <t>réalité N</t>
  </si>
  <si>
    <t>budget N</t>
  </si>
  <si>
    <t>réalite N-1</t>
  </si>
  <si>
    <t>budget N-1</t>
  </si>
  <si>
    <t xml:space="preserve">PERIODE RAPPORTEES : </t>
  </si>
  <si>
    <t>M au 31/12/2015</t>
  </si>
  <si>
    <t>S au 31/12/2015</t>
  </si>
  <si>
    <t>Taux Olo 10 ans moyen pour l'année 2015 (%)</t>
  </si>
  <si>
    <t>REALITE 2015</t>
  </si>
  <si>
    <t>REALITE 2014</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</si>
  <si>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</si>
  <si>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</si>
  <si>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</si>
  <si>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</si>
  <si>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</si>
  <si>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</si>
  <si>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</si>
  <si>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</si>
  <si>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</si>
  <si>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</si>
  <si>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</si>
  <si>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</si>
  <si>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</si>
  <si>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</si>
  <si>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</si>
  <si>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</si>
  <si>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REALITE 2015 V0</t>
  </si>
  <si>
    <t>Gérable</t>
  </si>
  <si>
    <t>Solde</t>
  </si>
  <si>
    <t>Total coûts nets</t>
  </si>
  <si>
    <t>Taux inflation budgété 2014</t>
  </si>
  <si>
    <t>Taux inflation budgété 2015</t>
  </si>
  <si>
    <t>Solde 1A-1</t>
  </si>
  <si>
    <t>Taux inflation budgété 2016</t>
  </si>
  <si>
    <t>Solde 1A-2</t>
  </si>
  <si>
    <t>Coûts gérables plafonnés</t>
  </si>
  <si>
    <t>M au 31/12/2016</t>
  </si>
  <si>
    <t>S au 31/12/2016</t>
  </si>
  <si>
    <t>DELTA</t>
  </si>
  <si>
    <t>- Joignez à l'analyse une documentation et une motivation circonstanciée</t>
  </si>
  <si>
    <t>Justification</t>
  </si>
  <si>
    <t>Source</t>
  </si>
  <si>
    <t>Non-gérable</t>
  </si>
  <si>
    <t>- Solde par application de la formule d'indexation</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</si>
  <si>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</si>
  <si>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</si>
  <si>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</si>
  <si>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</si>
  <si>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</si>
  <si>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</si>
  <si>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</si>
  <si>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</si>
  <si>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</si>
  <si>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</si>
  <si>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</si>
  <si>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</si>
  <si>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</si>
  <si>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</si>
  <si>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</si>
  <si>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</si>
  <si>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</si>
  <si>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</si>
  <si>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</si>
  <si>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</si>
  <si>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</si>
  <si>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</si>
  <si>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</si>
  <si>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2.1.1</t>
  </si>
  <si>
    <t>- Amortissement actif régulé primaire</t>
  </si>
  <si>
    <t>2.1.2</t>
  </si>
  <si>
    <t>Tableau 9A</t>
  </si>
  <si>
    <t>Tableau 9B</t>
  </si>
  <si>
    <t>- Amortissement actif régulé secondaire</t>
  </si>
  <si>
    <t>- Redevance occupation domaine public</t>
  </si>
  <si>
    <t>- Autres impôts et surcharges</t>
  </si>
  <si>
    <t>Solde coûts transit</t>
  </si>
  <si>
    <t>Solde recettes transit</t>
  </si>
  <si>
    <t>Solde transit</t>
  </si>
  <si>
    <t>- Les montants repris dans cette fiche budgétaire doivent correspondre aux montants indiqués dans le tableau 7D reprenant la matrice de transit.</t>
  </si>
  <si>
    <t>1. Veuillez commenter les nouveaux emprunts qui ont été contractés au cours de l'année 2015</t>
  </si>
  <si>
    <t>Tableau 1B : N/A</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</si>
  <si>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</si>
  <si>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</si>
  <si>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</si>
  <si>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</si>
  <si>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</si>
  <si>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</si>
  <si>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</si>
  <si>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</si>
  <si>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</si>
  <si>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</si>
  <si>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</si>
  <si>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</si>
  <si>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</si>
  <si>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</si>
  <si>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</si>
  <si>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</si>
  <si>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</si>
  <si>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</si>
  <si>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</si>
  <si>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</si>
  <si>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distribution</t>
  </si>
  <si>
    <t>Solde indexation coûts gérables</t>
  </si>
  <si>
    <t>Solde Réconciliation</t>
  </si>
  <si>
    <t>Solde Autres coûts non-gérables</t>
  </si>
  <si>
    <t>Solde Obligations de service Public</t>
  </si>
  <si>
    <t>6.</t>
  </si>
  <si>
    <t>Solde Résultat financier</t>
  </si>
  <si>
    <t>Solde Suppléments et prélèvements</t>
  </si>
  <si>
    <t>Solde Marge bénéficiaire équitable</t>
  </si>
  <si>
    <t>Solde Chiffres d'affaires</t>
  </si>
  <si>
    <t>7.</t>
  </si>
  <si>
    <t>8.</t>
  </si>
  <si>
    <t>9.</t>
  </si>
  <si>
    <t>10.</t>
  </si>
  <si>
    <t>Solde Résultat exceptionnel</t>
  </si>
  <si>
    <t>11.</t>
  </si>
  <si>
    <t>- Raccordements</t>
  </si>
  <si>
    <t>12.</t>
  </si>
  <si>
    <t>TOTAL SOLDE NON-GERABLE</t>
  </si>
  <si>
    <t>TOTAL SOLDE GERABLE</t>
  </si>
  <si>
    <t>Solde 2015</t>
  </si>
  <si>
    <t>Solde 2016</t>
  </si>
  <si>
    <t>Solde cumulé</t>
  </si>
  <si>
    <t>SOLDES 2015</t>
  </si>
  <si>
    <t>CHARGES REDEVANCE DE VOIRIE</t>
  </si>
  <si>
    <t>PRODUITS REDEVANCE DE VOIRIE (signe négatif)</t>
  </si>
  <si>
    <t>Solde coûts redevance de voirie</t>
  </si>
  <si>
    <t>Solde recettes redevance de voirie</t>
  </si>
  <si>
    <t>TOTAL REDEVANCE DE VOIRIE NET</t>
  </si>
  <si>
    <t>- Chiffres d'affaires redevance de voirie</t>
  </si>
  <si>
    <t>Tableau 17A</t>
  </si>
  <si>
    <t>Différence absolue = [2]-[1]
= [2]-[1]</t>
  </si>
  <si>
    <t>Différence rélative = ([2]-[1])/[1]
= ([2]-[1])/[1]</t>
  </si>
  <si>
    <t>Tarif rémunétant la mise à disposition des équipements de comptage ainsi que l'activité de mesure, relève et comptage</t>
  </si>
  <si>
    <t>Tarif obligations de service public</t>
  </si>
  <si>
    <t>Postes tarifaires liés aux impôts, prélèvements, surcharges, contributions et rétributions</t>
  </si>
  <si>
    <t>Nouveau raccordements</t>
  </si>
  <si>
    <t>Produits redevance de réseau</t>
  </si>
  <si>
    <t>COMPTABILITE</t>
  </si>
  <si>
    <t>Classe 7 redevance du réseau de distribution</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</si>
  <si>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</si>
  <si>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</si>
  <si>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</si>
  <si>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</si>
  <si>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</si>
  <si>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</si>
  <si>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</si>
  <si>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 xml:space="preserve">  + Produits exceptionnels (76)</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</si>
  <si>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</si>
  <si>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</si>
  <si>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</si>
  <si>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</si>
  <si>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</si>
  <si>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</si>
  <si>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</si>
  <si>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</si>
  <si>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</si>
  <si>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</si>
  <si>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</si>
  <si>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</si>
  <si>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</si>
  <si>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</si>
  <si>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</si>
  <si>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</si>
  <si>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</si>
  <si>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</si>
  <si>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B. Données</t>
  </si>
  <si>
    <t>Numéros EAN/points de fourniture</t>
  </si>
  <si>
    <t>Points actifs</t>
  </si>
  <si>
    <t xml:space="preserve">A. Clients éligibles </t>
  </si>
  <si>
    <t xml:space="preserve">B. Clients non éligibles </t>
  </si>
  <si>
    <t>C. Autres</t>
  </si>
  <si>
    <t>Points non actifs</t>
  </si>
  <si>
    <t>Tableau 17B</t>
  </si>
  <si>
    <t xml:space="preserve"> Solde Chiffre d'affaires</t>
  </si>
  <si>
    <t>6. Ecart chiffres d'affaires (signe négatif)</t>
  </si>
  <si>
    <t>Solde Redevance d'occupation du domaine public</t>
  </si>
  <si>
    <t>Tableaux 3A</t>
  </si>
  <si>
    <t>Tableaux 4A</t>
  </si>
  <si>
    <t>N/A</t>
  </si>
  <si>
    <t>Une note explicative reprenant une vue d'ensemble des clés de répartitions utilisées pour compléter le tableau 3A et leur justification.  Documentez les différences éventuelles à l'égard de la proposition tarifaire.</t>
  </si>
  <si>
    <t>Une note explicative reprenant une vue d'ensemble des clés de répartitions utilisées pour compléter le tableau 4A et leur justification.  Documentez les différences éventuelles à l'égard de la proposition tarifaire.</t>
  </si>
  <si>
    <t>Un aperçu des investissements (réseau et hors réseau) effectués au cours de l'année écoulée, ainsi qu'une comparaison avec les investissements prévus et la motivation des écarts entre les investissements réels et prévus</t>
  </si>
  <si>
    <t>N°16</t>
  </si>
  <si>
    <t xml:space="preserve">Une copie du courrier émanant du fonds de participation valorisant le montant de l'indemnité due par le GRD pour l'année 2015. </t>
  </si>
  <si>
    <t>Les contrats entre le GRD et la société d'exploitation. Si des changements contractuels ont eu lieu en cours d'année, le mentionner explicitement.</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</si>
  <si>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</si>
  <si>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</si>
  <si>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</si>
  <si>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</si>
  <si>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</si>
  <si>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</si>
  <si>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</si>
  <si>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</si>
  <si>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</si>
  <si>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</si>
  <si>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</si>
  <si>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11 reprend une copie des plans de remboursements des emprunts contractés.</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</si>
  <si>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commenter l'évolution des produits financiers.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</si>
  <si>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</si>
  <si>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</si>
  <si>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Veuillez commenter l'évolution des comptes de régularisation.</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</si>
  <si>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</si>
  <si>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</si>
  <si>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</si>
  <si>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</si>
  <si>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</si>
  <si>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</si>
  <si>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</si>
  <si>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r>
      <t xml:space="preserve">- </t>
    </r>
    <r>
      <rPr>
        <b/>
        <sz val="10"/>
        <color theme="1"/>
        <rFont val="Arial"/>
        <family val="2"/>
      </rPr>
      <t>N° 26</t>
    </r>
    <r>
      <rPr>
        <sz val="10"/>
        <color theme="1"/>
        <rFont val="Arial"/>
        <family val="2"/>
      </rPr>
      <t>: Veuillez annexer un plan détaillé du personnel comprenant un organigramme de l'année N</t>
    </r>
  </si>
  <si>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</si>
  <si>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</si>
  <si>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</si>
  <si>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</si>
  <si>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</si>
  <si>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</si>
  <si>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</si>
  <si>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</si>
  <si>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</si>
  <si>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</si>
  <si>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</si>
  <si>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</si>
  <si>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</si>
  <si>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</si>
  <si>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</si>
  <si>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</si>
  <si>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</si>
  <si>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au cours de l'année N.</t>
    </r>
  </si>
  <si>
    <t>Ce tableau a pour objectif de valoriser le cash-flow du GRD par type d'activité (opérationnelle, investissement et financement) pour l'année N.</t>
  </si>
  <si>
    <t>TABLEAU 20A - 20C</t>
  </si>
  <si>
    <t>COUTS DU PERSONNEL ET MUTATIONS</t>
  </si>
  <si>
    <r>
      <t>Les valeurs des paramètres permettant d'établir le rapport annuel (paramètres du pourcentage de rendement primaire, paramètres du pourcentage de rendement secondaire, taux d'inflation, pourcentages d'amortissement) doivent être complétés par le gestionnaire de réseau dans le tableau intitulé "VUE D'ENSEMBLE DES VARIABLES UTILISEES" de l'onglet "</t>
    </r>
    <r>
      <rPr>
        <i/>
        <sz val="10"/>
        <rFont val="Arial"/>
        <family val="2"/>
      </rPr>
      <t>Hypothèses</t>
    </r>
    <r>
      <rPr>
        <sz val="10"/>
        <rFont val="Arial"/>
        <family val="2"/>
      </rPr>
      <t xml:space="preserve">". </t>
    </r>
  </si>
  <si>
    <t>Le projet de comptes annuels et le cas échéant, le projet de comptes annuels consolidés de l'exercice écoulé.</t>
  </si>
  <si>
    <t xml:space="preserve">Mouvements de l'année </t>
  </si>
  <si>
    <t>APRES AFFECTATION DU RESULTAT</t>
  </si>
  <si>
    <t>Tableau 1A : Bilan (comptabilité générale)</t>
  </si>
  <si>
    <t xml:space="preserve">Tableau 2A : Compte de résultats (comptabilité générale) </t>
  </si>
  <si>
    <t>REALITE 31/12/2014</t>
  </si>
  <si>
    <t>REALITE 31/12/2015</t>
  </si>
  <si>
    <t>BUDGET 2014</t>
  </si>
  <si>
    <t>N°4:</t>
  </si>
  <si>
    <t>Tableau 1C</t>
  </si>
  <si>
    <t>Veuillez commenter les évolutions bilantaires significatives de l'année écoulée.</t>
  </si>
  <si>
    <r>
      <t>Tableau 1E</t>
    </r>
    <r>
      <rPr>
        <b/>
        <sz val="14"/>
        <rFont val="Arial"/>
        <family val="2"/>
      </rPr>
      <t xml:space="preserve"> : Evolution des fonds propres et affectation du résultat</t>
    </r>
  </si>
  <si>
    <t>RESULTAT COMPTABLE A AFFECTER</t>
  </si>
  <si>
    <t>SOCIETE/INTERCOMMUNALE/REGIE</t>
  </si>
  <si>
    <t>Société/Intercommunale/régie toute activité confondue [1]=[2]+[3]+[4]</t>
  </si>
  <si>
    <r>
      <t>Tableau 2</t>
    </r>
    <r>
      <rPr>
        <b/>
        <sz val="14"/>
        <rFont val="Arial"/>
        <family val="2"/>
      </rPr>
      <t xml:space="preserve"> : Vue d'ensemble du compte de résultats</t>
    </r>
  </si>
  <si>
    <t>Tableau 4A : Compte de résultat par groupe de clients</t>
  </si>
  <si>
    <t>2. Le total des coûts gérables repris au tableau 3A doit être égal au montant total des coûts gérables renseigné au point (1) du tableau ci-dessus. Toute différence devra être justifiée.</t>
  </si>
  <si>
    <t xml:space="preserve">avant activation </t>
  </si>
  <si>
    <t>avant activation</t>
  </si>
  <si>
    <t>Nombre d'EAN's actifs au 31.12.2013</t>
  </si>
  <si>
    <t>Forfait Atrias 2015 (€/EAN)</t>
  </si>
  <si>
    <t>Forfait Atrias 2016 (€/EAN)</t>
  </si>
  <si>
    <r>
      <rPr>
        <b/>
        <sz val="10"/>
        <rFont val="Arial"/>
        <family val="2"/>
      </rPr>
      <t>N°12:</t>
    </r>
    <r>
      <rPr>
        <sz val="10"/>
        <rFont val="Arial"/>
        <family val="2"/>
      </rPr>
      <t xml:space="preserve">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r>
  </si>
  <si>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</si>
  <si>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</si>
  <si>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</si>
  <si>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</si>
  <si>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Mutations au cours de l'exercice</t>
  </si>
  <si>
    <t>Amortissements de l'année</t>
  </si>
  <si>
    <t>(*) Valeur d'acquisition historique</t>
  </si>
  <si>
    <t>Concordance avec Tableau 16B</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</si>
  <si>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</si>
  <si>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</si>
  <si>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</si>
  <si>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</si>
  <si>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</si>
  <si>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</si>
  <si>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SOLDES CUMULES PERIODE REGULATOIRE 2015-2016</t>
  </si>
  <si>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</si>
  <si>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</si>
  <si>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</si>
  <si>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</si>
  <si>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t>TABLEAUX 17 - 17A</t>
  </si>
  <si>
    <t>TABLEAUX 10B - 10C</t>
  </si>
  <si>
    <t>TABLEAUX 9A - 9C</t>
  </si>
  <si>
    <t>TABLEAUX 7 - 7O</t>
  </si>
  <si>
    <t>TABLEAUX 6 - 6P</t>
  </si>
  <si>
    <t>TABLEAU 30</t>
  </si>
  <si>
    <t>Ce tableau présente de manière synthétique le compte de résultats de l'année N-1 et de l'année N en distinguant d'une part, les activités du GRD des autres activités de la société/intercommunale/régie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</si>
  <si>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Dans ce tableau, le GRD doit compléter le bilan de la société/intercommunale/régie pour les années N-1 et N en distinguant les activités du GRD des autres activités de l'intercommunale et en distinguant les activitées régulées et non-régulées du GRD. Pour l'année N-1, les chiffres repris dans ce tableau doivent correspondre aux comptes annuels publiés à la Banque Nationale de Belgique.</t>
  </si>
  <si>
    <t>Dans ce tableau, le GRD doit détailler le compte de résultats de la société/intercommunale/régie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</si>
  <si>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8C</t>
  </si>
  <si>
    <t>8D</t>
  </si>
  <si>
    <t>TABLEAUX 8A - 8D</t>
  </si>
  <si>
    <t>TABLEAU 28</t>
  </si>
  <si>
    <t>TABLEAU 29</t>
  </si>
  <si>
    <t>TOTAL DES PRODUITS</t>
  </si>
  <si>
    <t>7O</t>
  </si>
  <si>
    <t xml:space="preserve">Cette fiche reprend le montant des cotisations versées par le GRD à l'ONSSAPL. Il est demandé au GRD de commenter et justifier les montants comptabilisés au cours de l'année N. </t>
  </si>
  <si>
    <t>Terrains</t>
  </si>
  <si>
    <t>Tableau 18A : Fiche budgétaire pour les pensions (hors ONSSAPL)</t>
  </si>
  <si>
    <t>Tableau 21B : N/A</t>
  </si>
  <si>
    <t>Tableau 21A : N/A</t>
  </si>
  <si>
    <t>Tableau 22A : N/A</t>
  </si>
  <si>
    <t>Tableau 22B : N/A</t>
  </si>
  <si>
    <t>Tableau 23A : N/A</t>
  </si>
  <si>
    <t>Tableau 23B : N/A</t>
  </si>
  <si>
    <t>Tableau 23C : N/A</t>
  </si>
  <si>
    <t>Tableau 24 : N/A</t>
  </si>
  <si>
    <t>Tableau 25 : N/A</t>
  </si>
  <si>
    <t>Tableau 26 : N/A</t>
  </si>
  <si>
    <t>Tableau 27 : N/A</t>
  </si>
  <si>
    <t>Tableau 10A : N/A</t>
  </si>
  <si>
    <t>Un plan détaillé du personnel comprenant un organigramme de l'année N</t>
  </si>
  <si>
    <t>Taux inflation réel 2013</t>
  </si>
  <si>
    <t>Taux inflation prévisionnel 2014</t>
  </si>
  <si>
    <t>Taux inflation prévisionnel 2015</t>
  </si>
  <si>
    <t xml:space="preserve">Solde </t>
  </si>
  <si>
    <t>Solde 1A-3</t>
  </si>
  <si>
    <t>Tableau 6bis</t>
  </si>
  <si>
    <t>6bis</t>
  </si>
  <si>
    <t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</si>
  <si>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</si>
  <si>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</si>
  <si>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</si>
  <si>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 xml:space="preserve">- Solde relatif au recalcul du plafond des coûts gérables 2015  </t>
  </si>
  <si>
    <r>
      <t>Le modèle de rapport fait partie intégrante du rapport annuel. Il est composé de tableaux et d'une liste d'annexes dans lesquelles le gestionnaire de réseau reprend toutes les explications nécessaires à la compréhension des données chiffrées. La CWaPE se réserve le droit de demander des informations complémentaires en dehors de ce modèle de rapport et ce, conformément à l'article 31, §2 de la méthodologie tarifaire transitoire 2015-2016.
La liste des annexes et leurs références sont reprises dans l'onglet "</t>
    </r>
    <r>
      <rPr>
        <i/>
        <sz val="10"/>
        <rFont val="Arial"/>
        <family val="2"/>
      </rPr>
      <t>ANNEXES</t>
    </r>
    <r>
      <rPr>
        <sz val="10"/>
        <rFont val="Arial"/>
        <family val="2"/>
      </rPr>
      <t>" du présent fichier.</t>
    </r>
  </si>
  <si>
    <t>Ce tableau présente les évolutions bilantaires des activités régulées du GRD Gaz. Ce tableau est complété automatiquement sur base du tableau T1A.</t>
  </si>
  <si>
    <t>Ce tableau présente l'évolution des fonds propres d'une part de la société/intercommunale/régie, d'autre part du GRD pour ses activitées régulées et non régulées et finalement du GRD pour ses activités régulées gaz. Ce tableau est complété automatiquement sur base du tableau T1A  à l'exception des différentes réserves qui doivent être renseignées par le GRD.</t>
  </si>
  <si>
    <t xml:space="preserve">Le tableau 4 dresse un aperçu des coûts de l'année N  par groupe de clients (GC1 (T1-T2-T3), GC2 (T4-T5), GC3 (T6) et Transit).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</si>
  <si>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pression
- Coûts pour l’installation et l’entretien de cabines de gaz basse pression 
- Coûts pour l’installation et l’entretien du réseau basse pression
- Coûts pour l’installation et l’entretien des raccordements et compteurs basse pression
- Autres coûts liés à l’infrastructure
- Gestion du système
- Coûts pour la mise à disposition d’appareils de mesure, comptage et relevés
- Coûts pour projets (informatiques)
- Coûts pour recherche et développement
- Coûts pour études effectuées par des tiers</t>
  </si>
  <si>
    <t>Ce tableau a pour objectif de montrer l'évolution des volumes d'énergie distribués sur le réseau du GRD. Le GRD renseigne les volumes d'énergie par niveau de pression (GC1, GC2, GC3) et en distinguant le prélèvement et le transit net.</t>
  </si>
  <si>
    <t>GAZ</t>
  </si>
  <si>
    <t>Un tableau de bord reprenant les plus gros clients industriels alimentés par votre réseau et le pourcentage que représentent ces gros clients sur le volume total distribué sur votre réseau.</t>
  </si>
  <si>
    <t>Conduites</t>
  </si>
  <si>
    <t>Cabines/stations</t>
  </si>
  <si>
    <t>Tableau 1C : Evolution bilantaire - Activités régulées du GRD Gaz</t>
  </si>
  <si>
    <t>facturation HP détente à Fluxys</t>
  </si>
  <si>
    <t>Sous-stations pour detente MP</t>
  </si>
  <si>
    <t>Réseau MP</t>
  </si>
  <si>
    <t>Raccordements &amp; compteurs MP</t>
  </si>
  <si>
    <t>Cabines BP</t>
  </si>
  <si>
    <t>Réseau BP</t>
  </si>
  <si>
    <t>Raccordements &amp; compteurs BP</t>
  </si>
  <si>
    <t>Odorisation</t>
  </si>
  <si>
    <t>Rectification réconciliation</t>
  </si>
  <si>
    <t>Coûts OSP - URE</t>
  </si>
  <si>
    <t>SERVICES SUPPLEMENTAIRES ET COMPLEMENTAIRES</t>
  </si>
  <si>
    <t>Service complémentaire</t>
  </si>
  <si>
    <t>Service supplémentaire</t>
  </si>
  <si>
    <t>4.4.</t>
  </si>
  <si>
    <t>4.5.</t>
  </si>
  <si>
    <t>4.6. Redevance pour occupation de domaine public</t>
  </si>
  <si>
    <t>4.7.</t>
  </si>
  <si>
    <t>GC1 (T1-T2-T3)</t>
  </si>
  <si>
    <t>GC2 (T4-T5)</t>
  </si>
  <si>
    <t>GC3 (T6)</t>
  </si>
  <si>
    <t>Tableau 6D : Fiche budgétaire des coûts pour la construction et l'entretien de sous-stations pour détente MP</t>
  </si>
  <si>
    <t>Tableau 6E : Fiche budgétaire des coûts pour la construction et l'entretien du réseau MP</t>
  </si>
  <si>
    <t>Tableau 6F : Fiche budgétaire des coûts pour la construction et l'entretien des raccordements et compteurs MP</t>
  </si>
  <si>
    <t>Tableau 6G : Fiche budgétaire des coûts pour la construction et l'entretien de cabines de gaz BP</t>
  </si>
  <si>
    <t>Tableau 6H : Fiche budgétaire des coûts pour la construction et l'entretien du réseau BP</t>
  </si>
  <si>
    <t>Tableau 6I : Fiche budgétaire des coûts pour la construction et l'entretien des raccordements et compteurs BP</t>
  </si>
  <si>
    <t>ACHEMINEMENT (FIXE)</t>
  </si>
  <si>
    <t>ACHEMINEMENT (PROPORTIONNEL)</t>
  </si>
  <si>
    <t>ACHEMINEMENT (CAPACITAIRE)</t>
  </si>
  <si>
    <t>GESTION DU SYSTEME</t>
  </si>
  <si>
    <t>MESURAGE</t>
  </si>
  <si>
    <t>PENSIONS</t>
  </si>
  <si>
    <t>IPM</t>
  </si>
  <si>
    <t>RETRIBUTIONS COMMUNES</t>
  </si>
  <si>
    <t xml:space="preserve">T1 - T2 - T3 </t>
  </si>
  <si>
    <t>Groupe de clients 1</t>
  </si>
  <si>
    <t>Volume</t>
  </si>
  <si>
    <t>Prix</t>
  </si>
  <si>
    <t>max</t>
  </si>
  <si>
    <t>nombre de compteurs</t>
  </si>
  <si>
    <t>prix (EUR/an)</t>
  </si>
  <si>
    <t>Consommation annuelle</t>
  </si>
  <si>
    <t>Terme Fixe</t>
  </si>
  <si>
    <t>EUR/kWh</t>
  </si>
  <si>
    <t>T1</t>
  </si>
  <si>
    <t>0-5 000 kWh</t>
  </si>
  <si>
    <t>T2</t>
  </si>
  <si>
    <t>5 001-150 000 kWh</t>
  </si>
  <si>
    <t>T3</t>
  </si>
  <si>
    <t>150 001-1 000 000 kWh</t>
  </si>
  <si>
    <t>TOTAL T1-T2-T3</t>
  </si>
  <si>
    <t>TOTAL  T1-T2-T3</t>
  </si>
  <si>
    <t>(A)</t>
  </si>
  <si>
    <t>T4-T5</t>
  </si>
  <si>
    <t>Groupe de clients 2</t>
  </si>
  <si>
    <t>T4 - MMR</t>
  </si>
  <si>
    <t>&gt; 1 GWh</t>
  </si>
  <si>
    <t>T5 - AMR</t>
  </si>
  <si>
    <t>&lt; 10 GWh</t>
  </si>
  <si>
    <t>TOTAL T4-T5</t>
  </si>
  <si>
    <t>(B)</t>
  </si>
  <si>
    <t>T6</t>
  </si>
  <si>
    <t>Groupe de clients 3</t>
  </si>
  <si>
    <t>&gt; 10 GWh</t>
  </si>
  <si>
    <t>TOTAL T6</t>
  </si>
  <si>
    <t>(C)</t>
  </si>
  <si>
    <t>TOTAL RECETTES (hors raccordement)</t>
  </si>
  <si>
    <t>TOTAL COUTS (hors raccordement)</t>
  </si>
  <si>
    <t>ACHEMINEMENT entre GRD (TRANSIT)</t>
  </si>
  <si>
    <t>Transit Total</t>
  </si>
  <si>
    <t>(D)</t>
  </si>
  <si>
    <t>TOTAL (sans raccordement)</t>
  </si>
  <si>
    <t>(A + B + C + D)</t>
  </si>
  <si>
    <t xml:space="preserve">RACCORDEMENTS </t>
  </si>
  <si>
    <t>Total de recettes</t>
  </si>
  <si>
    <t>Total de coûts</t>
  </si>
  <si>
    <t>Difference</t>
  </si>
  <si>
    <t>INTERVENTION CLIENTELE</t>
  </si>
  <si>
    <t>EUR/raccordement</t>
  </si>
  <si>
    <t>Totaal</t>
  </si>
  <si>
    <t xml:space="preserve">Service supplementaire détente client </t>
  </si>
  <si>
    <t xml:space="preserve">   - GC 1</t>
  </si>
  <si>
    <t xml:space="preserve">   - GC 2</t>
  </si>
  <si>
    <t xml:space="preserve">   - 'GC 3</t>
  </si>
  <si>
    <t xml:space="preserve">   - Transit</t>
  </si>
  <si>
    <t>Tarif de base pour l'activité d'acheminement sur le réseau</t>
  </si>
  <si>
    <t>Tarif des services complémentaires</t>
  </si>
  <si>
    <t>Tarif des services supplémentaires</t>
  </si>
  <si>
    <t>TOTAL des produits excl. les études d'orientation/détail</t>
  </si>
  <si>
    <t>L'activité d'acheminement sur le réseau</t>
  </si>
  <si>
    <t>Services complémentaires</t>
  </si>
  <si>
    <t>Services supplémentaires</t>
  </si>
  <si>
    <t>Lignes - MP</t>
  </si>
  <si>
    <t>Lignes - BP</t>
  </si>
  <si>
    <t>Cabines/Stations - MP</t>
  </si>
  <si>
    <t>Cabines/Stations - BP</t>
  </si>
  <si>
    <t>Raccordements - MP</t>
  </si>
  <si>
    <t>Raccordements - BP</t>
  </si>
  <si>
    <t>Appareils de mesure - MP</t>
  </si>
  <si>
    <t>Appareils de mesure - BP</t>
  </si>
  <si>
    <t>Compteurs télérelevés</t>
  </si>
  <si>
    <t>Octroi de primes</t>
  </si>
  <si>
    <t>Une copie du courrier émanant de la DG04 reprenant la notification relative à la redevance pour occupation du domaine public par le réseau de gaz naturel de l'année N et N-1.</t>
  </si>
  <si>
    <t>GC1</t>
  </si>
  <si>
    <t>GC2</t>
  </si>
  <si>
    <t>GC3</t>
  </si>
  <si>
    <t>- Cotisations ONSSAPL</t>
  </si>
  <si>
    <t>1.2.10</t>
  </si>
  <si>
    <t>Tableaux 7Q et 18A</t>
  </si>
  <si>
    <t>Tableau 7O : Fiche budgétaire services complémentaires</t>
  </si>
  <si>
    <t>- indication très détaillée et justification, comme indiqué à l'art. 17, §1 de la décision de méthodologie tarifaire 2015/2016</t>
  </si>
  <si>
    <t>- justification de l'évolution dans le temps</t>
  </si>
  <si>
    <t>Tableau 7P : Fiche budgétaire services supplémentaires</t>
  </si>
  <si>
    <t>7P</t>
  </si>
  <si>
    <t>7Q</t>
  </si>
  <si>
    <t>Ce tableau détaille les coûts supportés par le GRD pour l'exécution des services complémentaires. Il est demandé au GRD de commenter et justifier les coûts comptabilisés au cours de l'année N.</t>
  </si>
  <si>
    <t>Ce tableau détaille les coûts supportés par le GRD pour l'exécution des services supplémentaires Il est demandé au GRD de commenter et justifier les coûts comptabilisés au cours de l'année N.</t>
  </si>
  <si>
    <t>Tableau 8B : N/A</t>
  </si>
  <si>
    <t>SPECIFICITES POUR LES GRD BI-REGIONAUX</t>
  </si>
  <si>
    <r>
      <t>Ce modèle de rapport est spécifique aux gestionnaires de réseau bi-régionaux. Les onglets non-colorés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</si>
  <si>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r>
      <t xml:space="preserve">Tableau 2A </t>
    </r>
    <r>
      <rPr>
        <b/>
        <sz val="14"/>
        <color rgb="FFFF0000"/>
        <rFont val="Arial"/>
        <family val="2"/>
      </rPr>
      <t xml:space="preserve">bis </t>
    </r>
    <r>
      <rPr>
        <b/>
        <sz val="14"/>
        <rFont val="Arial"/>
        <family val="2"/>
      </rPr>
      <t xml:space="preserve">: Compte de résultats (comptabilité générale) - </t>
    </r>
    <r>
      <rPr>
        <b/>
        <sz val="14"/>
        <color rgb="FFFF0000"/>
        <rFont val="Arial"/>
        <family val="2"/>
      </rPr>
      <t>WALLONIE</t>
    </r>
  </si>
  <si>
    <t>TOTAL GRD</t>
  </si>
  <si>
    <t>Wallonie UNIQUEMENT</t>
  </si>
  <si>
    <t>Clé de répartition</t>
  </si>
  <si>
    <t>Valeur</t>
  </si>
  <si>
    <t>Denomination</t>
  </si>
  <si>
    <t>facturation HP détente au Fluxys</t>
  </si>
  <si>
    <t>Sous-stations pour détente MP</t>
  </si>
  <si>
    <t>Odoridation</t>
  </si>
  <si>
    <t>Gestion du réseau de distribution et suivi des échanges de gaz</t>
  </si>
  <si>
    <t>SERVICES SUPPLEMENTAIRE ET COMPLEMENTAIRE</t>
  </si>
  <si>
    <t>5.1.</t>
  </si>
  <si>
    <t>5.2.</t>
  </si>
  <si>
    <t>5.3.</t>
  </si>
  <si>
    <t>5.4.</t>
  </si>
  <si>
    <t>5.5.</t>
  </si>
  <si>
    <t>5.6. Redevance pour occupation de domaine public</t>
  </si>
  <si>
    <t>5.7.</t>
  </si>
  <si>
    <r>
      <t xml:space="preserve">Tableau 3A </t>
    </r>
    <r>
      <rPr>
        <b/>
        <sz val="14"/>
        <color rgb="FFFF0000"/>
        <rFont val="Arial"/>
        <family val="2"/>
      </rPr>
      <t>bis</t>
    </r>
    <r>
      <rPr>
        <b/>
        <sz val="14"/>
        <color theme="1"/>
        <rFont val="Arial"/>
        <family val="2"/>
      </rPr>
      <t xml:space="preserve"> : Compte de résultats (comptabilité générale) - comptabilité analytique - </t>
    </r>
    <r>
      <rPr>
        <b/>
        <sz val="14"/>
        <color rgb="FFFF0000"/>
        <rFont val="Arial"/>
        <family val="2"/>
      </rPr>
      <t>WALLONIE</t>
    </r>
  </si>
  <si>
    <r>
      <t>Tableau 4A</t>
    </r>
    <r>
      <rPr>
        <b/>
        <sz val="14"/>
        <color rgb="FFFF0000"/>
        <rFont val="Arial"/>
        <family val="2"/>
      </rPr>
      <t xml:space="preserve"> bis</t>
    </r>
    <r>
      <rPr>
        <b/>
        <sz val="14"/>
        <color theme="1"/>
        <rFont val="Arial"/>
        <family val="2"/>
      </rPr>
      <t xml:space="preserve"> : Compte de résultat par groupe de clients - </t>
    </r>
    <r>
      <rPr>
        <b/>
        <sz val="14"/>
        <color rgb="FFFF0000"/>
        <rFont val="Arial"/>
        <family val="2"/>
      </rPr>
      <t>WALLONIE</t>
    </r>
  </si>
  <si>
    <r>
      <t xml:space="preserve">Tableau 6 : Plafond des coûts gérables - </t>
    </r>
    <r>
      <rPr>
        <b/>
        <sz val="14"/>
        <color theme="3"/>
        <rFont val="Arial"/>
        <family val="2"/>
      </rPr>
      <t>WALLONIE</t>
    </r>
  </si>
  <si>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</si>
  <si>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Check avec T3A bis</t>
  </si>
  <si>
    <r>
      <t xml:space="preserve">Tableau 8A : Réconciliation des charges totales avec le chiffre d'affaires pour les tarifs périodiques et non-périodiques - </t>
    </r>
    <r>
      <rPr>
        <b/>
        <sz val="14"/>
        <color theme="3"/>
        <rFont val="Arial"/>
        <family val="2"/>
      </rPr>
      <t>WALLONIE</t>
    </r>
  </si>
  <si>
    <r>
      <t>Tableau 8C</t>
    </r>
    <r>
      <rPr>
        <sz val="14"/>
        <rFont val="Arial"/>
        <family val="2"/>
      </rPr>
      <t xml:space="preserve"> : Evolution des produits par composante tarifaire - </t>
    </r>
    <r>
      <rPr>
        <sz val="14"/>
        <color theme="3"/>
        <rFont val="Arial"/>
        <family val="2"/>
      </rPr>
      <t>WALLONIE</t>
    </r>
  </si>
  <si>
    <r>
      <t>Tableau 8D</t>
    </r>
    <r>
      <rPr>
        <sz val="14"/>
        <rFont val="Arial"/>
        <family val="2"/>
      </rPr>
      <t xml:space="preserve"> : Correspondance entre les produits comptables et les produits du modèle de rapport - </t>
    </r>
    <r>
      <rPr>
        <sz val="14"/>
        <color theme="3"/>
        <rFont val="Arial"/>
        <family val="2"/>
      </rPr>
      <t>WALLONIE</t>
    </r>
  </si>
  <si>
    <r>
      <t xml:space="preserve">Tableau 9A : Évolution de l'actif régulé "primaire" - </t>
    </r>
    <r>
      <rPr>
        <b/>
        <sz val="14"/>
        <color theme="3"/>
        <rFont val="Arial"/>
        <family val="2"/>
      </rPr>
      <t>WALLONIE</t>
    </r>
  </si>
  <si>
    <r>
      <t xml:space="preserve">Tableau 9B : Évolution de l'actif régulé "secondaire" - </t>
    </r>
    <r>
      <rPr>
        <b/>
        <sz val="14"/>
        <color theme="3"/>
        <rFont val="Arial"/>
        <family val="2"/>
      </rPr>
      <t>WALLONIE</t>
    </r>
  </si>
  <si>
    <r>
      <t xml:space="preserve">Tableau 9C : Évolution de l'actif régulé selon l'AR 2008 - </t>
    </r>
    <r>
      <rPr>
        <b/>
        <sz val="14"/>
        <color theme="3"/>
        <rFont val="Arial"/>
        <family val="2"/>
      </rPr>
      <t>WALLONIE</t>
    </r>
  </si>
  <si>
    <r>
      <t xml:space="preserve">Tableau 10B : Détail de l'évolution de l'actif régulé primaire - </t>
    </r>
    <r>
      <rPr>
        <b/>
        <sz val="14"/>
        <color theme="3"/>
        <rFont val="Arial"/>
        <family val="2"/>
      </rPr>
      <t>WALLONIE</t>
    </r>
  </si>
  <si>
    <r>
      <t xml:space="preserve">Tableau 10C : Détail de l'évolution de l'actif régulé secondaire - </t>
    </r>
    <r>
      <rPr>
        <b/>
        <sz val="14"/>
        <color theme="3"/>
        <rFont val="Arial"/>
        <family val="2"/>
      </rPr>
      <t>WALLONIE</t>
    </r>
  </si>
  <si>
    <r>
      <t xml:space="preserve">Tableau 11A : Amortissements de l'actif régulé primaire à reprendre dans les tarifs - </t>
    </r>
    <r>
      <rPr>
        <b/>
        <sz val="14"/>
        <color theme="3"/>
        <rFont val="Arial"/>
        <family val="2"/>
      </rPr>
      <t>WALLONIE</t>
    </r>
  </si>
  <si>
    <r>
      <t xml:space="preserve">Tableau 11B : Amortissements de l'actif régulé secondaire à reprendre dans les tarifs - </t>
    </r>
    <r>
      <rPr>
        <b/>
        <sz val="14"/>
        <color theme="3"/>
        <rFont val="Arial"/>
        <family val="2"/>
      </rPr>
      <t>WALLONIE</t>
    </r>
  </si>
  <si>
    <r>
      <t xml:space="preserve">Tableau 12 : Besoin en Fonds de roulement net - </t>
    </r>
    <r>
      <rPr>
        <b/>
        <sz val="14"/>
        <color theme="3"/>
        <rFont val="Arial"/>
        <family val="2"/>
      </rPr>
      <t>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</si>
  <si>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</si>
  <si>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</si>
  <si>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 </t>
    </r>
    <r>
      <rPr>
        <b/>
        <sz val="14"/>
        <color theme="3"/>
        <rFont val="Arial"/>
        <family val="2"/>
      </rPr>
      <t>WALLONIE</t>
    </r>
  </si>
  <si>
    <r>
      <t xml:space="preserve">Tableau 14B : Calcul du pourcentage de rendement secondaire et de la marge bénéficiaire équitable secondaire - </t>
    </r>
    <r>
      <rPr>
        <b/>
        <sz val="14"/>
        <color theme="3"/>
        <rFont val="Arial"/>
        <family val="2"/>
      </rPr>
      <t>WALLONIE</t>
    </r>
  </si>
  <si>
    <r>
      <t xml:space="preserve">Tableau 14C : Calcul du pourcentage de rendement et de la marge bénéficiaire équitable selon l'AR 2008 - </t>
    </r>
    <r>
      <rPr>
        <b/>
        <sz val="14"/>
        <color theme="3"/>
        <rFont val="Arial"/>
        <family val="2"/>
      </rPr>
      <t>WALLONIE</t>
    </r>
  </si>
  <si>
    <r>
      <t xml:space="preserve">Tableau 16A </t>
    </r>
    <r>
      <rPr>
        <b/>
        <sz val="14"/>
        <color rgb="FFFF0000"/>
        <rFont val="Arial"/>
        <family val="2"/>
      </rPr>
      <t>bis</t>
    </r>
    <r>
      <rPr>
        <b/>
        <sz val="14"/>
        <rFont val="Arial"/>
        <family val="2"/>
      </rPr>
      <t xml:space="preserve"> : Fiche budgétaire des obligations de service public - </t>
    </r>
    <r>
      <rPr>
        <b/>
        <sz val="14"/>
        <color rgb="FFFF0000"/>
        <rFont val="Arial"/>
        <family val="2"/>
      </rPr>
      <t>WALLONIE</t>
    </r>
  </si>
  <si>
    <r>
      <t xml:space="preserve">Tableau 16B  : Coût des obligations de service public - </t>
    </r>
    <r>
      <rPr>
        <b/>
        <sz val="14"/>
        <color theme="3"/>
        <rFont val="Arial"/>
        <family val="2"/>
      </rPr>
      <t>WALLONIE</t>
    </r>
  </si>
  <si>
    <t>Check T3A bis</t>
  </si>
  <si>
    <t>imputé à la Wallonie</t>
  </si>
  <si>
    <r>
      <t xml:space="preserve">Tableau 17 : Postes de tarif (impôts, prélèvements, surcharges, contributions et rétributions) - </t>
    </r>
    <r>
      <rPr>
        <b/>
        <sz val="14"/>
        <color theme="3"/>
        <rFont val="Arial"/>
        <family val="2"/>
      </rPr>
      <t>WALLONIE</t>
    </r>
  </si>
  <si>
    <r>
      <t xml:space="preserve">Tableau 19 </t>
    </r>
    <r>
      <rPr>
        <b/>
        <sz val="14"/>
        <color rgb="FFFF0000"/>
        <rFont val="Arial"/>
        <family val="2"/>
      </rPr>
      <t xml:space="preserve">bis </t>
    </r>
    <r>
      <rPr>
        <b/>
        <sz val="14"/>
        <rFont val="Arial"/>
        <family val="2"/>
      </rPr>
      <t xml:space="preserve">: Evolution des volumes/comparaison entre les volumes budgétés et les volumes réels - </t>
    </r>
    <r>
      <rPr>
        <b/>
        <sz val="14"/>
        <color rgb="FFFF0000"/>
        <rFont val="Arial"/>
        <family val="2"/>
      </rPr>
      <t>WALLONIE</t>
    </r>
  </si>
  <si>
    <r>
      <t>Tableau 28</t>
    </r>
    <r>
      <rPr>
        <b/>
        <sz val="14"/>
        <rFont val="Arial"/>
        <family val="2"/>
      </rPr>
      <t xml:space="preserve"> : Vue d'ensemble des soldes - </t>
    </r>
    <r>
      <rPr>
        <b/>
        <sz val="14"/>
        <color theme="3"/>
        <rFont val="Arial"/>
        <family val="2"/>
      </rPr>
      <t>WALLONIE</t>
    </r>
  </si>
  <si>
    <t>Tableau 7 bis</t>
  </si>
  <si>
    <t>Tableau 3A bis</t>
  </si>
  <si>
    <r>
      <rPr>
        <b/>
        <u/>
        <sz val="14"/>
        <rFont val="Arial"/>
        <family val="2"/>
      </rPr>
      <t xml:space="preserve">Tableau 29 </t>
    </r>
    <r>
      <rPr>
        <b/>
        <u/>
        <sz val="14"/>
        <color rgb="FFFF0000"/>
        <rFont val="Arial"/>
        <family val="2"/>
      </rPr>
      <t>bis</t>
    </r>
    <r>
      <rPr>
        <b/>
        <sz val="14"/>
        <color rgb="FFFF0000"/>
        <rFont val="Arial"/>
        <family val="2"/>
      </rPr>
      <t>:</t>
    </r>
    <r>
      <rPr>
        <b/>
        <sz val="14"/>
        <rFont val="Arial"/>
        <family val="2"/>
      </rPr>
      <t xml:space="preserve"> Suivi des dettes et créances tarifaires - </t>
    </r>
    <r>
      <rPr>
        <b/>
        <sz val="14"/>
        <color rgb="FFFF0000"/>
        <rFont val="Arial"/>
        <family val="2"/>
      </rPr>
      <t>WALLONIE</t>
    </r>
  </si>
  <si>
    <t>DETTES / CREANCES TARIFAIRES pour la Wallonie</t>
  </si>
  <si>
    <t>2A bis</t>
  </si>
  <si>
    <t>3A bis</t>
  </si>
  <si>
    <t>4A bis</t>
  </si>
  <si>
    <r>
      <t xml:space="preserve">Le tableau 6 bis permet de re-calculer le plafond prévisionnel des coûts gérables de l'année 2015 sur base du montant des coûts gérables de l'année 2012 approuvé par le régulateur. La différence entre le plafond re-calculé et le plafond initial (tel que repris dans la proposition tarifaire) forme un solde gérable. 
</t>
    </r>
    <r>
      <rPr>
        <sz val="10"/>
        <color theme="3"/>
        <rFont val="Arial"/>
        <family val="2"/>
      </rPr>
      <t xml:space="preserve">Ce tableau doit être complété avec les informations relatives à la partie wallonne du GRD. </t>
    </r>
  </si>
  <si>
    <t>7 bis</t>
  </si>
  <si>
    <r>
      <t xml:space="preserve">Ce tableau réalise une réconciliation entre les coûts et le chiffre d’affaires pour les tarifs périodiqueset les tarifs non-périodiques. Le chiffre d’affaires est scindé par tarif. Le chiffre d’affaires de ce tableau doit correspondre aux recettes rapportées au tableau 8C. </t>
    </r>
    <r>
      <rPr>
        <sz val="10"/>
        <color theme="3"/>
        <rFont val="Arial"/>
        <family val="2"/>
      </rPr>
      <t>Le GRD complète les informations avec les valeurs relatives à la partie wallonne du GRD.</t>
    </r>
  </si>
  <si>
    <r>
      <t xml:space="preserve">Ce tableau permet de faire la réconciliation entre la comptabilité et le modèle de rapport pour les recettes. </t>
    </r>
    <r>
      <rPr>
        <sz val="10"/>
        <color theme="3"/>
        <rFont val="Arial"/>
        <family val="2"/>
      </rPr>
      <t>Le GRD complète les informations avec les valeurs relatives à la partie wallonne du GRD.</t>
    </r>
  </si>
  <si>
    <r>
      <t xml:space="preserve">Ce tableau présente les recettes issues de la facturation des différents tarifs en distinguant l'injection et le prélèvement. La différence entre les recettes budgetées et les recettes réelles forme le solde du chiffre d'affaires total. </t>
    </r>
    <r>
      <rPr>
        <sz val="10"/>
        <color theme="3"/>
        <rFont val="Arial"/>
        <family val="2"/>
      </rPr>
      <t>Le GRD complète les informations avec les valeurs relatives à la partie wallonne du GRD.</t>
    </r>
  </si>
  <si>
    <r>
      <t xml:space="preserve">Ce tableau reprend l'évolution de l'actif régulé secondaire au cours de l'année N. </t>
    </r>
    <r>
      <rPr>
        <sz val="10"/>
        <color theme="3"/>
        <rFont val="Arial"/>
        <family val="2"/>
      </rPr>
      <t>Le GRD complète les informations avec les valeurs relatives à la partie wallonne du GRD.</t>
    </r>
  </si>
  <si>
    <r>
      <t xml:space="preserve">Ce tableau reprend l'évolution de l'actif régulé primaire au cours de l'année N. </t>
    </r>
    <r>
      <rPr>
        <sz val="10"/>
        <color theme="3"/>
        <rFont val="Arial"/>
        <family val="2"/>
      </rPr>
      <t>Le GRD complète les informations avec les valeurs relatives à la partie wallonne du GRD.</t>
    </r>
  </si>
  <si>
    <r>
      <t xml:space="preserve">Ce tableau reprend l'évolution de l'actif régulé au cours de l'année N en respectant les dispositions de l'Arrêté Royal du 2 septembre 2008. Les logiciels informatiques sont donc exclus. </t>
    </r>
    <r>
      <rPr>
        <sz val="10"/>
        <color theme="3"/>
        <rFont val="Arial"/>
        <family val="2"/>
      </rPr>
      <t xml:space="preserve">Le GRD complète les informations avec les valeurs relatives à la partie wallonne du GRD.  </t>
    </r>
  </si>
  <si>
    <r>
      <t xml:space="preserve">Cette fiche reprend le détail de l'actif régulé primaire par catégories d'actifs pour l'année N. </t>
    </r>
    <r>
      <rPr>
        <sz val="10"/>
        <color theme="3"/>
        <rFont val="Arial"/>
        <family val="2"/>
      </rPr>
      <t>Le GRD complète les informations avec les valeurs relatives à la partie wallonne du GRD.</t>
    </r>
  </si>
  <si>
    <r>
      <t xml:space="preserve">Cette fiche reprend le détail de l'actif régulé secondaire par catégories d'actifs pour l'année N. </t>
    </r>
    <r>
      <rPr>
        <sz val="10"/>
        <color theme="3"/>
        <rFont val="Arial"/>
        <family val="2"/>
      </rPr>
      <t>Le GRD complète les informations avec les valeurs relatives à la partie wallonne du GRD.</t>
    </r>
  </si>
  <si>
    <r>
      <t xml:space="preserve">Ce tableau indique les amortissements de l'actif régulé primaire à reprendre dans les tarifs pour l'année N.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</si>
  <si>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l'année N. </t>
    </r>
    <r>
      <rPr>
        <sz val="10"/>
        <color theme="3"/>
        <rFont val="Arial"/>
        <family val="2"/>
      </rPr>
      <t>Le GRD complète les informations avec les valeurs relatives à la partie wallonne du GRD.</t>
    </r>
  </si>
  <si>
    <r>
      <t xml:space="preserve">Cette fiche a pour objectif de valoriser la variation du besoin en fonds de roulement net pour l'année N-1 et N. Le besoin en fonds de roulement intervient dans le calcul de la marge bénéficiaire équitable selon les dispositions l'AR du 2 septembre 2008. </t>
    </r>
    <r>
      <rPr>
        <sz val="10"/>
        <color theme="3"/>
        <rFont val="Arial"/>
        <family val="2"/>
      </rPr>
      <t>Le GRD complète les informations avec les valeurs relatives à la partie wallonne du GRD.</t>
    </r>
  </si>
  <si>
    <r>
      <t>Ce tableau reprend les différents postes faisant partie des comptes de régularisation (actif et passif) du GRD pour l'année N-1 et N. Il est demandé au GRD de commenter l'évolution des comptes de régularisation.</t>
    </r>
    <r>
      <rPr>
        <sz val="10"/>
        <color theme="3"/>
        <rFont val="Arial"/>
        <family val="2"/>
      </rPr>
      <t xml:space="preserve"> Le GRD complète les informations avec les valeurs relatives à la partie wallonne du GRD.</t>
    </r>
  </si>
  <si>
    <r>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r>
    <r>
      <rPr>
        <sz val="10"/>
        <color theme="3"/>
        <rFont val="Arial"/>
        <family val="2"/>
      </rPr>
      <t xml:space="preserve"> Le GRD complète les informations avec les valeurs relatives à la partie wallonne du GRD.</t>
    </r>
  </si>
  <si>
    <r>
      <t xml:space="preserve">Ce tableau a pour objectif de calculer le pourcentage de rendement primaire et la marge bénéficiaire équitable primaire pour l'année N. </t>
    </r>
    <r>
      <rPr>
        <sz val="10"/>
        <color theme="3"/>
        <rFont val="Arial"/>
        <family val="2"/>
      </rPr>
      <t>Le GRD complète les informations avec les valeurs relatives à la partie wallonne du GRD.</t>
    </r>
  </si>
  <si>
    <r>
      <t xml:space="preserve">Ce tableau a pour objectif de calculer le pourcentage de rendement secondaire et la marge bénéficiaire équitable secondaire pour l'année N. </t>
    </r>
    <r>
      <rPr>
        <sz val="10"/>
        <color theme="3"/>
        <rFont val="Arial"/>
        <family val="2"/>
      </rPr>
      <t>Le GRD complète les informations avec les valeurs relatives à la partie wallonne du GRD.</t>
    </r>
  </si>
  <si>
    <r>
      <t xml:space="preserve">Ce tableau a pour objectif de calculer le pourcentage de rendement et la marge bénéficiaire équitable pour l'année N selon les règles de l'AR du 2 septembre 2008. </t>
    </r>
    <r>
      <rPr>
        <sz val="10"/>
        <color theme="3"/>
        <rFont val="Arial"/>
        <family val="2"/>
      </rPr>
      <t>Le GRD complète les informations avec les valeurs relatives à la partie wallonne du GRD.</t>
    </r>
  </si>
  <si>
    <t>16A bis</t>
  </si>
  <si>
    <t>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Pour cette dernière, le GRD ne reprend que la partie des coûts d'origine fédérale qui doit être imputée à la partie wallonne du GRD. Le GRD indique également la/les clé(s) de répartition utilisée(s) pour scinder les coûts d'origine fédérale.</t>
  </si>
  <si>
    <r>
      <t xml:space="preserve">Cette fiche reprend les coûts et les produits relatifs à la redevance pour occupation du domaine public. Il est demandé au GRD de commenter l'évolution de ces coûts et de ces produits. </t>
    </r>
    <r>
      <rPr>
        <sz val="10"/>
        <color theme="3"/>
        <rFont val="Arial"/>
        <family val="2"/>
      </rPr>
      <t>Le GRD complète les informations avec les valeurs relatives à la partie wallonne du GRD.</t>
    </r>
  </si>
  <si>
    <t>19 bis</t>
  </si>
  <si>
    <r>
      <t xml:space="preserve">Ce tableau donne une vue d'ensemble des soldes régulatoires de l'année N. </t>
    </r>
    <r>
      <rPr>
        <sz val="10"/>
        <color theme="3"/>
        <rFont val="Arial"/>
        <family val="2"/>
      </rPr>
      <t>Le GRD complète les informations avec les valeurs relatives à la partie wallonne du GRD.</t>
    </r>
  </si>
  <si>
    <t>29 bis</t>
  </si>
  <si>
    <t xml:space="preserve">NOMBRE EAN </t>
  </si>
  <si>
    <r>
      <t>Tableau 30</t>
    </r>
    <r>
      <rPr>
        <sz val="14"/>
        <rFont val="Arial"/>
        <family val="2"/>
      </rPr>
      <t xml:space="preserve">: EAN - </t>
    </r>
    <r>
      <rPr>
        <sz val="14"/>
        <color theme="3"/>
        <rFont val="Arial"/>
        <family val="2"/>
      </rPr>
      <t>WALLONIE</t>
    </r>
  </si>
  <si>
    <r>
      <t xml:space="preserve">Tableau 1A </t>
    </r>
    <r>
      <rPr>
        <b/>
        <sz val="14"/>
        <color rgb="FFFF0000"/>
        <rFont val="Arial"/>
        <family val="2"/>
      </rPr>
      <t>bis</t>
    </r>
    <r>
      <rPr>
        <b/>
        <sz val="14"/>
        <rFont val="Arial"/>
        <family val="2"/>
      </rPr>
      <t xml:space="preserve"> : Bilan (comptabilité générale) - </t>
    </r>
    <r>
      <rPr>
        <b/>
        <sz val="14"/>
        <color rgb="FFFF0000"/>
        <rFont val="Arial"/>
        <family val="2"/>
      </rPr>
      <t>WALLONIE</t>
    </r>
  </si>
  <si>
    <t>1A bis</t>
  </si>
  <si>
    <t xml:space="preserve">Dans ce tableau, le GRD doit compléter le bilan de la société/intercommunale/régie pour l'année N en distinguant les activités du GRD des autres activités de la société/l'intercommunale/régie et en distinguant les activitées régulées et non-régulées du GRD. Ce tableau doit être complété avec les informations relatives à la partie wallonne du GRD. </t>
  </si>
  <si>
    <t>Tableau 17</t>
  </si>
  <si>
    <t xml:space="preserve">Charges de pension des agents sous statut public </t>
  </si>
  <si>
    <t>Acompte/Report (+ ou -) des soldes régulatoires du passé</t>
  </si>
  <si>
    <t>Pour les années 2015 et 2016, l'acompte correspond à 10% des soldes régulatoires estimés des années 2008 à 2013</t>
  </si>
  <si>
    <t>ACOMPTE 2015</t>
  </si>
  <si>
    <t>Montant des acomptes correspondant chacun à 10% du montant rapporté du solde régulatoire cumulé des années 2008 à 2013 tel que calculé dans la PT</t>
  </si>
  <si>
    <t>ACOMPTE 2016</t>
  </si>
  <si>
    <t xml:space="preserve">Passif régulatoire =&gt; signe négatif (-)  /  Actif régulatoire =&gt; signe positif (+) </t>
  </si>
  <si>
    <t xml:space="preserve">ACOMPTE /REPORT DES SOLDES (DETTE/CREANCE) REGULATOIRES DU PASSE DANS LES TARIFS </t>
  </si>
  <si>
    <t>Tableau 3A : Compte de résultats  (comptabilité générale) - comptabilité analytique</t>
  </si>
  <si>
    <t>Charges de pension des agents sous statut public</t>
  </si>
  <si>
    <t>Tableau 7Q : Fiche budgétaire pour les charges de pension des agents sous statut public</t>
  </si>
  <si>
    <t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t>
  </si>
  <si>
    <t>Annexe 23</t>
  </si>
  <si>
    <t>Annexe 24</t>
  </si>
  <si>
    <t>Annexe 28</t>
  </si>
  <si>
    <t>PT 2015-2016 V0</t>
  </si>
  <si>
    <t>Solde 1A-4</t>
  </si>
  <si>
    <r>
      <t xml:space="preserve">- Solde relatif au recalcul du plafond Atrias </t>
    </r>
    <r>
      <rPr>
        <b/>
        <sz val="10"/>
        <color rgb="FFFF0000"/>
        <rFont val="Arial"/>
        <family val="2"/>
      </rPr>
      <t>(ne peut être que positif)</t>
    </r>
  </si>
  <si>
    <t>Solde recalcul plafond Atrias</t>
  </si>
  <si>
    <t>Valeur provisoire coûts gérables 2012 déduction faite des charges de pension des agents sous statuts publics</t>
  </si>
  <si>
    <t>Correction apportée à la valeur provisoire coûts gérables 2012 déduction faite des charges de pension des agents sous statuts publics suite à l'approbation du rapport tarifaire 2012</t>
  </si>
  <si>
    <t>PT 2015-2016</t>
  </si>
  <si>
    <t>En application de l' article 32§§3 et 6 de la méthodologie tarifaire transitoire 2015-2016</t>
  </si>
  <si>
    <t>Coûts gérables réels 2012 rapportés dans le rapport annuel ex-post 2012</t>
  </si>
  <si>
    <t>Correction apportée aux coûts gérables 2012 suite à l'approbation des soldes 2012 par le régulateur</t>
  </si>
  <si>
    <t>Coûts gérables réels 2012 dûment approuvés par le régulateur</t>
  </si>
  <si>
    <t>Valorisation du plafond coûts gérables 2015 (hors Atrias)</t>
  </si>
  <si>
    <t>Plafonds annuels Atrias et Réseaux intelligents ajoutés au plafond des coûts gérables</t>
  </si>
  <si>
    <t>Dépenses réellement allouées au projet de clearing house Atrias et aux réseaux intelligents</t>
  </si>
  <si>
    <t>Corrections apportées aux plafonds Atrias et Réseaux intelligents ajoutés au plafond des coûts gérables</t>
  </si>
  <si>
    <t>En application de l' article 32§§4 et 5 de la méthodologie tarifaire transitoire 2015-2016</t>
  </si>
  <si>
    <r>
      <t>P</t>
    </r>
    <r>
      <rPr>
        <sz val="8"/>
        <color indexed="8"/>
        <rFont val="Arial"/>
        <family val="2"/>
      </rPr>
      <t>atrias</t>
    </r>
  </si>
  <si>
    <t>Veuillez reprendre en annexe 8 le détail des dépenses réellement allouées (en y joignant les pièces justificatives) au projet de clearing house Atrias</t>
  </si>
  <si>
    <t>Paramètres utilisés dans le calcul des plafonds Atrias et Réseaux intelligents</t>
  </si>
  <si>
    <r>
      <t xml:space="preserve">Tableau 6 bis : Correction du plafond des coûts gérables - </t>
    </r>
    <r>
      <rPr>
        <b/>
        <sz val="14"/>
        <color theme="3"/>
        <rFont val="Arial"/>
        <family val="2"/>
      </rPr>
      <t>Wallonie</t>
    </r>
  </si>
  <si>
    <r>
      <t xml:space="preserve">Tableau 6ter : Plafond Atrias - </t>
    </r>
    <r>
      <rPr>
        <b/>
        <sz val="14"/>
        <color theme="3"/>
        <rFont val="Arial"/>
        <family val="2"/>
      </rPr>
      <t>Wallonie</t>
    </r>
  </si>
  <si>
    <t>Après correction de la valeur provisoire des coûts gérables 2012 (tableau 6bis) et du plafond Atrias (tableau 6ter)</t>
  </si>
  <si>
    <t>Tableau 6ter</t>
  </si>
  <si>
    <t>TOTAL DES TARIFS NON PERIODIQUES</t>
  </si>
  <si>
    <t>OPEX (hors OSP)</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</si>
  <si>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</si>
  <si>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</si>
  <si>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</si>
  <si>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</si>
  <si>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</si>
  <si>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</si>
  <si>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</si>
  <si>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</si>
  <si>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6ter</t>
  </si>
  <si>
    <r>
      <t xml:space="preserve">Le tableau 6 ter permet de re-calculer le plafonds Atrias compte tenu des dépenses réellement allouées par le GRD au projet de clearing house Atrias. 
</t>
    </r>
    <r>
      <rPr>
        <sz val="10"/>
        <color theme="3"/>
        <rFont val="Arial"/>
        <family val="2"/>
      </rPr>
      <t xml:space="preserve">Ce tableau doit être complété avec les informations relatives à la partie wallonne du GRD. </t>
    </r>
  </si>
  <si>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2015-2016 (à savoir, le contrôle ex-post). </t>
  </si>
  <si>
    <r>
      <t xml:space="preserve">Conformément à l'article 27 de la méthodologie tarifaire transitoire Electricité 2015-2016, le rapport annuel (y compris les annexes) doivent être transmis à la CWaPE en respectant les échéances fixées </t>
    </r>
    <r>
      <rPr>
        <b/>
        <sz val="10"/>
        <color rgb="FFC00000"/>
        <rFont val="Arial"/>
        <family val="2"/>
      </rPr>
      <t>soit à la date du 15 février, soit à la date du 15 mars de l'année suivant l'année d'exploitation écoulée</t>
    </r>
    <r>
      <rPr>
        <sz val="10"/>
        <rFont val="Arial"/>
        <family val="2"/>
      </rPr>
      <t xml:space="preserve">. Un rapport annuel introduit avant le 15 février sera considéré comme introduit à la date du 15 février. Un rapport annuel introduit entre le 16 février et le 14 mars sera considéré comme introduit à la date du 15 mars. Le rapport annuel est transmis en 3 exemplaires papier par porteur ainsi que sur support électronique </t>
    </r>
    <r>
      <rPr>
        <b/>
        <sz val="10"/>
        <color rgb="FFC00000"/>
        <rFont val="Arial"/>
        <family val="2"/>
      </rPr>
      <t>(OBLIGATOIREMENT SOUS FORMAT EXCEL)</t>
    </r>
    <r>
      <rPr>
        <sz val="10"/>
        <rFont val="Arial"/>
        <family val="2"/>
      </rPr>
      <t xml:space="preserve"> à l'adresse suivante : </t>
    </r>
    <r>
      <rPr>
        <sz val="10"/>
        <color rgb="FF0000FF"/>
        <rFont val="Arial"/>
        <family val="2"/>
      </rPr>
      <t>tarification@cwape.be</t>
    </r>
    <r>
      <rPr>
        <sz val="10"/>
        <rFont val="Arial"/>
        <family val="2"/>
      </rPr>
      <t>.</t>
    </r>
  </si>
  <si>
    <r>
      <t xml:space="preserve">Dans ce tableau, le GRD doit détailler le compte de résultats de la société/intercommunale/régie pour l'année N en distinguant d'une part, les activités du GRD des autres activités de l'intercommunale et d'autre part, en distinguant les activités régulées et les non-régulées du GRD. </t>
    </r>
    <r>
      <rPr>
        <sz val="10"/>
        <color theme="4" tint="-0.249977111117893"/>
        <rFont val="Arial"/>
        <family val="2"/>
      </rPr>
      <t xml:space="preserve">Ce tableau doit être complété avec les informations relatives à la partie wallonne du GRD. </t>
    </r>
  </si>
  <si>
    <r>
      <t xml:space="preserve">Le tableau 3A bis est identique au tableau 3A décrit ci-dessus. </t>
    </r>
    <r>
      <rPr>
        <sz val="10"/>
        <color theme="4" tint="-0.249977111117893"/>
        <rFont val="Arial"/>
        <family val="2"/>
      </rPr>
      <t xml:space="preserve">Ce tableau doit être complété avec les informations relatives à la partie Wallonie du GRD. </t>
    </r>
    <r>
      <rPr>
        <sz val="10"/>
        <rFont val="Arial"/>
        <family val="2"/>
      </rPr>
      <t xml:space="preserve">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"réalité 2015" relatives à la partie wallonne du GRD se complètent ensuite automatiquement. </t>
    </r>
  </si>
  <si>
    <r>
      <t xml:space="preserve">Le tableau 4A bis est identique au tableau 4A décrit ci-dessus. </t>
    </r>
    <r>
      <rPr>
        <sz val="10"/>
        <color theme="4" tint="-0.249977111117893"/>
        <rFont val="Arial"/>
        <family val="2"/>
      </rPr>
      <t xml:space="preserve">Ce tableau doit être complété avec les informations relatives à la partie Wallonie du GRD. </t>
    </r>
  </si>
  <si>
    <t>N/A pour le rapport tarifaire ex-post</t>
  </si>
  <si>
    <r>
      <t xml:space="preserve">Le tableau 6 donne un aperçu des coûts gérables totaux tels que visés par l'article 2, §1er, 3°, 4° et 11° de la méthodologie tarifaire transitoire 2015-2016, déduction faite des coûts alloués aux obligations de service public (en vertu de l'article 2 §1er, 13°). 
Le plafond des coûts gérables de l'année 2015 est repris du tableau 6 bis et intègre les corrections éventuelles résultant de l'approbation des coûts gérables de l'année 2012. Le solde éventuel entre ces deux valeurs est le </t>
    </r>
    <r>
      <rPr>
        <b/>
        <sz val="10"/>
        <rFont val="Arial"/>
        <family val="2"/>
      </rPr>
      <t>solde 1A-3</t>
    </r>
    <r>
      <rPr>
        <sz val="10"/>
        <rFont val="Arial"/>
        <family val="2"/>
      </rPr>
      <t xml:space="preserve">.
Le plafond des coûts IT Atrias est recalculé ex post dans le tableau 6ter : si le montant des coûts IT Atrias réels est inférieur au plafond Atrias de la proposition tarifaire, la différence entre ces deux montants constitue un solde non-gérable </t>
    </r>
    <r>
      <rPr>
        <b/>
        <sz val="10"/>
        <rFont val="Arial"/>
        <family val="2"/>
      </rPr>
      <t>(solde 1A-4)</t>
    </r>
    <r>
      <rPr>
        <sz val="10"/>
        <rFont val="Arial"/>
        <family val="2"/>
      </rPr>
      <t xml:space="preserve">. Par contre, si le montant des coûts IT Atrias réels est supérieur au plafond Atrias de la proposition tarifaire, la différence entre ces deux montants constitue un solde gérable et n'est donc pas calculée.
La différence entre les coûts gérables réels et les coûts gérables (ou le plafond) budgétés forme un solde gérable </t>
    </r>
    <r>
      <rPr>
        <b/>
        <sz val="10"/>
        <rFont val="Arial"/>
        <family val="2"/>
      </rPr>
      <t>(solde 1A-1).</t>
    </r>
    <r>
      <rPr>
        <sz val="10"/>
        <rFont val="Arial"/>
        <family val="2"/>
      </rPr>
      <t xml:space="preserve">
En 2016, les coûts gérables budgetés (et le plafond) sont recalculés ex post sur base des paramètres d'indexation M et S. 
La différence entre les coûts gérables réels et les coûts gérables réindexés (ou le plafond réindexé) forme un solde gérable </t>
    </r>
    <r>
      <rPr>
        <b/>
        <sz val="10"/>
        <rFont val="Arial"/>
        <family val="2"/>
      </rPr>
      <t>(solde 1A-2)</t>
    </r>
    <r>
      <rPr>
        <sz val="10"/>
        <rFont val="Arial"/>
        <family val="2"/>
      </rPr>
      <t xml:space="preserve">. 
</t>
    </r>
    <r>
      <rPr>
        <b/>
        <sz val="10"/>
        <color rgb="FFFF0000"/>
        <rFont val="Arial"/>
        <family val="2"/>
      </rPr>
      <t>Il est demandé au GRD de détailler dans des notes séparées les grandes catégories de coûts gérables (annexe 7) et les coûts IT dont notamment les coûts couverts par le plafond Atrias  (annexe 8).</t>
    </r>
    <r>
      <rPr>
        <sz val="10"/>
        <rFont val="Arial"/>
        <family val="2"/>
      </rPr>
      <t xml:space="preserve">
</t>
    </r>
    <r>
      <rPr>
        <sz val="10"/>
        <color theme="3"/>
        <rFont val="Arial"/>
        <family val="2"/>
      </rPr>
      <t xml:space="preserve">Ce tableau doit être complété avec les informations relatives à la partie wallonne du GRD. </t>
    </r>
    <r>
      <rPr>
        <sz val="10"/>
        <rFont val="Arial"/>
        <family val="2"/>
      </rPr>
      <t xml:space="preserve">
</t>
    </r>
  </si>
  <si>
    <r>
      <t xml:space="preserve">Le tableau 7 bis est identique au tableau 7 décrit ci-dessus, mais ne concerne que les années 2015 (pas d'historique). </t>
    </r>
    <r>
      <rPr>
        <sz val="10"/>
        <color theme="4" tint="-0.249977111117893"/>
        <rFont val="Arial"/>
        <family val="2"/>
      </rPr>
      <t>Ce tableau doit être complété avec les informations relatives à la partie wallonne du GRD.</t>
    </r>
    <r>
      <rPr>
        <sz val="10"/>
        <rFont val="Arial"/>
        <family val="2"/>
      </rPr>
      <t xml:space="preserve"> Le premier tableau relatif aux comptes de la comptabilité générale (comptes 6 et 7) a été supprimé. </t>
    </r>
  </si>
  <si>
    <t>N/A pour le rapport tarifaire gaz</t>
  </si>
  <si>
    <t>7A  7B</t>
  </si>
  <si>
    <r>
      <t>La fiche 16A bis est identique à la fiche 16A mais</t>
    </r>
    <r>
      <rPr>
        <sz val="10"/>
        <color theme="4" tint="-0.249977111117893"/>
        <rFont val="Arial"/>
        <family val="2"/>
      </rPr>
      <t xml:space="preserve"> doit être complétée avec les informations relatives à la partie wallonne du GRD.</t>
    </r>
  </si>
  <si>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sz val="10"/>
        <color theme="3"/>
        <rFont val="Arial"/>
        <family val="2"/>
      </rPr>
      <t>Le GRD complète les informations avec les valeurs relatives à la partie wallonne du GRD.</t>
    </r>
    <r>
      <rPr>
        <b/>
        <sz val="10"/>
        <color rgb="FFFF0000"/>
        <rFont val="Arial"/>
        <family val="2"/>
      </rPr>
      <t xml:space="preserve"> Il est demandé au GRD de détailler dans une note séparée l'ensemble des éléments ayant conduit à une évolution des coûts OSP rapportés entre budget et réalité et de comparer d'une part, les hypothèses prises en compte pour l'établissement du budget et d'autre part, les données réelles observées au cours de l'année d'exploitation (Annexe 18). </t>
    </r>
  </si>
  <si>
    <r>
      <t xml:space="preserve">Ce tableau reprend le calcul détaillé des charges fiscales résultant de l'application de l'impôt des sociétés sur le résultat des activités régulées du GRD de la société/intercommunale.  </t>
    </r>
    <r>
      <rPr>
        <sz val="10"/>
        <color theme="3"/>
        <rFont val="Arial"/>
        <family val="2"/>
      </rPr>
      <t>Le GRD complète les informations avec les valeurs relatives à la partie wallonne du GRD.</t>
    </r>
  </si>
  <si>
    <t>17B</t>
  </si>
  <si>
    <r>
      <t xml:space="preserve">Le tableau 19 bis est identique au tableau 19 </t>
    </r>
    <r>
      <rPr>
        <sz val="10"/>
        <color theme="4" tint="-0.249977111117893"/>
        <rFont val="Arial"/>
        <family val="2"/>
      </rPr>
      <t>mais doit être complété avec les informations relatives à la partie wallonne du GRD.</t>
    </r>
  </si>
  <si>
    <r>
      <t xml:space="preserve">Le tableau 29 bis est identique au tableau 29 mais </t>
    </r>
    <r>
      <rPr>
        <sz val="10"/>
        <color theme="4" tint="-0.249977111117893"/>
        <rFont val="Arial"/>
        <family val="2"/>
      </rPr>
      <t xml:space="preserve">doit être complété avec les informations relatives à la partie wallonne du GRD. </t>
    </r>
  </si>
  <si>
    <t xml:space="preserve">Ce tableau reprend le nombre de codes EAN ainsi que le nombre de compteurs installés sur le territoire wallon du GRD au 31 décembre de l'année d'exploitation. </t>
  </si>
  <si>
    <t>TABLE DES MATIERES DU RAPPORT TARIFAIRE ANNUEL</t>
  </si>
  <si>
    <t>HYPOTHESES</t>
  </si>
  <si>
    <t>Tableau 7A : N/A</t>
  </si>
  <si>
    <t>Tableau 7B : N/A</t>
  </si>
  <si>
    <t>Marge bénéficiaire (Mbe) nette sur activité régulée</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</si>
  <si>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</si>
  <si>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</si>
  <si>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</si>
  <si>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</si>
  <si>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</si>
  <si>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</si>
  <si>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</si>
  <si>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</si>
  <si>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</si>
  <si>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</si>
  <si>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</si>
  <si>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</si>
  <si>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</si>
  <si>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</si>
  <si>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(6)</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</si>
  <si>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</si>
  <si>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</si>
  <si>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</si>
  <si>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</si>
  <si>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</si>
  <si>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</si>
  <si>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</si>
  <si>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</si>
  <si>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</si>
  <si>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</si>
  <si>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Fonds propres au 31.12.2014</t>
  </si>
  <si>
    <t>(10)</t>
  </si>
  <si>
    <t>Plus-value de réévaluation</t>
  </si>
  <si>
    <t>(11)</t>
  </si>
  <si>
    <t>Autres déductions</t>
  </si>
  <si>
    <t>(12)</t>
  </si>
  <si>
    <t>Fonds propres pour calcul des intérêts notionnels</t>
  </si>
  <si>
    <t>(13) = (10)-(11)-(12)</t>
  </si>
  <si>
    <t>Taux de base des Grandes Entreprises (Revenus 2015 - Exercice d'imposition 2016)</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</si>
  <si>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</si>
  <si>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</si>
  <si>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</si>
  <si>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</si>
  <si>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</si>
  <si>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</si>
  <si>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</si>
  <si>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</si>
  <si>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</si>
  <si>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</si>
  <si>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</si>
  <si>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</si>
  <si>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</si>
  <si>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</si>
  <si>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</si>
  <si>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r>
      <t>Tableau 17A : Charges fiscales résultant de l'impôt des sociétés sur le résultat des activités régulées</t>
    </r>
    <r>
      <rPr>
        <b/>
        <sz val="14"/>
        <color theme="4" tint="-0.249977111117893"/>
        <rFont val="Arial"/>
        <family val="2"/>
      </rPr>
      <t xml:space="preserve"> - WALLONIE</t>
    </r>
  </si>
  <si>
    <r>
      <t xml:space="preserve">Tableau 17B : Fiche budgétaire redevance de voirie - </t>
    </r>
    <r>
      <rPr>
        <b/>
        <sz val="14"/>
        <color theme="3"/>
        <rFont val="Arial"/>
        <family val="2"/>
      </rPr>
      <t>WALLONIE</t>
    </r>
  </si>
  <si>
    <t>ANNEXES AU RAPPORT TARIFAIRE ANNUEL</t>
  </si>
  <si>
    <t>OK/NOK</t>
  </si>
  <si>
    <t>Tableau 7N</t>
  </si>
  <si>
    <t xml:space="preserve">Le processus d'activation des frais généraux ainsi que des investissements doivent faire partie de la notice méthodologique transmise à la CWaPE. A défaut, veuillez détailler et commenter ces processus. </t>
  </si>
  <si>
    <t>Annexe 14</t>
  </si>
  <si>
    <t>Annexe 15</t>
  </si>
  <si>
    <t>Les rapports du Conseil d'administration et des commissaires à toutes les Assemblées générales de l'année d'exploitation.</t>
  </si>
  <si>
    <t xml:space="preserve">Le rapport spécifique annuel des commissaires relatif au bilan et au compte de résultats de l'actvité régulée </t>
  </si>
  <si>
    <t xml:space="preserve">Le rapport spécifique annuel des commissaires relatif aux investissements et désinvestissements </t>
  </si>
  <si>
    <t>Le rapport spécifique périodique des commissaires relatif aux règles de répartition et de ventiliation entre activités</t>
  </si>
  <si>
    <t>Le rapport spécifique périodique des commissaires relatif aux règles d'activation aux investissements des frais indirects</t>
  </si>
  <si>
    <t>Une copie des comptes-rendus des réunions organisées au cours du semestre écoulé du comité de corporate governance ou organe assimilé</t>
  </si>
  <si>
    <t>pour ORES Assets</t>
  </si>
  <si>
    <t xml:space="preserve">Une réconciliation chiffrée permettant d'identifier les coûts comptabilisés par la société d'exploitation et les coûts propres à chaque GRD/secteur. Les coûts comptabilisés par la société d'exploitation sont divisés en OPEX (en distinguant les OSP) et investissements. </t>
  </si>
  <si>
    <r>
      <t xml:space="preserve">Un tableau et une note explicative reprenant une vue d'ensemble des coûts gérables de l'année N selon les grandes catégories de coûts et notamment : les coûts de personnel, les coûts de pensions (cotisations ONSS, assurance groupe, cotisations ONSSAPL, cotisations de régularisation), les coûts IT, les coûts de consultance (hors IT).
</t>
    </r>
    <r>
      <rPr>
        <sz val="10"/>
        <color rgb="FFFF0000"/>
        <rFont val="Arial"/>
        <family val="2"/>
      </rPr>
      <t xml:space="preserve">Pour ORES Assets : l'excel et la note peut porter sur l'ensemble des secteurs mais en distinguant les coûts imputés aux secteurs électricité et aux secteurs gaz </t>
    </r>
  </si>
  <si>
    <r>
      <t xml:space="preserve">Un tableau et une note explicative reprenant le détail des coûts IT et notamment les coûts de la clearing house actuelle, les coûts d'Atrias, les coûts des autres projets informatiques significatifs (en y joignant les pièces justificatives).
</t>
    </r>
    <r>
      <rPr>
        <sz val="10"/>
        <color rgb="FFFF0000"/>
        <rFont val="Arial"/>
        <family val="2"/>
      </rPr>
      <t xml:space="preserve">Pour ORES Assets : l'excel et la note peut porter sur l'ensemble des secteurs mais en distinguant les coûts imputés aux secteurs électricité et aux secteurs gaz </t>
    </r>
  </si>
  <si>
    <r>
      <t xml:space="preserve">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t>
    </r>
    <r>
      <rPr>
        <sz val="10"/>
        <color rgb="FFFF0000"/>
        <rFont val="Arial"/>
        <family val="2"/>
      </rPr>
      <t xml:space="preserve">Pour ORES Assets : La note peut porter sur l'ensemble des secteurs mais en distinguant les coûts imputés aux secteurs électricité et aux secteurs gaz </t>
    </r>
  </si>
  <si>
    <t xml:space="preserve">Pour les tableaux 2, 2A, 2B, un fichier excel incluant le tableau de chaque secteur et un onglet récapitulatif avec le tableau agrégé pour l'ensemble des secteurs d'ORES Assets avec les liens actifs entre les onglets.   </t>
  </si>
  <si>
    <t xml:space="preserve">Pour les tableaux 6, 6bis, 6ter, 7, 7C, 7D, 7E, 7F, 7G, 7H, 7I, 7J,7K, 7L,7M,7N,7O,7Q, 16A, 16B, 17, 18A, 18B, 19, 20A, 20B, 28,29 un fichier excel incluant le tableau de chaque secteur et un onglet récapitulatif avec le tableau agrégé pour l'ensemble des secteurs gaz (somme des onglets individuels) avec les liens actifs entre les onglets.   </t>
  </si>
  <si>
    <t>Câbles</t>
  </si>
  <si>
    <t>Lignes</t>
  </si>
  <si>
    <t>Postes et cabines</t>
  </si>
  <si>
    <t xml:space="preserve">     Transformations</t>
  </si>
  <si>
    <t xml:space="preserve">     Lignes et câbles</t>
  </si>
  <si>
    <t>Installations de cogénération</t>
  </si>
  <si>
    <t>Tableaux 17, 17A et 17B</t>
  </si>
  <si>
    <t>BUDGET - REALITE 2015</t>
  </si>
  <si>
    <t xml:space="preserve">Veuillez synthétiser les données rapportées dans les tableaux ci-dessous comme suit : </t>
  </si>
  <si>
    <t>Exprimé en euros</t>
  </si>
  <si>
    <t>check Tableau 3A</t>
  </si>
  <si>
    <t>check Tableau 3A bis</t>
  </si>
  <si>
    <t>REALITE 2015 GRD</t>
  </si>
  <si>
    <t>REALITE 2015 WALLONIE</t>
  </si>
  <si>
    <t>(6) =(4)+(5)</t>
  </si>
  <si>
    <t>N°7:</t>
  </si>
  <si>
    <t>N°8:</t>
  </si>
  <si>
    <t>Check avec T3A</t>
  </si>
  <si>
    <t>N°9:</t>
  </si>
  <si>
    <t>N°10:</t>
  </si>
  <si>
    <t>N°11:</t>
  </si>
  <si>
    <t>N°16:</t>
  </si>
  <si>
    <t>Annexe :</t>
  </si>
  <si>
    <t>N°13</t>
  </si>
  <si>
    <r>
      <t xml:space="preserve">Impôt sur les sociétés et les personnes morales </t>
    </r>
    <r>
      <rPr>
        <sz val="10"/>
        <color rgb="FFC00000"/>
        <rFont val="Arial"/>
        <family val="2"/>
      </rPr>
      <t>(Détail du calcul ISOC à détailler dans le Tableau 17A)</t>
    </r>
  </si>
  <si>
    <t>N°14</t>
  </si>
  <si>
    <t xml:space="preserve">N°15 </t>
  </si>
  <si>
    <t>N°17</t>
  </si>
</sst>
</file>

<file path=xl/styles.xml><?xml version="1.0" encoding="utf-8"?>
<styleSheet xmlns="http://schemas.openxmlformats.org/spreadsheetml/2006/main">
  <numFmts count="11">
    <numFmt numFmtId="43" formatCode="_ * #,##0.00_ ;_ * \-#,##0.00_ ;_ * &quot;-&quot;??_ ;_ @_ "/>
    <numFmt numFmtId="164" formatCode="_-* #,##0.00\ &quot;€&quot;_-;\-* #,##0.00\ &quot;€&quot;_-;_-* &quot;-&quot;??\ &quot;€&quot;_-;_-@_-"/>
    <numFmt numFmtId="165" formatCode="_-* #,##0.00\ _€_-;\-* #,##0.00\ _€_-;_-* &quot;-&quot;??\ _€_-;_-@_-"/>
    <numFmt numFmtId="166" formatCode="0.0000%"/>
    <numFmt numFmtId="167" formatCode="#,##0_ ;\-#,##0\ "/>
    <numFmt numFmtId="168" formatCode="#,##0.00_ ;\-#,##0.00\ "/>
    <numFmt numFmtId="169" formatCode="#,##0.00&quot; €&quot;;\-#,##0.00&quot; €&quot;"/>
    <numFmt numFmtId="170" formatCode="_(* #,##0.00_);_(* \(#,##0.00\);_(* \-??_);_(@_)"/>
    <numFmt numFmtId="171" formatCode="#,##0.00_ ;[Red]\-#,##0.00\ "/>
    <numFmt numFmtId="172" formatCode="&quot;€&quot;\ #,##0.00"/>
    <numFmt numFmtId="173" formatCode="#,##0.0000000_ ;\-#,##0.0000000\ "/>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u/>
      <sz val="9"/>
      <name val="Arial"/>
      <family val="2"/>
    </font>
    <font>
      <sz val="10"/>
      <name val="Arial"/>
      <family val="2"/>
    </font>
    <font>
      <b/>
      <sz val="12"/>
      <color indexed="9"/>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b/>
      <sz val="20"/>
      <color rgb="FF003399"/>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sz val="10"/>
      <name val="Calibri"/>
      <family val="2"/>
      <scheme val="minor"/>
    </font>
    <font>
      <b/>
      <u/>
      <sz val="10"/>
      <color theme="4" tint="-0.249977111117893"/>
      <name val="Arial"/>
      <family val="2"/>
    </font>
    <font>
      <sz val="10"/>
      <color theme="4"/>
      <name val="Arial"/>
      <family val="2"/>
    </font>
    <font>
      <b/>
      <sz val="10"/>
      <color theme="4"/>
      <name val="Arial"/>
      <family val="2"/>
    </font>
    <font>
      <b/>
      <sz val="10"/>
      <color rgb="FFC00000"/>
      <name val="Arial"/>
      <family val="2"/>
    </font>
    <font>
      <b/>
      <sz val="10"/>
      <color rgb="FF0000FF"/>
      <name val="Arial"/>
      <family val="2"/>
    </font>
    <font>
      <sz val="11"/>
      <color indexed="10"/>
      <name val="Arial"/>
      <family val="2"/>
    </font>
    <font>
      <b/>
      <sz val="8"/>
      <color indexed="12"/>
      <name val="Arial"/>
      <family val="2"/>
    </font>
    <font>
      <b/>
      <sz val="8"/>
      <color indexed="18"/>
      <name val="Arial"/>
      <family val="2"/>
    </font>
    <font>
      <b/>
      <sz val="8"/>
      <color indexed="16"/>
      <name val="Arial"/>
      <family val="2"/>
    </font>
    <font>
      <sz val="8"/>
      <color indexed="16"/>
      <name val="Arial"/>
      <family val="2"/>
    </font>
    <font>
      <b/>
      <sz val="9"/>
      <color indexed="18"/>
      <name val="Arial"/>
      <family val="2"/>
    </font>
    <font>
      <b/>
      <sz val="7"/>
      <name val="Arial"/>
      <family val="2"/>
    </font>
    <font>
      <b/>
      <sz val="14"/>
      <color rgb="FFFF0000"/>
      <name val="Arial"/>
      <family val="2"/>
    </font>
    <font>
      <b/>
      <sz val="14"/>
      <color theme="3"/>
      <name val="Arial"/>
      <family val="2"/>
    </font>
    <font>
      <sz val="14"/>
      <color theme="3"/>
      <name val="Arial"/>
      <family val="2"/>
    </font>
    <font>
      <b/>
      <u/>
      <sz val="14"/>
      <color rgb="FFFF0000"/>
      <name val="Arial"/>
      <family val="2"/>
    </font>
    <font>
      <b/>
      <sz val="8"/>
      <color rgb="FFFF0000"/>
      <name val="Arial"/>
      <family val="2"/>
    </font>
    <font>
      <b/>
      <sz val="8"/>
      <color theme="3"/>
      <name val="Arial"/>
      <family val="2"/>
    </font>
    <font>
      <i/>
      <sz val="11"/>
      <color theme="1"/>
      <name val="Arial"/>
      <family val="2"/>
    </font>
    <font>
      <i/>
      <sz val="8"/>
      <name val="Arial"/>
      <family val="2"/>
    </font>
    <font>
      <b/>
      <sz val="9"/>
      <color indexed="8"/>
      <name val="Calibri"/>
      <family val="2"/>
    </font>
    <font>
      <sz val="10"/>
      <color rgb="FF0000FF"/>
      <name val="Calibri"/>
      <family val="2"/>
    </font>
    <font>
      <sz val="10"/>
      <color rgb="FF0000FF"/>
      <name val="Calibri"/>
      <family val="2"/>
      <scheme val="minor"/>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4"/>
      <color theme="4" tint="-0.249977111117893"/>
      <name val="Arial"/>
      <family val="2"/>
    </font>
    <font>
      <u/>
      <sz val="10"/>
      <color rgb="FF0000FF"/>
      <name val="Arial"/>
      <family val="2"/>
    </font>
    <font>
      <b/>
      <sz val="11"/>
      <color rgb="FF0000FF"/>
      <name val="Arial"/>
      <family val="2"/>
    </font>
    <font>
      <i/>
      <sz val="9"/>
      <color rgb="FF0000FF"/>
      <name val="Arial"/>
      <family val="2"/>
    </font>
  </fonts>
  <fills count="121">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4" tint="0.79998168889431442"/>
        <bgColor indexed="42"/>
      </patternFill>
    </fill>
    <fill>
      <patternFill patternType="solid">
        <fgColor theme="4" tint="0.59999389629810485"/>
        <bgColor indexed="42"/>
      </patternFill>
    </fill>
    <fill>
      <patternFill patternType="solid">
        <fgColor theme="4" tint="0.79998168889431442"/>
        <bgColor indexed="52"/>
      </patternFill>
    </fill>
    <fill>
      <patternFill patternType="solid">
        <fgColor theme="4" tint="0.59999389629810485"/>
        <bgColor indexed="52"/>
      </patternFill>
    </fill>
    <fill>
      <patternFill patternType="lightDown">
        <fgColor theme="0" tint="-0.499984740745262"/>
        <bgColor theme="4" tint="0.79998168889431442"/>
      </patternFill>
    </fill>
    <fill>
      <patternFill patternType="lightDown">
        <fgColor theme="0" tint="-0.499984740745262"/>
        <bgColor theme="4" tint="0.59999389629810485"/>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52"/>
      </patternFill>
    </fill>
    <fill>
      <patternFill patternType="solid">
        <fgColor theme="2"/>
        <bgColor indexed="21"/>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bgColor auto="1"/>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0"/>
        <bgColor indexed="29"/>
      </patternFill>
    </fill>
    <fill>
      <patternFill patternType="solid">
        <fgColor theme="9"/>
        <bgColor rgb="FF000000"/>
      </patternFill>
    </fill>
    <fill>
      <patternFill patternType="solid">
        <fgColor theme="6" tint="0.79998168889431442"/>
        <bgColor indexed="64"/>
      </patternFill>
    </fill>
  </fills>
  <borders count="402">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thin">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auto="1"/>
      </left>
      <right/>
      <top style="thin">
        <color auto="1"/>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8"/>
      </left>
      <right style="medium">
        <color indexed="64"/>
      </right>
      <top style="medium">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right style="medium">
        <color indexed="64"/>
      </right>
      <top/>
      <bottom style="thin">
        <color indexed="8"/>
      </bottom>
      <diagonal/>
    </border>
    <border>
      <left/>
      <right/>
      <top style="thin">
        <color indexed="64"/>
      </top>
      <bottom/>
      <diagonal/>
    </border>
    <border>
      <left style="thin">
        <color indexed="64"/>
      </left>
      <right/>
      <top style="hair">
        <color indexed="64"/>
      </top>
      <bottom style="hair">
        <color indexed="64"/>
      </bottom>
      <diagonal/>
    </border>
  </borders>
  <cellStyleXfs count="32966">
    <xf numFmtId="0" fontId="0" fillId="0" borderId="0"/>
    <xf numFmtId="164" fontId="6" fillId="0" borderId="0" applyFont="0" applyFill="0" applyBorder="0" applyAlignment="0" applyProtection="0"/>
    <xf numFmtId="165" fontId="36" fillId="0" borderId="0" applyFont="0" applyFill="0" applyBorder="0" applyAlignment="0" applyProtection="0"/>
    <xf numFmtId="0" fontId="15" fillId="0" borderId="0" applyNumberFormat="0" applyFill="0" applyBorder="0" applyAlignment="0" applyProtection="0">
      <alignment vertical="top"/>
      <protection locked="0"/>
    </xf>
    <xf numFmtId="165" fontId="43" fillId="0" borderId="0" applyFont="0" applyFill="0" applyBorder="0" applyAlignment="0" applyProtection="0"/>
    <xf numFmtId="0" fontId="18" fillId="0" borderId="0">
      <alignment vertical="top"/>
    </xf>
    <xf numFmtId="9" fontId="57"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4" fontId="22" fillId="10" borderId="1" applyNumberFormat="0" applyProtection="0">
      <alignment vertical="center"/>
    </xf>
    <xf numFmtId="4" fontId="23" fillId="11" borderId="1" applyNumberFormat="0" applyProtection="0">
      <alignment vertical="center"/>
    </xf>
    <xf numFmtId="4" fontId="22" fillId="11" borderId="1" applyNumberFormat="0" applyProtection="0">
      <alignment horizontal="left" vertical="center" indent="1"/>
    </xf>
    <xf numFmtId="0" fontId="22" fillId="11" borderId="1" applyNumberFormat="0" applyProtection="0">
      <alignment horizontal="left" vertical="top" indent="1"/>
    </xf>
    <xf numFmtId="4" fontId="22" fillId="12" borderId="0" applyNumberFormat="0" applyProtection="0">
      <alignment horizontal="left" vertical="center" indent="1"/>
    </xf>
    <xf numFmtId="4" fontId="18" fillId="2" borderId="1" applyNumberFormat="0" applyProtection="0">
      <alignment horizontal="right" vertical="center"/>
    </xf>
    <xf numFmtId="4" fontId="18" fillId="3" borderId="1" applyNumberFormat="0" applyProtection="0">
      <alignment horizontal="right" vertical="center"/>
    </xf>
    <xf numFmtId="4" fontId="18" fillId="7" borderId="1" applyNumberFormat="0" applyProtection="0">
      <alignment horizontal="right" vertical="center"/>
    </xf>
    <xf numFmtId="4" fontId="18" fillId="5" borderId="1" applyNumberFormat="0" applyProtection="0">
      <alignment horizontal="right" vertical="center"/>
    </xf>
    <xf numFmtId="4" fontId="18" fillId="6" borderId="1" applyNumberFormat="0" applyProtection="0">
      <alignment horizontal="right" vertical="center"/>
    </xf>
    <xf numFmtId="4" fontId="18" fillId="9" borderId="1" applyNumberFormat="0" applyProtection="0">
      <alignment horizontal="right" vertical="center"/>
    </xf>
    <xf numFmtId="4" fontId="18" fillId="8" borderId="1" applyNumberFormat="0" applyProtection="0">
      <alignment horizontal="right" vertical="center"/>
    </xf>
    <xf numFmtId="4" fontId="18" fillId="13" borderId="1" applyNumberFormat="0" applyProtection="0">
      <alignment horizontal="right" vertical="center"/>
    </xf>
    <xf numFmtId="4" fontId="18" fillId="4" borderId="1" applyNumberFormat="0" applyProtection="0">
      <alignment horizontal="right" vertical="center"/>
    </xf>
    <xf numFmtId="4" fontId="22" fillId="14" borderId="2" applyNumberFormat="0" applyProtection="0">
      <alignment horizontal="left" vertical="center" indent="1"/>
    </xf>
    <xf numFmtId="4" fontId="18" fillId="15" borderId="0" applyNumberFormat="0" applyProtection="0">
      <alignment horizontal="left" vertical="center" indent="1"/>
    </xf>
    <xf numFmtId="4" fontId="24" fillId="16" borderId="0" applyNumberFormat="0" applyProtection="0">
      <alignment horizontal="left" vertical="center" indent="1"/>
    </xf>
    <xf numFmtId="4" fontId="18" fillId="17" borderId="1" applyNumberFormat="0" applyProtection="0">
      <alignment horizontal="right" vertical="center"/>
    </xf>
    <xf numFmtId="4" fontId="18" fillId="15" borderId="0" applyNumberFormat="0" applyProtection="0">
      <alignment horizontal="left" vertical="center" indent="1"/>
    </xf>
    <xf numFmtId="4" fontId="18"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8" fillId="20" borderId="1" applyNumberFormat="0" applyProtection="0">
      <alignment vertical="center"/>
    </xf>
    <xf numFmtId="4" fontId="25" fillId="20" borderId="1" applyNumberFormat="0" applyProtection="0">
      <alignment vertical="center"/>
    </xf>
    <xf numFmtId="4" fontId="18" fillId="20" borderId="1" applyNumberFormat="0" applyProtection="0">
      <alignment horizontal="left" vertical="center" indent="1"/>
    </xf>
    <xf numFmtId="0" fontId="18" fillId="20" borderId="1" applyNumberFormat="0" applyProtection="0">
      <alignment horizontal="left" vertical="top" indent="1"/>
    </xf>
    <xf numFmtId="4" fontId="18" fillId="15" borderId="1" applyNumberFormat="0" applyProtection="0">
      <alignment horizontal="right" vertical="center"/>
    </xf>
    <xf numFmtId="4" fontId="25" fillId="15" borderId="1" applyNumberFormat="0" applyProtection="0">
      <alignment horizontal="right" vertical="center"/>
    </xf>
    <xf numFmtId="4" fontId="18" fillId="17" borderId="1" applyNumberFormat="0" applyProtection="0">
      <alignment horizontal="left" vertical="center" indent="1"/>
    </xf>
    <xf numFmtId="0" fontId="18" fillId="12" borderId="1" applyNumberFormat="0" applyProtection="0">
      <alignment horizontal="left" vertical="top" indent="1"/>
    </xf>
    <xf numFmtId="4" fontId="26" fillId="21" borderId="0" applyNumberFormat="0" applyProtection="0">
      <alignment horizontal="left" vertical="center" indent="1"/>
    </xf>
    <xf numFmtId="4" fontId="19" fillId="15" borderId="1" applyNumberFormat="0" applyProtection="0">
      <alignment horizontal="right" vertical="center"/>
    </xf>
    <xf numFmtId="0" fontId="16" fillId="0" borderId="0">
      <alignment vertical="top"/>
    </xf>
    <xf numFmtId="0" fontId="6" fillId="0" borderId="0">
      <alignment vertical="top"/>
    </xf>
    <xf numFmtId="0" fontId="6" fillId="0" borderId="0"/>
    <xf numFmtId="0" fontId="6" fillId="0" borderId="0">
      <alignment vertical="top"/>
    </xf>
    <xf numFmtId="0" fontId="74" fillId="0" borderId="0"/>
    <xf numFmtId="0" fontId="6" fillId="0" borderId="0">
      <alignment vertical="top"/>
    </xf>
    <xf numFmtId="0" fontId="6" fillId="0" borderId="0">
      <alignment vertical="top"/>
    </xf>
    <xf numFmtId="0" fontId="36" fillId="0" borderId="0">
      <alignment vertical="top"/>
    </xf>
    <xf numFmtId="0" fontId="6" fillId="0" borderId="0"/>
    <xf numFmtId="0" fontId="18"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8" fillId="0" borderId="0">
      <alignment vertical="top"/>
    </xf>
    <xf numFmtId="0" fontId="18" fillId="0" borderId="0">
      <alignment vertical="top"/>
    </xf>
    <xf numFmtId="0" fontId="13" fillId="0" borderId="0"/>
    <xf numFmtId="0" fontId="84" fillId="0" borderId="0"/>
    <xf numFmtId="0" fontId="12" fillId="0" borderId="0"/>
    <xf numFmtId="0" fontId="85" fillId="0" borderId="0"/>
    <xf numFmtId="0" fontId="72" fillId="36" borderId="0" applyNumberFormat="0" applyBorder="0" applyAlignment="0" applyProtection="0"/>
    <xf numFmtId="0" fontId="72" fillId="3" borderId="0" applyNumberFormat="0" applyBorder="0" applyAlignment="0" applyProtection="0"/>
    <xf numFmtId="0" fontId="72"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37" borderId="0" applyNumberFormat="0" applyBorder="0" applyAlignment="0" applyProtection="0"/>
    <xf numFmtId="0" fontId="72" fillId="40" borderId="0" applyNumberFormat="0" applyBorder="0" applyAlignment="0" applyProtection="0"/>
    <xf numFmtId="0" fontId="72" fillId="2"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39" borderId="0" applyNumberFormat="0" applyBorder="0" applyAlignment="0" applyProtection="0"/>
    <xf numFmtId="0" fontId="72" fillId="38" borderId="0" applyNumberFormat="0" applyBorder="0" applyAlignment="0" applyProtection="0"/>
    <xf numFmtId="0" fontId="86" fillId="0" borderId="0"/>
    <xf numFmtId="0" fontId="87" fillId="0" borderId="0"/>
    <xf numFmtId="0" fontId="72" fillId="39"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72" fillId="2" borderId="0" applyNumberFormat="0" applyBorder="0" applyAlignment="0" applyProtection="0"/>
    <xf numFmtId="0" fontId="72" fillId="39" borderId="0" applyNumberFormat="0" applyBorder="0" applyAlignment="0" applyProtection="0"/>
    <xf numFmtId="0" fontId="72" fillId="37" borderId="0" applyNumberFormat="0" applyBorder="0" applyAlignment="0" applyProtection="0"/>
    <xf numFmtId="0" fontId="72" fillId="36"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42"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88" fillId="39" borderId="0" applyNumberFormat="0" applyBorder="0" applyAlignment="0" applyProtection="0"/>
    <xf numFmtId="0" fontId="88" fillId="9" borderId="0" applyNumberFormat="0" applyBorder="0" applyAlignment="0" applyProtection="0"/>
    <xf numFmtId="0" fontId="88" fillId="5" borderId="0" applyNumberFormat="0" applyBorder="0" applyAlignment="0" applyProtection="0"/>
    <xf numFmtId="0" fontId="88" fillId="2" borderId="0" applyNumberFormat="0" applyBorder="0" applyAlignment="0" applyProtection="0"/>
    <xf numFmtId="0" fontId="88" fillId="39" borderId="0" applyNumberFormat="0" applyBorder="0" applyAlignment="0" applyProtection="0"/>
    <xf numFmtId="0" fontId="88" fillId="3" borderId="0" applyNumberFormat="0" applyBorder="0" applyAlignment="0" applyProtection="0"/>
    <xf numFmtId="0" fontId="88" fillId="43"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88" fillId="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88" fillId="52" borderId="0" applyNumberFormat="0" applyBorder="0" applyAlignment="0" applyProtection="0"/>
    <xf numFmtId="0" fontId="88" fillId="9"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88" fillId="55" borderId="0" applyNumberFormat="0" applyBorder="0" applyAlignment="0" applyProtection="0"/>
    <xf numFmtId="0" fontId="88" fillId="5" borderId="0" applyNumberFormat="0" applyBorder="0" applyAlignment="0" applyProtection="0"/>
    <xf numFmtId="0" fontId="72" fillId="50" borderId="0" applyNumberFormat="0" applyBorder="0" applyAlignment="0" applyProtection="0"/>
    <xf numFmtId="0" fontId="72" fillId="56" borderId="0" applyNumberFormat="0" applyBorder="0" applyAlignment="0" applyProtection="0"/>
    <xf numFmtId="0" fontId="88" fillId="51" borderId="0" applyNumberFormat="0" applyBorder="0" applyAlignment="0" applyProtection="0"/>
    <xf numFmtId="0" fontId="88" fillId="57"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72" fillId="60" borderId="0" applyNumberFormat="0" applyBorder="0" applyAlignment="0" applyProtection="0"/>
    <xf numFmtId="0" fontId="72" fillId="61" borderId="0" applyNumberFormat="0" applyBorder="0" applyAlignment="0" applyProtection="0"/>
    <xf numFmtId="0" fontId="88" fillId="62" borderId="0" applyNumberFormat="0" applyBorder="0" applyAlignment="0" applyProtection="0"/>
    <xf numFmtId="0" fontId="88" fillId="7" borderId="0" applyNumberFormat="0" applyBorder="0" applyAlignment="0" applyProtection="0"/>
    <xf numFmtId="0" fontId="89" fillId="0" borderId="0" applyNumberFormat="0" applyFill="0" applyBorder="0" applyAlignment="0" applyProtection="0"/>
    <xf numFmtId="0" fontId="90" fillId="0" borderId="0"/>
    <xf numFmtId="0" fontId="91" fillId="0" borderId="0"/>
    <xf numFmtId="0" fontId="92" fillId="0" borderId="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3" fillId="63"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94" fillId="64" borderId="157" applyNumberFormat="0" applyAlignment="0" applyProtection="0"/>
    <xf numFmtId="0" fontId="89" fillId="0" borderId="158"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5" borderId="152"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95" fillId="65" borderId="160" applyNumberFormat="0" applyAlignment="0" applyProtection="0"/>
    <xf numFmtId="0" fontId="61" fillId="66" borderId="0" applyNumberFormat="0" applyBorder="0" applyAlignment="0" applyProtection="0"/>
    <xf numFmtId="0" fontId="61" fillId="67" borderId="0" applyNumberFormat="0" applyBorder="0" applyAlignment="0" applyProtection="0"/>
    <xf numFmtId="0" fontId="61" fillId="68" borderId="0" applyNumberFormat="0" applyBorder="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0" fontId="96" fillId="10" borderId="157"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8" fillId="0" borderId="161" applyNumberFormat="0" applyFill="0" applyAlignment="0" applyProtection="0"/>
    <xf numFmtId="0" fontId="99" fillId="41" borderId="0" applyNumberFormat="0" applyBorder="0" applyAlignment="0" applyProtection="0"/>
    <xf numFmtId="0" fontId="100" fillId="42" borderId="0" applyNumberFormat="0" applyBorder="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96" fillId="38" borderId="157" applyNumberFormat="0" applyAlignment="0" applyProtection="0"/>
    <xf numFmtId="0" fontId="101" fillId="0" borderId="162" applyNumberFormat="0" applyFill="0" applyAlignment="0" applyProtection="0"/>
    <xf numFmtId="0" fontId="102" fillId="0" borderId="163"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164" applyNumberFormat="0" applyFill="0" applyAlignment="0" applyProtection="0"/>
    <xf numFmtId="0" fontId="10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97"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alignment vertical="top"/>
    </xf>
    <xf numFmtId="0" fontId="83" fillId="0" borderId="0"/>
    <xf numFmtId="0" fontId="83" fillId="0" borderId="0"/>
    <xf numFmtId="0" fontId="83"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alignment vertical="top"/>
    </xf>
    <xf numFmtId="0" fontId="6" fillId="0" borderId="0"/>
    <xf numFmtId="0" fontId="6" fillId="0" borderId="0"/>
    <xf numFmtId="0" fontId="72" fillId="0" borderId="0"/>
    <xf numFmtId="0" fontId="83" fillId="0" borderId="0"/>
    <xf numFmtId="0" fontId="6" fillId="0" borderId="0">
      <alignment vertical="top"/>
    </xf>
    <xf numFmtId="0" fontId="83" fillId="0" borderId="0"/>
    <xf numFmtId="0" fontId="6" fillId="0" borderId="0">
      <alignment vertical="top"/>
    </xf>
    <xf numFmtId="0" fontId="83" fillId="0" borderId="0"/>
    <xf numFmtId="0" fontId="83" fillId="0" borderId="0"/>
    <xf numFmtId="0" fontId="83"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83"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100"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107" fillId="69" borderId="166" applyNumberFormat="0" applyProtection="0">
      <alignmen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40" fillId="70" borderId="166" applyNumberFormat="0" applyProtection="0">
      <alignmen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07" fillId="71" borderId="166" applyNumberFormat="0" applyProtection="0">
      <alignmen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39" fillId="69" borderId="166" applyNumberFormat="0" applyProtection="0">
      <alignment vertical="center"/>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4" fillId="16" borderId="0" applyNumberFormat="0" applyProtection="0">
      <alignment horizontal="left" vertical="center" indent="1"/>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30" fillId="17" borderId="165" applyNumberFormat="0" applyProtection="0">
      <alignment horizontal="right" vertical="center"/>
    </xf>
    <xf numFmtId="4" fontId="108" fillId="72" borderId="166" applyNumberFormat="0" applyProtection="0">
      <alignment horizontal="left" vertical="center" indent="1"/>
    </xf>
    <xf numFmtId="4" fontId="18" fillId="15" borderId="0" applyNumberFormat="0" applyProtection="0">
      <alignment horizontal="left" vertical="center" indent="1"/>
    </xf>
    <xf numFmtId="4" fontId="18" fillId="15" borderId="0" applyNumberFormat="0" applyProtection="0">
      <alignment horizontal="left" vertical="center" indent="1"/>
    </xf>
    <xf numFmtId="4" fontId="18" fillId="12" borderId="0" applyNumberFormat="0" applyProtection="0">
      <alignment horizontal="left" vertical="center" indent="1"/>
    </xf>
    <xf numFmtId="4" fontId="18"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0" fillId="63" borderId="165"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0" fillId="73" borderId="165"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0" fillId="36" borderId="165"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0" fillId="15" borderId="165"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0" fillId="64" borderId="167" applyNumberFormat="0">
      <protection locked="0"/>
    </xf>
    <xf numFmtId="0" fontId="30" fillId="64" borderId="167" applyNumberFormat="0">
      <protection locked="0"/>
    </xf>
    <xf numFmtId="0" fontId="6" fillId="0" borderId="0"/>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30" fillId="0" borderId="165"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30" fillId="45" borderId="165" applyNumberFormat="0" applyProtection="0">
      <alignment horizontal="left" vertical="center"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4" fontId="109" fillId="72" borderId="166" applyNumberFormat="0" applyProtection="0">
      <alignment vertical="center"/>
    </xf>
    <xf numFmtId="4" fontId="110" fillId="72" borderId="166" applyNumberFormat="0" applyProtection="0">
      <alignment vertical="center"/>
    </xf>
    <xf numFmtId="4" fontId="111" fillId="20" borderId="166" applyNumberFormat="0" applyProtection="0">
      <alignment horizontal="left" vertical="center" indent="1"/>
    </xf>
    <xf numFmtId="4" fontId="26" fillId="21" borderId="0" applyNumberFormat="0" applyProtection="0">
      <alignment horizontal="left" vertical="center" indent="1"/>
    </xf>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0" fontId="99" fillId="39" borderId="0" applyNumberFormat="0" applyBorder="0" applyAlignment="0" applyProtection="0"/>
    <xf numFmtId="0" fontId="112" fillId="75" borderId="0"/>
    <xf numFmtId="0" fontId="113" fillId="75" borderId="0"/>
    <xf numFmtId="0" fontId="114" fillId="75" borderId="169"/>
    <xf numFmtId="0" fontId="114" fillId="75" borderId="0"/>
    <xf numFmtId="0" fontId="112" fillId="72" borderId="169">
      <protection locked="0"/>
    </xf>
    <xf numFmtId="0" fontId="112" fillId="75" borderId="0"/>
    <xf numFmtId="0" fontId="115" fillId="27" borderId="0"/>
    <xf numFmtId="0" fontId="115" fillId="28" borderId="0"/>
    <xf numFmtId="0" fontId="115" fillId="29" borderId="0"/>
    <xf numFmtId="0" fontId="116" fillId="0" borderId="0" applyNumberFormat="0" applyFill="0" applyBorder="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117" fillId="64" borderId="170"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8" fillId="0" borderId="0">
      <alignment vertical="top"/>
    </xf>
    <xf numFmtId="0" fontId="18" fillId="0" borderId="0">
      <alignment vertical="top"/>
    </xf>
    <xf numFmtId="0" fontId="118" fillId="0" borderId="0" applyNumberFormat="0" applyFill="0" applyBorder="0" applyAlignment="0" applyProtection="0"/>
    <xf numFmtId="0" fontId="119" fillId="0" borderId="0" applyNumberFormat="0" applyFill="0" applyBorder="0" applyAlignment="0" applyProtection="0"/>
    <xf numFmtId="0" fontId="116" fillId="0" borderId="0" applyNumberFormat="0" applyFill="0" applyBorder="0" applyAlignment="0" applyProtection="0"/>
    <xf numFmtId="0" fontId="120" fillId="0" borderId="171" applyNumberFormat="0" applyFill="0" applyAlignment="0" applyProtection="0"/>
    <xf numFmtId="0" fontId="121" fillId="0" borderId="172"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173" applyNumberFormat="0" applyFill="0" applyAlignment="0" applyProtection="0"/>
    <xf numFmtId="0" fontId="122" fillId="0" borderId="0" applyNumberFormat="0" applyFill="0" applyBorder="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4"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61" fillId="0" borderId="175" applyNumberFormat="0" applyFill="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117" fillId="63" borderId="170" applyNumberFormat="0" applyAlignment="0" applyProtection="0"/>
    <xf numFmtId="0" fontId="95" fillId="65" borderId="160" applyNumberFormat="0" applyAlignment="0" applyProtection="0"/>
    <xf numFmtId="0" fontId="118" fillId="0" borderId="0" applyNumberFormat="0" applyFill="0" applyBorder="0" applyAlignment="0" applyProtection="0"/>
    <xf numFmtId="0" fontId="89"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5" borderId="152"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33" fillId="0" borderId="0"/>
    <xf numFmtId="4" fontId="22" fillId="10" borderId="286" applyNumberFormat="0" applyProtection="0">
      <alignment vertical="center"/>
    </xf>
    <xf numFmtId="4" fontId="23" fillId="11" borderId="286" applyNumberFormat="0" applyProtection="0">
      <alignment vertical="center"/>
    </xf>
    <xf numFmtId="4" fontId="22" fillId="11" borderId="286" applyNumberFormat="0" applyProtection="0">
      <alignment horizontal="left" vertical="center" indent="1"/>
    </xf>
    <xf numFmtId="0" fontId="22" fillId="11" borderId="286" applyNumberFormat="0" applyProtection="0">
      <alignment horizontal="left" vertical="top" indent="1"/>
    </xf>
    <xf numFmtId="4" fontId="18" fillId="2" borderId="286" applyNumberFormat="0" applyProtection="0">
      <alignment horizontal="right" vertical="center"/>
    </xf>
    <xf numFmtId="4" fontId="18" fillId="3" borderId="286" applyNumberFormat="0" applyProtection="0">
      <alignment horizontal="right" vertical="center"/>
    </xf>
    <xf numFmtId="4" fontId="18" fillId="7" borderId="286" applyNumberFormat="0" applyProtection="0">
      <alignment horizontal="right" vertical="center"/>
    </xf>
    <xf numFmtId="4" fontId="18" fillId="5" borderId="286" applyNumberFormat="0" applyProtection="0">
      <alignment horizontal="right" vertical="center"/>
    </xf>
    <xf numFmtId="4" fontId="18" fillId="6" borderId="286" applyNumberFormat="0" applyProtection="0">
      <alignment horizontal="right" vertical="center"/>
    </xf>
    <xf numFmtId="4" fontId="18" fillId="9" borderId="286" applyNumberFormat="0" applyProtection="0">
      <alignment horizontal="right" vertical="center"/>
    </xf>
    <xf numFmtId="4" fontId="18" fillId="8" borderId="286" applyNumberFormat="0" applyProtection="0">
      <alignment horizontal="right" vertical="center"/>
    </xf>
    <xf numFmtId="4" fontId="18" fillId="13" borderId="286" applyNumberFormat="0" applyProtection="0">
      <alignment horizontal="right" vertical="center"/>
    </xf>
    <xf numFmtId="4" fontId="18" fillId="4" borderId="286" applyNumberFormat="0" applyProtection="0">
      <alignment horizontal="right" vertical="center"/>
    </xf>
    <xf numFmtId="4" fontId="18" fillId="17" borderId="286" applyNumberFormat="0" applyProtection="0">
      <alignment horizontal="right" vertical="center"/>
    </xf>
    <xf numFmtId="0" fontId="6" fillId="16" borderId="286" applyNumberFormat="0" applyProtection="0">
      <alignment horizontal="left" vertical="center" indent="1"/>
    </xf>
    <xf numFmtId="0" fontId="6" fillId="16" borderId="286" applyNumberFormat="0" applyProtection="0">
      <alignment horizontal="left" vertical="top" indent="1"/>
    </xf>
    <xf numFmtId="0" fontId="6" fillId="12" borderId="286" applyNumberFormat="0" applyProtection="0">
      <alignment horizontal="left" vertical="center" indent="1"/>
    </xf>
    <xf numFmtId="0" fontId="6" fillId="12" borderId="286" applyNumberFormat="0" applyProtection="0">
      <alignment horizontal="left" vertical="top" indent="1"/>
    </xf>
    <xf numFmtId="0" fontId="6" fillId="18" borderId="286" applyNumberFormat="0" applyProtection="0">
      <alignment horizontal="left" vertical="center" indent="1"/>
    </xf>
    <xf numFmtId="0" fontId="6" fillId="18" borderId="286" applyNumberFormat="0" applyProtection="0">
      <alignment horizontal="left" vertical="top" indent="1"/>
    </xf>
    <xf numFmtId="0" fontId="6" fillId="19" borderId="286" applyNumberFormat="0" applyProtection="0">
      <alignment horizontal="left" vertical="center" indent="1"/>
    </xf>
    <xf numFmtId="0" fontId="6" fillId="19" borderId="286" applyNumberFormat="0" applyProtection="0">
      <alignment horizontal="left" vertical="top" indent="1"/>
    </xf>
    <xf numFmtId="4" fontId="18" fillId="20" borderId="286" applyNumberFormat="0" applyProtection="0">
      <alignment vertical="center"/>
    </xf>
    <xf numFmtId="4" fontId="25" fillId="20" borderId="286" applyNumberFormat="0" applyProtection="0">
      <alignment vertical="center"/>
    </xf>
    <xf numFmtId="4" fontId="18" fillId="20" borderId="286" applyNumberFormat="0" applyProtection="0">
      <alignment horizontal="left" vertical="center" indent="1"/>
    </xf>
    <xf numFmtId="0" fontId="18" fillId="20" borderId="286" applyNumberFormat="0" applyProtection="0">
      <alignment horizontal="left" vertical="top" indent="1"/>
    </xf>
    <xf numFmtId="4" fontId="18" fillId="15" borderId="286" applyNumberFormat="0" applyProtection="0">
      <alignment horizontal="right" vertical="center"/>
    </xf>
    <xf numFmtId="4" fontId="25" fillId="15" borderId="286" applyNumberFormat="0" applyProtection="0">
      <alignment horizontal="right" vertical="center"/>
    </xf>
    <xf numFmtId="4" fontId="18" fillId="17" borderId="286" applyNumberFormat="0" applyProtection="0">
      <alignment horizontal="left" vertical="center" indent="1"/>
    </xf>
    <xf numFmtId="0" fontId="18" fillId="12" borderId="286" applyNumberFormat="0" applyProtection="0">
      <alignment horizontal="left" vertical="top" indent="1"/>
    </xf>
    <xf numFmtId="4" fontId="19" fillId="15" borderId="286" applyNumberFormat="0" applyProtection="0">
      <alignment horizontal="right" vertical="center"/>
    </xf>
    <xf numFmtId="0" fontId="2" fillId="0" borderId="0"/>
    <xf numFmtId="0" fontId="1" fillId="0" borderId="0"/>
    <xf numFmtId="0" fontId="6" fillId="0" borderId="0"/>
    <xf numFmtId="165" fontId="6" fillId="0" borderId="0" applyFont="0" applyFill="0" applyBorder="0" applyAlignment="0" applyProtection="0"/>
    <xf numFmtId="9" fontId="6" fillId="0" borderId="0" applyFont="0" applyFill="0" applyBorder="0" applyAlignment="0" applyProtection="0"/>
  </cellStyleXfs>
  <cellXfs count="3001">
    <xf numFmtId="0" fontId="0" fillId="0" borderId="0" xfId="0"/>
    <xf numFmtId="0" fontId="7" fillId="0" borderId="0" xfId="49" applyFont="1"/>
    <xf numFmtId="0" fontId="6" fillId="0" borderId="0" xfId="49"/>
    <xf numFmtId="0" fontId="6" fillId="0" borderId="0" xfId="49" applyBorder="1"/>
    <xf numFmtId="4" fontId="6" fillId="0" borderId="0" xfId="49" applyNumberFormat="1"/>
    <xf numFmtId="0" fontId="6" fillId="0" borderId="0" xfId="49" applyFill="1"/>
    <xf numFmtId="0" fontId="6" fillId="0" borderId="4" xfId="49" applyBorder="1"/>
    <xf numFmtId="0" fontId="6" fillId="0" borderId="0" xfId="49" applyFont="1"/>
    <xf numFmtId="0" fontId="8" fillId="0" borderId="0" xfId="49" applyFont="1"/>
    <xf numFmtId="0" fontId="6" fillId="0" borderId="0" xfId="49" applyFont="1" applyBorder="1"/>
    <xf numFmtId="166" fontId="6" fillId="0" borderId="0" xfId="49" applyNumberFormat="1"/>
    <xf numFmtId="4" fontId="6" fillId="0" borderId="0" xfId="49" applyNumberFormat="1" applyBorder="1"/>
    <xf numFmtId="0" fontId="8" fillId="0" borderId="0" xfId="49" applyFont="1" applyAlignment="1">
      <alignment vertical="center"/>
    </xf>
    <xf numFmtId="0" fontId="6" fillId="0" borderId="0" xfId="49" applyFont="1" applyAlignment="1">
      <alignment vertical="center"/>
    </xf>
    <xf numFmtId="49" fontId="6" fillId="0" borderId="0" xfId="49" applyNumberFormat="1" applyFont="1"/>
    <xf numFmtId="0" fontId="30" fillId="0" borderId="0" xfId="49" applyFont="1"/>
    <xf numFmtId="4" fontId="6" fillId="0" borderId="0" xfId="49" applyNumberFormat="1" applyFill="1"/>
    <xf numFmtId="1" fontId="6" fillId="0" borderId="0" xfId="49" applyNumberFormat="1" applyFont="1"/>
    <xf numFmtId="49" fontId="76" fillId="0" borderId="0" xfId="49" applyNumberFormat="1" applyFont="1" applyBorder="1" applyAlignment="1">
      <alignment horizontal="right" vertical="center"/>
    </xf>
    <xf numFmtId="0" fontId="6" fillId="0" borderId="0" xfId="49" applyFont="1" applyBorder="1" applyAlignment="1">
      <alignment vertical="center"/>
    </xf>
    <xf numFmtId="0" fontId="8" fillId="0" borderId="0" xfId="49" applyFont="1" applyBorder="1" applyAlignment="1">
      <alignment vertical="center"/>
    </xf>
    <xf numFmtId="0" fontId="7" fillId="0" borderId="0" xfId="0" applyFont="1"/>
    <xf numFmtId="0" fontId="77" fillId="0" borderId="0" xfId="3" applyFont="1" applyAlignment="1" applyProtection="1"/>
    <xf numFmtId="0" fontId="78" fillId="0" borderId="0" xfId="0" applyFont="1" applyAlignment="1">
      <alignment horizontal="right"/>
    </xf>
    <xf numFmtId="0" fontId="21" fillId="0" borderId="0" xfId="0" applyFont="1" applyAlignment="1">
      <alignment horizontal="center"/>
    </xf>
    <xf numFmtId="0" fontId="33"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6" fillId="0" borderId="6" xfId="49" applyBorder="1"/>
    <xf numFmtId="0" fontId="7" fillId="0" borderId="0" xfId="55" applyFont="1" applyProtection="1">
      <protection hidden="1"/>
    </xf>
    <xf numFmtId="0" fontId="7" fillId="0" borderId="0" xfId="55" applyFont="1" applyAlignment="1" applyProtection="1">
      <alignment horizontal="center"/>
      <protection hidden="1"/>
    </xf>
    <xf numFmtId="4" fontId="7" fillId="0" borderId="0" xfId="55" applyNumberFormat="1" applyFont="1" applyProtection="1">
      <protection hidden="1"/>
    </xf>
    <xf numFmtId="0" fontId="6" fillId="0" borderId="0" xfId="55" applyFont="1" applyProtection="1">
      <protection hidden="1"/>
    </xf>
    <xf numFmtId="4" fontId="6" fillId="0" borderId="0" xfId="55" applyNumberFormat="1" applyFont="1" applyProtection="1">
      <protection hidden="1"/>
    </xf>
    <xf numFmtId="0" fontId="6" fillId="0" borderId="0" xfId="0" applyFont="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5" applyNumberFormat="1" applyFont="1" applyAlignment="1" applyProtection="1">
      <alignment vertical="center"/>
      <protection hidden="1"/>
    </xf>
    <xf numFmtId="0" fontId="6" fillId="0" borderId="0" xfId="0" applyFont="1" applyFill="1" applyBorder="1"/>
    <xf numFmtId="0" fontId="0" fillId="0" borderId="0" xfId="0" applyFill="1"/>
    <xf numFmtId="0" fontId="34" fillId="0" borderId="0" xfId="55" applyFont="1" applyBorder="1" applyProtection="1">
      <protection hidden="1"/>
    </xf>
    <xf numFmtId="0" fontId="6" fillId="0" borderId="0" xfId="55" applyFont="1" applyAlignment="1" applyProtection="1">
      <alignment horizontal="center"/>
      <protection hidden="1"/>
    </xf>
    <xf numFmtId="4" fontId="34" fillId="0" borderId="0" xfId="55" applyNumberFormat="1" applyFont="1" applyBorder="1" applyProtection="1">
      <protection hidden="1"/>
    </xf>
    <xf numFmtId="4" fontId="34" fillId="0" borderId="0" xfId="55" applyNumberFormat="1" applyFont="1" applyBorder="1" applyAlignment="1" applyProtection="1">
      <alignment vertical="center"/>
      <protection hidden="1"/>
    </xf>
    <xf numFmtId="4" fontId="7" fillId="0" borderId="0" xfId="55" applyNumberFormat="1" applyFont="1" applyBorder="1" applyAlignment="1" applyProtection="1">
      <protection hidden="1"/>
    </xf>
    <xf numFmtId="0" fontId="6" fillId="0" borderId="0" xfId="55" applyNumberFormat="1" applyFont="1" applyAlignment="1" applyProtection="1">
      <alignment horizontal="center"/>
      <protection hidden="1"/>
    </xf>
    <xf numFmtId="4" fontId="42" fillId="0" borderId="0" xfId="55" applyNumberFormat="1" applyFont="1" applyBorder="1" applyAlignment="1" applyProtection="1">
      <alignment vertical="center"/>
      <protection hidden="1"/>
    </xf>
    <xf numFmtId="4" fontId="8" fillId="0" borderId="0" xfId="55" applyNumberFormat="1" applyFont="1" applyAlignment="1" applyProtection="1">
      <alignment vertical="center"/>
      <protection hidden="1"/>
    </xf>
    <xf numFmtId="4" fontId="5"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34" fillId="0" borderId="0" xfId="55" applyNumberFormat="1" applyFont="1" applyFill="1" applyBorder="1" applyAlignment="1" applyProtection="1">
      <alignment vertical="center"/>
      <protection hidden="1"/>
    </xf>
    <xf numFmtId="4" fontId="6" fillId="0" borderId="0" xfId="55" applyNumberFormat="1" applyFont="1" applyFill="1" applyAlignment="1" applyProtection="1">
      <alignment vertical="center"/>
      <protection hidden="1"/>
    </xf>
    <xf numFmtId="4" fontId="6" fillId="0" borderId="0" xfId="55" applyNumberFormat="1" applyFont="1" applyAlignment="1" applyProtection="1">
      <alignment horizontal="center" vertical="center"/>
      <protection hidden="1"/>
    </xf>
    <xf numFmtId="4" fontId="6" fillId="0" borderId="0" xfId="55" applyNumberFormat="1" applyFont="1" applyAlignment="1" applyProtection="1">
      <alignment horizontal="center"/>
      <protection hidden="1"/>
    </xf>
    <xf numFmtId="0" fontId="40" fillId="0" borderId="0" xfId="0" applyFont="1"/>
    <xf numFmtId="0" fontId="30" fillId="0" borderId="0" xfId="0" applyFont="1" applyFill="1" applyBorder="1"/>
    <xf numFmtId="0" fontId="30" fillId="0" borderId="0" xfId="0" applyFont="1"/>
    <xf numFmtId="0" fontId="31" fillId="0" borderId="0" xfId="55" applyFont="1" applyProtection="1">
      <protection hidden="1"/>
    </xf>
    <xf numFmtId="0" fontId="31" fillId="0" borderId="0" xfId="55" applyFont="1" applyAlignment="1" applyProtection="1">
      <alignment horizontal="center"/>
      <protection hidden="1"/>
    </xf>
    <xf numFmtId="4" fontId="31" fillId="0" borderId="0" xfId="55" applyNumberFormat="1" applyFont="1" applyProtection="1">
      <protection hidden="1"/>
    </xf>
    <xf numFmtId="0" fontId="14" fillId="32" borderId="0" xfId="55" applyFont="1" applyFill="1" applyProtection="1">
      <protection hidden="1"/>
    </xf>
    <xf numFmtId="0" fontId="14" fillId="32" borderId="0" xfId="55" applyFont="1" applyFill="1" applyAlignment="1" applyProtection="1">
      <alignment horizontal="center"/>
      <protection hidden="1"/>
    </xf>
    <xf numFmtId="0" fontId="31" fillId="0" borderId="0" xfId="55" applyFont="1" applyBorder="1" applyProtection="1">
      <protection hidden="1"/>
    </xf>
    <xf numFmtId="0" fontId="41" fillId="32" borderId="0" xfId="55" applyFont="1" applyFill="1" applyProtection="1">
      <protection hidden="1"/>
    </xf>
    <xf numFmtId="0" fontId="46" fillId="0" borderId="0" xfId="55" applyFont="1" applyAlignment="1" applyProtection="1">
      <alignment horizontal="center"/>
      <protection hidden="1"/>
    </xf>
    <xf numFmtId="0" fontId="46" fillId="0" borderId="0" xfId="55" applyFont="1" applyProtection="1">
      <protection hidden="1"/>
    </xf>
    <xf numFmtId="0" fontId="46" fillId="0" borderId="0" xfId="55" applyFont="1" applyBorder="1" applyProtection="1">
      <protection hidden="1"/>
    </xf>
    <xf numFmtId="4" fontId="46" fillId="0" borderId="0" xfId="55" applyNumberFormat="1" applyFont="1" applyProtection="1">
      <protection hidden="1"/>
    </xf>
    <xf numFmtId="0" fontId="30" fillId="32" borderId="0" xfId="0" applyFont="1" applyFill="1"/>
    <xf numFmtId="0" fontId="14" fillId="32" borderId="0" xfId="0" applyFont="1" applyFill="1"/>
    <xf numFmtId="0" fontId="14" fillId="0" borderId="0" xfId="55" applyFont="1" applyFill="1" applyProtection="1">
      <protection hidden="1"/>
    </xf>
    <xf numFmtId="0" fontId="30" fillId="32" borderId="0" xfId="49" applyFont="1" applyFill="1"/>
    <xf numFmtId="0" fontId="9" fillId="0" borderId="0" xfId="3" applyFont="1" applyBorder="1" applyAlignment="1" applyProtection="1"/>
    <xf numFmtId="0" fontId="12" fillId="32" borderId="0" xfId="55" applyFont="1" applyFill="1" applyProtection="1">
      <protection hidden="1"/>
    </xf>
    <xf numFmtId="0" fontId="12" fillId="32" borderId="0" xfId="55" applyFont="1" applyFill="1" applyAlignment="1" applyProtection="1">
      <alignment horizontal="center"/>
      <protection hidden="1"/>
    </xf>
    <xf numFmtId="0" fontId="53" fillId="0" borderId="0" xfId="55" applyFont="1" applyProtection="1">
      <protection hidden="1"/>
    </xf>
    <xf numFmtId="0" fontId="54" fillId="32" borderId="0" xfId="0" applyFont="1" applyFill="1"/>
    <xf numFmtId="0" fontId="54" fillId="0" borderId="0" xfId="0" applyFont="1"/>
    <xf numFmtId="0" fontId="12" fillId="32" borderId="0" xfId="0" applyFont="1" applyFill="1"/>
    <xf numFmtId="0" fontId="54" fillId="0" borderId="0" xfId="49" applyFont="1"/>
    <xf numFmtId="0" fontId="54" fillId="32" borderId="0" xfId="49" applyFont="1" applyFill="1"/>
    <xf numFmtId="0" fontId="6" fillId="0" borderId="0" xfId="49" applyBorder="1" applyAlignment="1">
      <alignment vertical="top" wrapText="1"/>
    </xf>
    <xf numFmtId="0" fontId="0" fillId="32" borderId="0" xfId="0"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2" borderId="0" xfId="55" applyFont="1" applyFill="1" applyBorder="1" applyProtection="1">
      <protection hidden="1"/>
    </xf>
    <xf numFmtId="0" fontId="8" fillId="0" borderId="0" xfId="49" applyFont="1" applyFill="1" applyBorder="1" applyAlignment="1">
      <alignment horizontal="left" vertical="center"/>
    </xf>
    <xf numFmtId="0" fontId="0" fillId="0" borderId="0" xfId="0" applyFont="1" applyFill="1" applyBorder="1"/>
    <xf numFmtId="0" fontId="6" fillId="0" borderId="0" xfId="49" applyFill="1" applyBorder="1"/>
    <xf numFmtId="0" fontId="30" fillId="0" borderId="37" xfId="0" applyFont="1" applyBorder="1"/>
    <xf numFmtId="0" fontId="53" fillId="32" borderId="0" xfId="55" applyFont="1" applyFill="1" applyProtection="1">
      <protection hidden="1"/>
    </xf>
    <xf numFmtId="0" fontId="31" fillId="32" borderId="0" xfId="55" applyFont="1" applyFill="1" applyProtection="1">
      <protection hidden="1"/>
    </xf>
    <xf numFmtId="0" fontId="12" fillId="0" borderId="0" xfId="49" applyFont="1"/>
    <xf numFmtId="0" fontId="7" fillId="0" borderId="0" xfId="55" applyFont="1" applyFill="1" applyProtection="1">
      <protection hidden="1"/>
    </xf>
    <xf numFmtId="0" fontId="59" fillId="0" borderId="0" xfId="0" applyFont="1"/>
    <xf numFmtId="0" fontId="22" fillId="0" borderId="0" xfId="0" applyFont="1"/>
    <xf numFmtId="0" fontId="60"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1" xfId="49" applyFont="1" applyBorder="1"/>
    <xf numFmtId="49" fontId="28" fillId="0" borderId="52" xfId="49" applyNumberFormat="1" applyFont="1" applyBorder="1" applyAlignment="1">
      <alignment horizontal="right"/>
    </xf>
    <xf numFmtId="0" fontId="0" fillId="0" borderId="50" xfId="49" applyFont="1" applyBorder="1"/>
    <xf numFmtId="49" fontId="28" fillId="0" borderId="0" xfId="49" applyNumberFormat="1" applyFont="1" applyBorder="1" applyAlignment="1">
      <alignment horizontal="right"/>
    </xf>
    <xf numFmtId="0" fontId="0" fillId="0" borderId="0" xfId="49" applyFont="1" applyBorder="1"/>
    <xf numFmtId="0" fontId="18" fillId="0" borderId="64" xfId="49" applyFont="1" applyBorder="1"/>
    <xf numFmtId="49" fontId="28" fillId="0" borderId="65" xfId="49" applyNumberFormat="1" applyFont="1" applyBorder="1" applyAlignment="1">
      <alignment horizontal="right"/>
    </xf>
    <xf numFmtId="49" fontId="28" fillId="0" borderId="0" xfId="49" applyNumberFormat="1" applyFont="1" applyAlignment="1">
      <alignment horizontal="right"/>
    </xf>
    <xf numFmtId="0" fontId="14" fillId="0" borderId="0" xfId="56" applyFont="1" applyFill="1" applyBorder="1" applyAlignment="1">
      <alignment horizontal="left" vertical="center"/>
    </xf>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2" fillId="0" borderId="0" xfId="0" applyFont="1" applyFill="1"/>
    <xf numFmtId="49" fontId="59" fillId="0" borderId="50" xfId="49" applyNumberFormat="1" applyFont="1" applyBorder="1"/>
    <xf numFmtId="49" fontId="8" fillId="0" borderId="66" xfId="49" applyNumberFormat="1" applyFont="1" applyBorder="1"/>
    <xf numFmtId="0" fontId="18" fillId="0" borderId="110" xfId="49" applyFont="1" applyBorder="1" applyAlignment="1">
      <alignment horizontal="center"/>
    </xf>
    <xf numFmtId="0" fontId="18"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18"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0" fillId="0" borderId="66" xfId="49" applyNumberFormat="1" applyFont="1" applyBorder="1"/>
    <xf numFmtId="49" fontId="18"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7" fillId="0" borderId="111" xfId="49" applyNumberFormat="1" applyFont="1" applyBorder="1" applyAlignment="1">
      <alignment horizontal="right"/>
    </xf>
    <xf numFmtId="4" fontId="0" fillId="0" borderId="113" xfId="49" applyNumberFormat="1" applyFont="1" applyBorder="1" applyAlignment="1">
      <alignment horizontal="center"/>
    </xf>
    <xf numFmtId="49" fontId="7" fillId="0" borderId="50" xfId="49" applyNumberFormat="1" applyFont="1" applyBorder="1" applyAlignment="1">
      <alignment horizontal="right"/>
    </xf>
    <xf numFmtId="49" fontId="7"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7" fillId="0" borderId="115" xfId="49" applyNumberFormat="1" applyFont="1" applyBorder="1" applyAlignment="1">
      <alignment horizontal="right"/>
    </xf>
    <xf numFmtId="49" fontId="34" fillId="0" borderId="91" xfId="49" applyNumberFormat="1" applyFont="1" applyBorder="1"/>
    <xf numFmtId="4" fontId="0" fillId="0" borderId="116" xfId="49" applyNumberFormat="1" applyFont="1" applyBorder="1" applyAlignment="1">
      <alignment horizontal="right"/>
    </xf>
    <xf numFmtId="49" fontId="18" fillId="0" borderId="51" xfId="49" applyNumberFormat="1" applyFont="1" applyBorder="1"/>
    <xf numFmtId="49" fontId="34" fillId="0" borderId="62" xfId="49" applyNumberFormat="1" applyFont="1" applyBorder="1"/>
    <xf numFmtId="4" fontId="0" fillId="0" borderId="117" xfId="49" applyNumberFormat="1" applyFont="1" applyBorder="1"/>
    <xf numFmtId="4" fontId="0" fillId="0" borderId="118" xfId="49" applyNumberFormat="1" applyFont="1" applyBorder="1"/>
    <xf numFmtId="0" fontId="24" fillId="0" borderId="0" xfId="0" applyFont="1"/>
    <xf numFmtId="0" fontId="0" fillId="0" borderId="0" xfId="0" applyFont="1" applyBorder="1" applyAlignment="1">
      <alignment vertical="top"/>
    </xf>
    <xf numFmtId="0" fontId="0" fillId="0" borderId="0" xfId="0" applyFont="1" applyAlignment="1">
      <alignment vertical="top"/>
    </xf>
    <xf numFmtId="168" fontId="0" fillId="0" borderId="0" xfId="0" applyNumberFormat="1" applyFont="1" applyFill="1" applyAlignment="1">
      <alignment vertical="top"/>
    </xf>
    <xf numFmtId="0" fontId="67" fillId="0" borderId="119" xfId="0" applyFont="1" applyFill="1" applyBorder="1" applyAlignment="1"/>
    <xf numFmtId="0" fontId="14" fillId="0" borderId="120" xfId="0" applyFont="1" applyFill="1" applyBorder="1" applyAlignment="1"/>
    <xf numFmtId="0" fontId="35" fillId="0" borderId="57" xfId="0" applyFont="1" applyBorder="1"/>
    <xf numFmtId="0" fontId="35" fillId="0" borderId="37" xfId="0" applyFont="1" applyBorder="1"/>
    <xf numFmtId="0" fontId="47" fillId="24" borderId="92" xfId="0" applyFont="1" applyFill="1" applyBorder="1" applyAlignment="1">
      <alignment horizontal="center"/>
    </xf>
    <xf numFmtId="0" fontId="47" fillId="24" borderId="121" xfId="0" applyFont="1" applyFill="1" applyBorder="1" applyAlignment="1">
      <alignment horizontal="center"/>
    </xf>
    <xf numFmtId="0" fontId="35" fillId="0" borderId="59" xfId="0" applyFont="1" applyBorder="1"/>
    <xf numFmtId="0" fontId="30" fillId="0" borderId="57" xfId="0" applyFont="1" applyBorder="1"/>
    <xf numFmtId="4" fontId="30" fillId="0" borderId="50" xfId="0" applyNumberFormat="1" applyFont="1" applyBorder="1"/>
    <xf numFmtId="4" fontId="30" fillId="0" borderId="0" xfId="0" applyNumberFormat="1" applyFont="1" applyBorder="1"/>
    <xf numFmtId="4" fontId="30" fillId="0" borderId="78" xfId="0" applyNumberFormat="1" applyFont="1" applyBorder="1"/>
    <xf numFmtId="4" fontId="30" fillId="0" borderId="57" xfId="0" applyNumberFormat="1" applyFont="1" applyBorder="1"/>
    <xf numFmtId="4" fontId="30" fillId="0" borderId="58" xfId="0" applyNumberFormat="1" applyFont="1" applyBorder="1"/>
    <xf numFmtId="0" fontId="30" fillId="0" borderId="92" xfId="0" applyFont="1" applyBorder="1"/>
    <xf numFmtId="0" fontId="48" fillId="0" borderId="95" xfId="0" applyFont="1" applyBorder="1" applyAlignment="1">
      <alignment horizontal="left"/>
    </xf>
    <xf numFmtId="170" fontId="48" fillId="0" borderId="92" xfId="4" applyNumberFormat="1" applyFont="1" applyFill="1" applyBorder="1" applyAlignment="1" applyProtection="1">
      <alignment horizontal="left"/>
    </xf>
    <xf numFmtId="170" fontId="48" fillId="0" borderId="121" xfId="4" applyNumberFormat="1" applyFont="1" applyFill="1" applyBorder="1" applyAlignment="1" applyProtection="1">
      <alignment horizontal="left"/>
    </xf>
    <xf numFmtId="4" fontId="14" fillId="26" borderId="96" xfId="0" applyNumberFormat="1" applyFont="1" applyFill="1" applyBorder="1" applyAlignment="1">
      <alignment horizontal="center"/>
    </xf>
    <xf numFmtId="0" fontId="30" fillId="0" borderId="50" xfId="0" applyFont="1" applyFill="1" applyBorder="1"/>
    <xf numFmtId="4" fontId="30" fillId="0" borderId="50" xfId="0" applyNumberFormat="1" applyFont="1" applyFill="1" applyBorder="1"/>
    <xf numFmtId="4" fontId="30" fillId="0" borderId="0" xfId="0" applyNumberFormat="1" applyFont="1" applyFill="1" applyBorder="1"/>
    <xf numFmtId="4" fontId="14" fillId="0" borderId="66" xfId="0" applyNumberFormat="1" applyFont="1" applyFill="1" applyBorder="1" applyAlignment="1">
      <alignment horizontal="center"/>
    </xf>
    <xf numFmtId="0" fontId="30" fillId="0" borderId="51" xfId="0" applyFont="1" applyFill="1" applyBorder="1"/>
    <xf numFmtId="0" fontId="48" fillId="0" borderId="52" xfId="0" applyFont="1" applyBorder="1" applyAlignment="1">
      <alignment horizontal="left"/>
    </xf>
    <xf numFmtId="4" fontId="30" fillId="0" borderId="51" xfId="0" applyNumberFormat="1" applyFont="1" applyFill="1" applyBorder="1"/>
    <xf numFmtId="4" fontId="30" fillId="0" borderId="52" xfId="0" applyNumberFormat="1" applyFont="1" applyFill="1" applyBorder="1"/>
    <xf numFmtId="4" fontId="48" fillId="0" borderId="62" xfId="0" applyNumberFormat="1" applyFont="1" applyBorder="1" applyAlignment="1">
      <alignment horizontal="right"/>
    </xf>
    <xf numFmtId="0" fontId="47" fillId="24" borderId="0" xfId="0" applyFont="1" applyFill="1" applyAlignment="1">
      <alignment horizontal="left"/>
    </xf>
    <xf numFmtId="0" fontId="0" fillId="0" borderId="0" xfId="49" applyFont="1" applyFill="1"/>
    <xf numFmtId="0" fontId="6" fillId="0" borderId="3" xfId="49" applyBorder="1" applyAlignment="1">
      <alignment vertical="top" wrapText="1"/>
    </xf>
    <xf numFmtId="0" fontId="34" fillId="0" borderId="4" xfId="5" applyFont="1" applyFill="1" applyBorder="1" applyAlignment="1">
      <alignment horizontal="center" vertical="center"/>
    </xf>
    <xf numFmtId="0" fontId="34" fillId="0" borderId="14" xfId="5" applyFont="1" applyFill="1" applyBorder="1" applyAlignment="1">
      <alignment horizontal="center" vertical="center"/>
    </xf>
    <xf numFmtId="0" fontId="34" fillId="0" borderId="6" xfId="5" applyFont="1" applyFill="1" applyBorder="1" applyAlignment="1">
      <alignment horizontal="center" vertical="center"/>
    </xf>
    <xf numFmtId="168" fontId="66" fillId="0" borderId="4" xfId="5" applyNumberFormat="1" applyFont="1" applyFill="1" applyBorder="1" applyAlignment="1">
      <alignment vertical="center"/>
    </xf>
    <xf numFmtId="168" fontId="66" fillId="0" borderId="14" xfId="5" applyNumberFormat="1" applyFont="1" applyFill="1" applyBorder="1" applyAlignment="1">
      <alignment vertical="center"/>
    </xf>
    <xf numFmtId="168" fontId="66" fillId="0" borderId="6" xfId="5" applyNumberFormat="1" applyFont="1" applyFill="1" applyBorder="1" applyAlignment="1">
      <alignment horizontal="center" vertical="center"/>
    </xf>
    <xf numFmtId="0" fontId="30" fillId="0" borderId="0" xfId="5" applyFont="1" applyFill="1" applyBorder="1">
      <alignment vertical="top"/>
    </xf>
    <xf numFmtId="0" fontId="30" fillId="0" borderId="0" xfId="5" applyFont="1" applyFill="1">
      <alignment vertical="top"/>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0" fontId="6" fillId="0" borderId="0" xfId="49" applyFont="1" applyFill="1" applyBorder="1"/>
    <xf numFmtId="0" fontId="6" fillId="0" borderId="4" xfId="49" applyFont="1" applyBorder="1"/>
    <xf numFmtId="0" fontId="6" fillId="0" borderId="13" xfId="49" applyFont="1" applyBorder="1"/>
    <xf numFmtId="0" fontId="6" fillId="0" borderId="6" xfId="49" applyFont="1" applyBorder="1"/>
    <xf numFmtId="0" fontId="14" fillId="0" borderId="7" xfId="56" applyFont="1" applyFill="1" applyBorder="1" applyAlignment="1">
      <alignment horizontal="left" vertical="center"/>
    </xf>
    <xf numFmtId="0" fontId="14" fillId="0" borderId="3" xfId="56" applyFont="1" applyFill="1" applyBorder="1" applyAlignment="1">
      <alignment horizontal="left" vertical="center"/>
    </xf>
    <xf numFmtId="0" fontId="14" fillId="0" borderId="4" xfId="56" applyFont="1" applyFill="1" applyBorder="1" applyAlignment="1">
      <alignment horizontal="left" vertical="center"/>
    </xf>
    <xf numFmtId="167" fontId="14" fillId="0" borderId="0" xfId="56" applyNumberFormat="1" applyFont="1" applyFill="1" applyBorder="1" applyAlignment="1">
      <alignment vertical="center"/>
    </xf>
    <xf numFmtId="4" fontId="14" fillId="0" borderId="0" xfId="56" applyNumberFormat="1" applyFont="1" applyFill="1" applyBorder="1" applyAlignment="1">
      <alignment horizontal="right" vertical="center"/>
    </xf>
    <xf numFmtId="0" fontId="7" fillId="0" borderId="0" xfId="49" applyFont="1" applyFill="1"/>
    <xf numFmtId="0" fontId="6" fillId="0" borderId="0" xfId="49" applyBorder="1"/>
    <xf numFmtId="0" fontId="6" fillId="0" borderId="3" xfId="49" applyBorder="1"/>
    <xf numFmtId="0" fontId="6" fillId="0" borderId="8" xfId="49" applyBorder="1"/>
    <xf numFmtId="0" fontId="0" fillId="33" borderId="0" xfId="0" applyFill="1"/>
    <xf numFmtId="0" fontId="7" fillId="33" borderId="0" xfId="0" applyFont="1" applyFill="1"/>
    <xf numFmtId="0" fontId="12" fillId="33" borderId="0" xfId="0" applyFont="1" applyFill="1"/>
    <xf numFmtId="0" fontId="6" fillId="33" borderId="0" xfId="49" applyFill="1"/>
    <xf numFmtId="4" fontId="6" fillId="33" borderId="0" xfId="0" applyNumberFormat="1" applyFont="1" applyFill="1"/>
    <xf numFmtId="0" fontId="6" fillId="33" borderId="0" xfId="0" applyFont="1" applyFill="1"/>
    <xf numFmtId="4" fontId="0" fillId="33" borderId="0" xfId="0" applyNumberFormat="1" applyFill="1"/>
    <xf numFmtId="4" fontId="7" fillId="76" borderId="26" xfId="0" applyNumberFormat="1" applyFont="1" applyFill="1" applyBorder="1" applyProtection="1"/>
    <xf numFmtId="0" fontId="8" fillId="76" borderId="23" xfId="0" applyFont="1" applyFill="1" applyBorder="1" applyAlignment="1" applyProtection="1">
      <alignment horizontal="center"/>
    </xf>
    <xf numFmtId="0" fontId="6" fillId="76" borderId="24" xfId="0" applyFont="1" applyFill="1" applyBorder="1"/>
    <xf numFmtId="0" fontId="6" fillId="76" borderId="23" xfId="0" applyFont="1" applyFill="1" applyBorder="1"/>
    <xf numFmtId="4" fontId="8" fillId="76" borderId="19" xfId="0" applyNumberFormat="1" applyFont="1" applyFill="1" applyBorder="1" applyAlignment="1" applyProtection="1"/>
    <xf numFmtId="0" fontId="8" fillId="76" borderId="18" xfId="0" applyFont="1" applyFill="1" applyBorder="1" applyAlignment="1" applyProtection="1">
      <alignment horizontal="center"/>
    </xf>
    <xf numFmtId="0" fontId="6" fillId="76" borderId="0" xfId="0" applyFont="1" applyFill="1" applyBorder="1"/>
    <xf numFmtId="0" fontId="8" fillId="76" borderId="18" xfId="0" applyFont="1" applyFill="1" applyBorder="1" applyAlignment="1" applyProtection="1">
      <alignment horizontal="left"/>
    </xf>
    <xf numFmtId="4" fontId="6" fillId="76" borderId="20" xfId="0" applyNumberFormat="1" applyFont="1" applyFill="1" applyBorder="1"/>
    <xf numFmtId="0" fontId="6" fillId="76" borderId="21" xfId="0" applyFont="1" applyFill="1" applyBorder="1" applyAlignment="1">
      <alignment horizontal="center"/>
    </xf>
    <xf numFmtId="0" fontId="6" fillId="76" borderId="22" xfId="0" applyFont="1" applyFill="1" applyBorder="1"/>
    <xf numFmtId="0" fontId="6" fillId="76" borderId="21" xfId="0" applyFont="1" applyFill="1" applyBorder="1"/>
    <xf numFmtId="4" fontId="7" fillId="76" borderId="19" xfId="0" applyNumberFormat="1" applyFont="1" applyFill="1" applyBorder="1"/>
    <xf numFmtId="0" fontId="7" fillId="76" borderId="18" xfId="0" applyFont="1" applyFill="1" applyBorder="1" applyAlignment="1">
      <alignment horizontal="center"/>
    </xf>
    <xf numFmtId="0" fontId="7" fillId="76" borderId="0" xfId="0" applyFont="1" applyFill="1" applyBorder="1"/>
    <xf numFmtId="0" fontId="6" fillId="76" borderId="18" xfId="0" applyFont="1" applyFill="1" applyBorder="1"/>
    <xf numFmtId="4" fontId="6" fillId="76" borderId="176" xfId="0" applyNumberFormat="1" applyFont="1" applyFill="1" applyBorder="1" applyAlignment="1"/>
    <xf numFmtId="4" fontId="6" fillId="33" borderId="176" xfId="0" applyNumberFormat="1" applyFont="1" applyFill="1" applyBorder="1" applyAlignment="1"/>
    <xf numFmtId="4" fontId="6" fillId="76" borderId="19" xfId="0" applyNumberFormat="1" applyFont="1" applyFill="1" applyBorder="1"/>
    <xf numFmtId="0" fontId="6" fillId="76" borderId="18" xfId="0" applyFont="1" applyFill="1" applyBorder="1" applyAlignment="1">
      <alignment horizontal="center"/>
    </xf>
    <xf numFmtId="0" fontId="6" fillId="76" borderId="0" xfId="0" quotePrefix="1" applyFont="1" applyFill="1" applyBorder="1"/>
    <xf numFmtId="0" fontId="6" fillId="76" borderId="0" xfId="55" applyFont="1" applyFill="1" applyBorder="1" applyAlignment="1" applyProtection="1">
      <alignment horizontal="left" vertical="center"/>
      <protection hidden="1"/>
    </xf>
    <xf numFmtId="0" fontId="6" fillId="76" borderId="18" xfId="0" applyFont="1" applyFill="1" applyBorder="1" applyAlignment="1" applyProtection="1">
      <alignment horizontal="center"/>
    </xf>
    <xf numFmtId="0" fontId="20" fillId="76" borderId="0" xfId="0" applyFont="1" applyFill="1" applyBorder="1"/>
    <xf numFmtId="0" fontId="6" fillId="76" borderId="0" xfId="0" applyFont="1" applyFill="1" applyBorder="1" applyAlignment="1" applyProtection="1">
      <alignment horizontal="left"/>
    </xf>
    <xf numFmtId="0" fontId="7" fillId="76" borderId="0" xfId="0" applyFont="1" applyFill="1" applyBorder="1" applyAlignment="1" applyProtection="1">
      <alignment horizontal="left"/>
    </xf>
    <xf numFmtId="4" fontId="6" fillId="76" borderId="19" xfId="0" applyNumberFormat="1" applyFont="1" applyFill="1" applyBorder="1" applyProtection="1"/>
    <xf numFmtId="4" fontId="8" fillId="76" borderId="19" xfId="0" applyNumberFormat="1" applyFont="1" applyFill="1" applyBorder="1"/>
    <xf numFmtId="0" fontId="8" fillId="76" borderId="18" xfId="0" applyFont="1" applyFill="1" applyBorder="1" applyAlignment="1">
      <alignment horizontal="center"/>
    </xf>
    <xf numFmtId="0" fontId="8" fillId="76" borderId="18" xfId="0" applyFont="1" applyFill="1" applyBorder="1"/>
    <xf numFmtId="37" fontId="6" fillId="76" borderId="0" xfId="0" applyNumberFormat="1" applyFont="1" applyFill="1" applyBorder="1" applyProtection="1"/>
    <xf numFmtId="4" fontId="8" fillId="76" borderId="19" xfId="0" applyNumberFormat="1" applyFont="1" applyFill="1" applyBorder="1" applyProtection="1"/>
    <xf numFmtId="4" fontId="7" fillId="76" borderId="19" xfId="0" applyNumberFormat="1" applyFont="1" applyFill="1" applyBorder="1" applyProtection="1"/>
    <xf numFmtId="0" fontId="7" fillId="76" borderId="18" xfId="0" applyFont="1" applyFill="1" applyBorder="1" applyAlignment="1" applyProtection="1">
      <alignment horizontal="center"/>
    </xf>
    <xf numFmtId="17" fontId="8" fillId="76" borderId="18" xfId="0" quotePrefix="1" applyNumberFormat="1" applyFont="1" applyFill="1" applyBorder="1" applyAlignment="1" applyProtection="1">
      <alignment horizontal="center"/>
    </xf>
    <xf numFmtId="4" fontId="6" fillId="76" borderId="17" xfId="0" applyNumberFormat="1" applyFont="1" applyFill="1" applyBorder="1" applyProtection="1"/>
    <xf numFmtId="0" fontId="7" fillId="76" borderId="15" xfId="0" applyFont="1" applyFill="1" applyBorder="1" applyAlignment="1">
      <alignment horizontal="center" wrapText="1"/>
    </xf>
    <xf numFmtId="4" fontId="6" fillId="76" borderId="26" xfId="0" applyNumberFormat="1" applyFont="1" applyFill="1" applyBorder="1"/>
    <xf numFmtId="0" fontId="6" fillId="76" borderId="26" xfId="0" applyFont="1" applyFill="1" applyBorder="1"/>
    <xf numFmtId="0" fontId="6" fillId="76" borderId="25" xfId="0" applyFont="1" applyFill="1" applyBorder="1"/>
    <xf numFmtId="0" fontId="8" fillId="76" borderId="23" xfId="0" applyFont="1" applyFill="1" applyBorder="1" applyAlignment="1" applyProtection="1">
      <alignment horizontal="left"/>
    </xf>
    <xf numFmtId="0" fontId="8" fillId="76" borderId="19" xfId="0" applyFont="1" applyFill="1" applyBorder="1" applyAlignment="1" applyProtection="1">
      <alignment horizontal="center"/>
    </xf>
    <xf numFmtId="4" fontId="6" fillId="76" borderId="19" xfId="0" applyNumberFormat="1" applyFont="1" applyFill="1" applyBorder="1" applyAlignment="1"/>
    <xf numFmtId="0" fontId="6" fillId="76" borderId="177" xfId="0" applyFont="1" applyFill="1" applyBorder="1"/>
    <xf numFmtId="0" fontId="6" fillId="76" borderId="178" xfId="0" applyFont="1" applyFill="1" applyBorder="1"/>
    <xf numFmtId="0" fontId="6" fillId="76" borderId="179" xfId="0" applyFont="1" applyFill="1" applyBorder="1"/>
    <xf numFmtId="4" fontId="6" fillId="76" borderId="20" xfId="0" applyNumberFormat="1" applyFont="1" applyFill="1" applyBorder="1" applyAlignment="1"/>
    <xf numFmtId="0" fontId="6" fillId="76" borderId="19" xfId="0" applyFont="1" applyFill="1" applyBorder="1"/>
    <xf numFmtId="4" fontId="7" fillId="76" borderId="176" xfId="0" applyNumberFormat="1" applyFont="1" applyFill="1" applyBorder="1" applyAlignment="1" applyProtection="1"/>
    <xf numFmtId="4" fontId="7" fillId="33" borderId="176" xfId="0" applyNumberFormat="1" applyFont="1" applyFill="1" applyBorder="1" applyAlignment="1" applyProtection="1"/>
    <xf numFmtId="0" fontId="7" fillId="76" borderId="19" xfId="0" applyFont="1" applyFill="1" applyBorder="1" applyAlignment="1" applyProtection="1">
      <alignment horizontal="center"/>
    </xf>
    <xf numFmtId="4" fontId="7" fillId="76" borderId="19" xfId="0" quotePrefix="1" applyNumberFormat="1" applyFont="1" applyFill="1" applyBorder="1" applyAlignment="1"/>
    <xf numFmtId="0" fontId="7" fillId="76" borderId="19" xfId="0" quotePrefix="1" applyFont="1" applyFill="1" applyBorder="1" applyAlignment="1">
      <alignment horizontal="left"/>
    </xf>
    <xf numFmtId="0" fontId="7" fillId="76" borderId="0" xfId="0" quotePrefix="1" applyFont="1" applyFill="1" applyBorder="1" applyAlignment="1">
      <alignment horizontal="left"/>
    </xf>
    <xf numFmtId="4" fontId="7" fillId="33" borderId="176" xfId="0" quotePrefix="1" applyNumberFormat="1" applyFont="1" applyFill="1" applyBorder="1" applyAlignment="1"/>
    <xf numFmtId="0" fontId="7" fillId="76" borderId="19" xfId="0" quotePrefix="1" applyFont="1" applyFill="1" applyBorder="1" applyAlignment="1">
      <alignment horizontal="center"/>
    </xf>
    <xf numFmtId="4" fontId="8" fillId="76" borderId="19" xfId="0" applyNumberFormat="1" applyFont="1" applyFill="1" applyBorder="1" applyAlignment="1" applyProtection="1">
      <alignment horizontal="center" vertical="center" wrapText="1"/>
    </xf>
    <xf numFmtId="0" fontId="31" fillId="33" borderId="0" xfId="55" applyFont="1" applyFill="1" applyProtection="1">
      <protection hidden="1"/>
    </xf>
    <xf numFmtId="0" fontId="124" fillId="32" borderId="0" xfId="55" applyFont="1" applyFill="1" applyProtection="1">
      <protection hidden="1"/>
    </xf>
    <xf numFmtId="0" fontId="53" fillId="33" borderId="0" xfId="55" applyFont="1" applyFill="1" applyProtection="1">
      <protection hidden="1"/>
    </xf>
    <xf numFmtId="0" fontId="12" fillId="33" borderId="0" xfId="55" applyFont="1" applyFill="1" applyAlignment="1" applyProtection="1">
      <alignment horizontal="center"/>
      <protection hidden="1"/>
    </xf>
    <xf numFmtId="0" fontId="14" fillId="33" borderId="0" xfId="55" applyFont="1" applyFill="1" applyAlignment="1" applyProtection="1">
      <alignment horizontal="center"/>
      <protection hidden="1"/>
    </xf>
    <xf numFmtId="0" fontId="0" fillId="33" borderId="0" xfId="0" applyFill="1" applyAlignment="1"/>
    <xf numFmtId="0" fontId="54" fillId="33" borderId="0" xfId="49" applyFont="1" applyFill="1"/>
    <xf numFmtId="0" fontId="30" fillId="33" borderId="0" xfId="49" applyFont="1" applyFill="1"/>
    <xf numFmtId="0" fontId="6" fillId="32" borderId="0" xfId="49" applyFont="1" applyFill="1"/>
    <xf numFmtId="4" fontId="6"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59"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8" fillId="76" borderId="102" xfId="0" applyNumberFormat="1" applyFont="1" applyFill="1" applyBorder="1" applyAlignment="1" applyProtection="1">
      <alignment horizontal="center" vertical="center" wrapText="1"/>
    </xf>
    <xf numFmtId="0" fontId="59" fillId="76" borderId="105" xfId="0" applyFont="1" applyFill="1" applyBorder="1" applyAlignment="1" applyProtection="1">
      <alignment horizontal="left"/>
    </xf>
    <xf numFmtId="4" fontId="8" fillId="76" borderId="102" xfId="0" applyNumberFormat="1" applyFont="1" applyFill="1" applyBorder="1" applyAlignment="1" applyProtection="1"/>
    <xf numFmtId="4" fontId="7" fillId="76" borderId="102" xfId="0" applyNumberFormat="1" applyFont="1" applyFill="1" applyBorder="1" applyAlignment="1"/>
    <xf numFmtId="0" fontId="22" fillId="76" borderId="0" xfId="0" applyFont="1" applyFill="1" applyBorder="1" applyAlignment="1" applyProtection="1">
      <alignment horizontal="left"/>
    </xf>
    <xf numFmtId="0" fontId="22" fillId="76" borderId="102" xfId="0" applyFont="1" applyFill="1" applyBorder="1" applyAlignment="1" applyProtection="1">
      <alignment horizontal="center"/>
    </xf>
    <xf numFmtId="4" fontId="6" fillId="76" borderId="102" xfId="0" applyNumberFormat="1" applyFont="1" applyFill="1" applyBorder="1" applyAlignment="1" applyProtection="1"/>
    <xf numFmtId="37" fontId="0" fillId="76" borderId="0" xfId="0" applyNumberFormat="1" applyFont="1" applyFill="1" applyBorder="1" applyProtection="1"/>
    <xf numFmtId="0" fontId="22" fillId="76" borderId="0" xfId="0" applyFont="1" applyFill="1" applyBorder="1" applyAlignment="1">
      <alignment horizontal="left"/>
    </xf>
    <xf numFmtId="0" fontId="22" fillId="76" borderId="102" xfId="0" applyFont="1" applyFill="1" applyBorder="1" applyAlignment="1">
      <alignment horizontal="center"/>
    </xf>
    <xf numFmtId="0" fontId="7" fillId="76" borderId="0" xfId="0" applyFont="1" applyFill="1" applyBorder="1" applyAlignment="1">
      <alignment horizontal="left"/>
    </xf>
    <xf numFmtId="0" fontId="7" fillId="76" borderId="102" xfId="0" applyFont="1" applyFill="1" applyBorder="1" applyAlignment="1">
      <alignment horizontal="left"/>
    </xf>
    <xf numFmtId="4" fontId="7"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8"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59" fillId="76" borderId="105" xfId="0" applyNumberFormat="1" applyFont="1" applyFill="1" applyBorder="1" applyAlignment="1" applyProtection="1">
      <alignment horizontal="center"/>
    </xf>
    <xf numFmtId="4" fontId="8" fillId="76" borderId="102" xfId="0" applyNumberFormat="1" applyFont="1" applyFill="1" applyBorder="1" applyProtection="1"/>
    <xf numFmtId="4" fontId="7" fillId="76" borderId="102" xfId="0" applyNumberFormat="1" applyFont="1" applyFill="1" applyBorder="1"/>
    <xf numFmtId="0" fontId="22" fillId="76" borderId="105" xfId="0" applyFont="1" applyFill="1" applyBorder="1" applyAlignment="1" applyProtection="1">
      <alignment horizontal="center"/>
    </xf>
    <xf numFmtId="4" fontId="6" fillId="76" borderId="182" xfId="0" applyNumberFormat="1" applyFont="1" applyFill="1" applyBorder="1" applyAlignment="1"/>
    <xf numFmtId="0" fontId="0" fillId="76" borderId="105" xfId="0" applyFont="1" applyFill="1" applyBorder="1" applyAlignment="1" applyProtection="1">
      <alignment horizontal="center"/>
    </xf>
    <xf numFmtId="0" fontId="7" fillId="76" borderId="105" xfId="0" applyFont="1" applyFill="1" applyBorder="1" applyAlignment="1" applyProtection="1">
      <alignment horizontal="center"/>
    </xf>
    <xf numFmtId="0" fontId="22" fillId="76" borderId="0" xfId="0" applyFont="1" applyFill="1" applyBorder="1"/>
    <xf numFmtId="0" fontId="0" fillId="76" borderId="0" xfId="0" applyFont="1" applyFill="1" applyBorder="1" applyAlignment="1" applyProtection="1">
      <alignment horizontal="left"/>
    </xf>
    <xf numFmtId="4" fontId="21" fillId="76" borderId="102" xfId="0" applyNumberFormat="1" applyFont="1" applyFill="1" applyBorder="1"/>
    <xf numFmtId="4" fontId="7" fillId="76" borderId="102" xfId="0" applyNumberFormat="1" applyFont="1" applyFill="1" applyBorder="1" applyProtection="1"/>
    <xf numFmtId="4" fontId="8" fillId="76" borderId="102" xfId="0" applyNumberFormat="1" applyFont="1" applyFill="1" applyBorder="1"/>
    <xf numFmtId="0" fontId="59" fillId="76" borderId="105" xfId="0" applyFont="1" applyFill="1" applyBorder="1"/>
    <xf numFmtId="0" fontId="8" fillId="76" borderId="105" xfId="0" applyFont="1" applyFill="1" applyBorder="1" applyAlignment="1" applyProtection="1">
      <alignment horizontal="center"/>
    </xf>
    <xf numFmtId="0" fontId="8" fillId="76" borderId="105" xfId="0" applyFont="1" applyFill="1" applyBorder="1"/>
    <xf numFmtId="0" fontId="22" fillId="76" borderId="105" xfId="0" applyFont="1" applyFill="1" applyBorder="1" applyAlignment="1">
      <alignment horizontal="center"/>
    </xf>
    <xf numFmtId="0" fontId="59" fillId="76" borderId="105" xfId="0" applyFont="1" applyFill="1" applyBorder="1" applyAlignment="1">
      <alignment horizontal="center"/>
    </xf>
    <xf numFmtId="0" fontId="18" fillId="76" borderId="0" xfId="0" applyFont="1" applyFill="1" applyBorder="1" applyAlignment="1" applyProtection="1">
      <alignment horizontal="left"/>
    </xf>
    <xf numFmtId="0" fontId="18" fillId="76" borderId="105" xfId="0" applyFont="1" applyFill="1" applyBorder="1" applyAlignment="1" applyProtection="1">
      <alignment horizontal="center"/>
    </xf>
    <xf numFmtId="0" fontId="18" fillId="76" borderId="0" xfId="0" applyFont="1" applyFill="1" applyBorder="1"/>
    <xf numFmtId="4" fontId="7" fillId="76" borderId="182" xfId="0" applyNumberFormat="1" applyFont="1" applyFill="1" applyBorder="1" applyAlignment="1"/>
    <xf numFmtId="0" fontId="18" fillId="76" borderId="105" xfId="0" applyFont="1" applyFill="1" applyBorder="1" applyAlignment="1">
      <alignment horizontal="center"/>
    </xf>
    <xf numFmtId="4" fontId="6" fillId="76" borderId="102" xfId="0" applyNumberFormat="1" applyFont="1" applyFill="1" applyBorder="1" applyProtection="1"/>
    <xf numFmtId="0" fontId="18" fillId="76" borderId="0" xfId="55" applyFont="1" applyFill="1" applyBorder="1" applyAlignment="1" applyProtection="1">
      <alignment horizontal="left" vertical="center"/>
      <protection hidden="1"/>
    </xf>
    <xf numFmtId="0" fontId="7" fillId="76" borderId="105" xfId="0" applyFont="1" applyFill="1" applyBorder="1" applyAlignment="1">
      <alignment horizontal="center"/>
    </xf>
    <xf numFmtId="17" fontId="59" fillId="76" borderId="183" xfId="0" quotePrefix="1" applyNumberFormat="1" applyFont="1" applyFill="1" applyBorder="1" applyAlignment="1" applyProtection="1">
      <alignment horizontal="center"/>
    </xf>
    <xf numFmtId="4" fontId="8" fillId="76" borderId="185" xfId="0" applyNumberFormat="1" applyFont="1" applyFill="1" applyBorder="1" applyAlignment="1" applyProtection="1"/>
    <xf numFmtId="0" fontId="8" fillId="76" borderId="106" xfId="0" applyFont="1" applyFill="1" applyBorder="1" applyAlignment="1" applyProtection="1">
      <alignment horizontal="center"/>
    </xf>
    <xf numFmtId="4" fontId="7" fillId="76" borderId="109" xfId="0" applyNumberFormat="1" applyFont="1" applyFill="1" applyBorder="1" applyProtection="1"/>
    <xf numFmtId="0" fontId="0" fillId="33" borderId="0" xfId="0" applyFont="1" applyFill="1"/>
    <xf numFmtId="0" fontId="18" fillId="33" borderId="0" xfId="0" applyFont="1" applyFill="1"/>
    <xf numFmtId="0" fontId="6" fillId="33" borderId="0" xfId="49" applyFont="1" applyFill="1"/>
    <xf numFmtId="0" fontId="7" fillId="76" borderId="105" xfId="0" applyFont="1" applyFill="1" applyBorder="1"/>
    <xf numFmtId="0" fontId="7" fillId="33" borderId="0" xfId="49" applyFont="1" applyFill="1"/>
    <xf numFmtId="0" fontId="17" fillId="32" borderId="0" xfId="568" applyFont="1" applyFill="1" applyAlignment="1"/>
    <xf numFmtId="0" fontId="6" fillId="32" borderId="0" xfId="568" applyFill="1" applyAlignment="1"/>
    <xf numFmtId="0" fontId="6" fillId="33" borderId="0" xfId="568" applyFill="1"/>
    <xf numFmtId="0" fontId="124" fillId="33" borderId="0" xfId="55" applyFont="1" applyFill="1" applyProtection="1">
      <protection hidden="1"/>
    </xf>
    <xf numFmtId="0" fontId="6" fillId="33" borderId="0" xfId="568" applyFill="1" applyAlignment="1"/>
    <xf numFmtId="0" fontId="6" fillId="76" borderId="7" xfId="568" applyFont="1" applyFill="1" applyBorder="1" applyAlignment="1">
      <alignment vertical="top"/>
    </xf>
    <xf numFmtId="2" fontId="7" fillId="76" borderId="9" xfId="568" applyNumberFormat="1" applyFont="1" applyFill="1" applyBorder="1" applyAlignment="1">
      <alignment horizontal="center" vertical="center" wrapText="1"/>
    </xf>
    <xf numFmtId="2" fontId="7" fillId="76" borderId="11" xfId="568" applyNumberFormat="1" applyFont="1" applyFill="1" applyBorder="1" applyAlignment="1">
      <alignment horizontal="center" vertical="center" wrapText="1"/>
    </xf>
    <xf numFmtId="0" fontId="7" fillId="76" borderId="4" xfId="568" applyFont="1" applyFill="1" applyBorder="1" applyAlignment="1"/>
    <xf numFmtId="3" fontId="6" fillId="76" borderId="14" xfId="568" applyNumberFormat="1" applyFont="1" applyFill="1" applyBorder="1" applyAlignment="1">
      <alignment horizontal="center"/>
    </xf>
    <xf numFmtId="0" fontId="6" fillId="76" borderId="14" xfId="568" applyFont="1" applyFill="1" applyBorder="1" applyAlignment="1">
      <alignment horizontal="center"/>
    </xf>
    <xf numFmtId="0" fontId="6" fillId="76" borderId="14" xfId="568" quotePrefix="1" applyFont="1" applyFill="1" applyBorder="1" applyAlignment="1">
      <alignment horizontal="center"/>
    </xf>
    <xf numFmtId="0" fontId="7" fillId="76" borderId="3" xfId="568" applyFont="1" applyFill="1" applyBorder="1" applyAlignment="1">
      <alignment horizontal="left" wrapText="1"/>
    </xf>
    <xf numFmtId="4" fontId="7" fillId="76" borderId="10" xfId="568" applyNumberFormat="1" applyFont="1" applyFill="1" applyBorder="1" applyAlignment="1"/>
    <xf numFmtId="4" fontId="6" fillId="76" borderId="10" xfId="568" applyNumberFormat="1" applyFont="1" applyFill="1" applyBorder="1" applyAlignment="1"/>
    <xf numFmtId="10" fontId="6" fillId="76" borderId="10" xfId="7" applyNumberFormat="1" applyFont="1" applyFill="1" applyBorder="1" applyAlignment="1">
      <alignment horizontal="right"/>
    </xf>
    <xf numFmtId="0" fontId="7" fillId="76" borderId="3" xfId="568" applyFont="1" applyFill="1" applyBorder="1" applyAlignment="1"/>
    <xf numFmtId="4" fontId="6" fillId="76" borderId="180" xfId="568" applyNumberFormat="1" applyFont="1" applyFill="1" applyBorder="1" applyAlignment="1" applyProtection="1">
      <alignment horizontal="right"/>
    </xf>
    <xf numFmtId="4" fontId="6" fillId="76" borderId="180" xfId="568" applyNumberFormat="1" applyFont="1" applyFill="1" applyBorder="1" applyAlignment="1" applyProtection="1"/>
    <xf numFmtId="4" fontId="6" fillId="76" borderId="10" xfId="568" applyNumberFormat="1" applyFont="1" applyFill="1" applyBorder="1" applyAlignment="1">
      <alignment horizontal="right"/>
    </xf>
    <xf numFmtId="4" fontId="6" fillId="76" borderId="186" xfId="568" applyNumberFormat="1" applyFont="1" applyFill="1" applyBorder="1" applyAlignment="1" applyProtection="1"/>
    <xf numFmtId="0" fontId="6" fillId="76" borderId="3" xfId="568" applyFont="1" applyFill="1" applyBorder="1" applyAlignment="1"/>
    <xf numFmtId="4" fontId="6" fillId="33" borderId="187" xfId="568" applyNumberFormat="1" applyFont="1" applyFill="1" applyBorder="1" applyAlignment="1" applyProtection="1"/>
    <xf numFmtId="4" fontId="6" fillId="33" borderId="180" xfId="568" applyNumberFormat="1" applyFont="1" applyFill="1" applyBorder="1" applyAlignment="1" applyProtection="1"/>
    <xf numFmtId="4" fontId="6" fillId="33" borderId="180" xfId="568" applyNumberFormat="1" applyFont="1" applyFill="1" applyBorder="1" applyAlignment="1"/>
    <xf numFmtId="4" fontId="6" fillId="76" borderId="180" xfId="568" applyNumberFormat="1" applyFont="1" applyFill="1" applyBorder="1" applyAlignment="1"/>
    <xf numFmtId="0" fontId="7" fillId="76" borderId="33" xfId="568" applyFont="1" applyFill="1" applyBorder="1" applyAlignment="1">
      <alignment horizontal="left" wrapText="1"/>
    </xf>
    <xf numFmtId="4" fontId="7" fillId="76" borderId="15" xfId="568" applyNumberFormat="1" applyFont="1" applyFill="1" applyBorder="1" applyAlignment="1"/>
    <xf numFmtId="4" fontId="6" fillId="76" borderId="15" xfId="568" applyNumberFormat="1" applyFont="1" applyFill="1" applyBorder="1" applyAlignment="1">
      <alignment horizontal="right"/>
    </xf>
    <xf numFmtId="0" fontId="6" fillId="33" borderId="0" xfId="568" applyFill="1" applyBorder="1" applyAlignment="1"/>
    <xf numFmtId="0" fontId="7" fillId="33" borderId="0" xfId="568" quotePrefix="1" applyFont="1" applyFill="1" applyAlignment="1">
      <alignment horizontal="left"/>
    </xf>
    <xf numFmtId="0" fontId="6" fillId="76" borderId="36" xfId="568" applyFill="1" applyBorder="1" applyAlignment="1">
      <alignment vertical="top"/>
    </xf>
    <xf numFmtId="0" fontId="6" fillId="76" borderId="27" xfId="568" applyFill="1" applyBorder="1" applyAlignment="1"/>
    <xf numFmtId="0" fontId="6" fillId="76" borderId="188" xfId="568" applyFont="1" applyFill="1" applyBorder="1" applyAlignment="1">
      <alignment horizontal="center" wrapText="1"/>
    </xf>
    <xf numFmtId="0" fontId="6" fillId="76" borderId="126" xfId="568" applyFill="1" applyBorder="1" applyAlignment="1">
      <alignment horizontal="center" wrapText="1"/>
    </xf>
    <xf numFmtId="0" fontId="6" fillId="76" borderId="124" xfId="568" applyFill="1" applyBorder="1" applyAlignment="1">
      <alignment horizontal="center" wrapText="1"/>
    </xf>
    <xf numFmtId="0" fontId="6" fillId="76" borderId="22" xfId="568" applyFont="1" applyFill="1" applyBorder="1" applyAlignment="1">
      <alignment horizontal="center" wrapText="1"/>
    </xf>
    <xf numFmtId="0" fontId="6" fillId="76" borderId="3" xfId="568" applyFill="1" applyBorder="1" applyAlignment="1"/>
    <xf numFmtId="4" fontId="78" fillId="76" borderId="10" xfId="568" applyNumberFormat="1" applyFont="1" applyFill="1" applyBorder="1" applyAlignment="1"/>
    <xf numFmtId="4" fontId="6" fillId="76" borderId="10" xfId="568" applyNumberFormat="1" applyFill="1" applyBorder="1" applyAlignment="1"/>
    <xf numFmtId="4" fontId="6" fillId="76" borderId="190" xfId="568" applyNumberFormat="1" applyFill="1" applyBorder="1" applyAlignment="1"/>
    <xf numFmtId="4" fontId="6" fillId="76" borderId="191" xfId="568" applyNumberFormat="1" applyFill="1" applyBorder="1" applyAlignment="1"/>
    <xf numFmtId="4" fontId="6" fillId="76" borderId="5" xfId="568" applyNumberFormat="1" applyFill="1" applyBorder="1" applyAlignment="1"/>
    <xf numFmtId="4" fontId="6" fillId="76" borderId="0" xfId="568" applyNumberFormat="1" applyFill="1" applyBorder="1" applyAlignment="1"/>
    <xf numFmtId="4" fontId="6" fillId="76" borderId="132" xfId="568" applyNumberFormat="1" applyFill="1" applyBorder="1" applyAlignment="1"/>
    <xf numFmtId="0" fontId="6" fillId="76" borderId="38" xfId="568" applyFill="1" applyBorder="1" applyAlignment="1"/>
    <xf numFmtId="4" fontId="78" fillId="76" borderId="28" xfId="568" applyNumberFormat="1" applyFont="1" applyFill="1" applyBorder="1" applyAlignment="1"/>
    <xf numFmtId="4" fontId="6" fillId="76" borderId="28" xfId="568" applyNumberFormat="1" applyFill="1" applyBorder="1" applyAlignment="1"/>
    <xf numFmtId="4" fontId="6" fillId="76" borderId="192" xfId="568" applyNumberFormat="1" applyFill="1" applyBorder="1" applyAlignment="1"/>
    <xf numFmtId="4" fontId="6" fillId="76" borderId="127" xfId="568" applyNumberFormat="1" applyFill="1" applyBorder="1" applyAlignment="1"/>
    <xf numFmtId="4" fontId="6" fillId="76" borderId="22" xfId="568" applyNumberFormat="1" applyFill="1" applyBorder="1" applyAlignment="1"/>
    <xf numFmtId="0" fontId="7" fillId="77" borderId="4" xfId="568" applyFont="1" applyFill="1" applyBorder="1" applyAlignment="1"/>
    <xf numFmtId="4" fontId="78" fillId="77" borderId="14" xfId="568" applyNumberFormat="1" applyFont="1" applyFill="1" applyBorder="1" applyAlignment="1"/>
    <xf numFmtId="4" fontId="78" fillId="77" borderId="193" xfId="568" applyNumberFormat="1" applyFont="1" applyFill="1" applyBorder="1" applyAlignment="1"/>
    <xf numFmtId="4" fontId="78" fillId="77" borderId="194" xfId="568" applyNumberFormat="1" applyFont="1" applyFill="1" applyBorder="1" applyAlignment="1"/>
    <xf numFmtId="4" fontId="78" fillId="77" borderId="195" xfId="568" applyNumberFormat="1" applyFont="1" applyFill="1" applyBorder="1" applyAlignment="1"/>
    <xf numFmtId="0" fontId="6" fillId="33" borderId="0" xfId="568" applyFont="1" applyFill="1" applyBorder="1" applyAlignment="1"/>
    <xf numFmtId="0" fontId="8" fillId="33" borderId="0" xfId="568" applyFont="1" applyFill="1" applyAlignment="1"/>
    <xf numFmtId="0" fontId="12" fillId="32" borderId="0" xfId="55" applyFont="1" applyFill="1" applyAlignment="1" applyProtection="1">
      <alignment horizontal="left"/>
      <protection hidden="1"/>
    </xf>
    <xf numFmtId="0" fontId="52" fillId="32" borderId="0" xfId="55" applyFont="1" applyFill="1" applyBorder="1" applyProtection="1">
      <protection hidden="1"/>
    </xf>
    <xf numFmtId="0" fontId="32" fillId="32" borderId="0" xfId="55" applyFont="1" applyFill="1" applyBorder="1" applyProtection="1">
      <protection hidden="1"/>
    </xf>
    <xf numFmtId="0" fontId="7" fillId="76" borderId="15" xfId="568" applyFont="1" applyFill="1" applyBorder="1" applyAlignment="1">
      <alignment horizontal="center" wrapText="1"/>
    </xf>
    <xf numFmtId="0" fontId="7" fillId="76" borderId="15" xfId="568" applyFont="1" applyFill="1" applyBorder="1" applyAlignment="1">
      <alignment horizontal="center" vertical="center" wrapText="1"/>
    </xf>
    <xf numFmtId="4" fontId="6" fillId="76" borderId="7" xfId="55" applyNumberFormat="1" applyFont="1" applyFill="1" applyBorder="1" applyProtection="1">
      <protection hidden="1"/>
    </xf>
    <xf numFmtId="4" fontId="6" fillId="76" borderId="8" xfId="55" applyNumberFormat="1" applyFont="1" applyFill="1" applyBorder="1" applyProtection="1">
      <protection hidden="1"/>
    </xf>
    <xf numFmtId="4" fontId="6" fillId="76" borderId="11" xfId="55" applyNumberFormat="1" applyFont="1" applyFill="1" applyBorder="1" applyProtection="1">
      <protection hidden="1"/>
    </xf>
    <xf numFmtId="0" fontId="6" fillId="76" borderId="9" xfId="55" applyNumberFormat="1" applyFont="1" applyFill="1" applyBorder="1" applyAlignment="1" applyProtection="1">
      <alignment horizontal="center"/>
      <protection hidden="1"/>
    </xf>
    <xf numFmtId="0" fontId="6" fillId="76" borderId="7" xfId="55" applyNumberFormat="1" applyFont="1" applyFill="1" applyBorder="1" applyAlignment="1" applyProtection="1">
      <alignment horizontal="center"/>
      <protection hidden="1"/>
    </xf>
    <xf numFmtId="4" fontId="6" fillId="76" borderId="9" xfId="55" applyNumberFormat="1" applyFont="1" applyFill="1" applyBorder="1" applyProtection="1">
      <protection hidden="1"/>
    </xf>
    <xf numFmtId="4" fontId="8" fillId="76" borderId="3"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vertical="center"/>
      <protection hidden="1"/>
    </xf>
    <xf numFmtId="4" fontId="8" fillId="76" borderId="5" xfId="55" applyNumberFormat="1" applyFont="1" applyFill="1" applyBorder="1" applyAlignment="1" applyProtection="1">
      <alignment vertical="center"/>
      <protection hidden="1"/>
    </xf>
    <xf numFmtId="0" fontId="8" fillId="76" borderId="10" xfId="55" applyNumberFormat="1" applyFont="1" applyFill="1" applyBorder="1" applyAlignment="1" applyProtection="1">
      <alignment horizontal="center" vertical="center"/>
      <protection hidden="1"/>
    </xf>
    <xf numFmtId="4" fontId="8" fillId="76" borderId="10"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horizontal="left" vertical="center"/>
      <protection hidden="1"/>
    </xf>
    <xf numFmtId="4" fontId="6" fillId="76" borderId="0" xfId="55" applyNumberFormat="1" applyFont="1" applyFill="1" applyBorder="1" applyAlignment="1" applyProtection="1">
      <alignmen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10" xfId="55" applyNumberFormat="1" applyFont="1" applyFill="1" applyBorder="1" applyProtection="1">
      <protection hidden="1"/>
    </xf>
    <xf numFmtId="4" fontId="6" fillId="76" borderId="180" xfId="55" applyNumberFormat="1" applyFont="1" applyFill="1" applyBorder="1" applyAlignment="1" applyProtection="1">
      <alignment vertical="center"/>
      <protection hidden="1"/>
    </xf>
    <xf numFmtId="4" fontId="6" fillId="33" borderId="180" xfId="55" applyNumberFormat="1" applyFont="1" applyFill="1" applyBorder="1" applyAlignment="1" applyProtection="1">
      <alignment vertical="center"/>
      <protection hidden="1"/>
    </xf>
    <xf numFmtId="4" fontId="6" fillId="33" borderId="196"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horizontal="left" vertical="center"/>
      <protection hidden="1"/>
    </xf>
    <xf numFmtId="4" fontId="8" fillId="76" borderId="180" xfId="55" applyNumberFormat="1" applyFont="1" applyFill="1" applyBorder="1" applyAlignment="1" applyProtection="1">
      <alignment vertical="center"/>
      <protection hidden="1"/>
    </xf>
    <xf numFmtId="4" fontId="8" fillId="33" borderId="180" xfId="55" applyNumberFormat="1" applyFont="1" applyFill="1" applyBorder="1" applyAlignment="1" applyProtection="1">
      <alignment vertical="center"/>
      <protection hidden="1"/>
    </xf>
    <xf numFmtId="4" fontId="8" fillId="33" borderId="196" xfId="55" applyNumberFormat="1" applyFont="1" applyFill="1" applyBorder="1" applyAlignment="1" applyProtection="1">
      <alignment vertical="center"/>
      <protection hidden="1"/>
    </xf>
    <xf numFmtId="4" fontId="5" fillId="76" borderId="3"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horizontal="left" vertical="center"/>
      <protection hidden="1"/>
    </xf>
    <xf numFmtId="4" fontId="5" fillId="76" borderId="5" xfId="55" applyNumberFormat="1" applyFont="1" applyFill="1" applyBorder="1" applyAlignment="1" applyProtection="1">
      <alignment vertical="center"/>
      <protection hidden="1"/>
    </xf>
    <xf numFmtId="0" fontId="5" fillId="76" borderId="10" xfId="55" applyNumberFormat="1" applyFont="1" applyFill="1" applyBorder="1" applyAlignment="1" applyProtection="1">
      <alignment horizontal="center" vertical="center"/>
      <protection hidden="1"/>
    </xf>
    <xf numFmtId="4" fontId="5" fillId="76" borderId="10"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vertical="center"/>
      <protection hidden="1"/>
    </xf>
    <xf numFmtId="4" fontId="6" fillId="76" borderId="28" xfId="55" applyNumberFormat="1" applyFont="1" applyFill="1" applyBorder="1" applyAlignment="1" applyProtection="1">
      <alignment vertical="center"/>
      <protection hidden="1"/>
    </xf>
    <xf numFmtId="4" fontId="6" fillId="76" borderId="38" xfId="55" applyNumberFormat="1" applyFont="1" applyFill="1" applyBorder="1" applyAlignment="1" applyProtection="1">
      <alignment vertical="center"/>
      <protection hidden="1"/>
    </xf>
    <xf numFmtId="4" fontId="13" fillId="76" borderId="3" xfId="55" applyNumberFormat="1" applyFont="1" applyFill="1" applyBorder="1" applyAlignment="1" applyProtection="1">
      <alignment horizontal="right" vertical="center"/>
      <protection hidden="1"/>
    </xf>
    <xf numFmtId="4" fontId="13" fillId="76" borderId="0" xfId="568" applyNumberFormat="1" applyFont="1" applyFill="1" applyBorder="1" applyAlignment="1" applyProtection="1">
      <alignment horizontal="right" vertical="center"/>
      <protection hidden="1"/>
    </xf>
    <xf numFmtId="4" fontId="13" fillId="76" borderId="5" xfId="568" applyNumberFormat="1" applyFont="1" applyFill="1" applyBorder="1" applyAlignment="1" applyProtection="1">
      <alignment horizontal="right" vertical="center"/>
      <protection hidden="1"/>
    </xf>
    <xf numFmtId="0" fontId="13" fillId="76" borderId="197" xfId="55" applyNumberFormat="1" applyFont="1" applyFill="1" applyBorder="1" applyAlignment="1" applyProtection="1">
      <alignment horizontal="center" vertical="center"/>
      <protection hidden="1"/>
    </xf>
    <xf numFmtId="4" fontId="13" fillId="76" borderId="197" xfId="55" applyNumberFormat="1" applyFont="1" applyFill="1" applyBorder="1" applyAlignment="1" applyProtection="1">
      <alignment vertical="center"/>
      <protection hidden="1"/>
    </xf>
    <xf numFmtId="4" fontId="13" fillId="76" borderId="198" xfId="55" applyNumberFormat="1" applyFont="1" applyFill="1" applyBorder="1" applyAlignment="1" applyProtection="1">
      <alignment vertical="center"/>
      <protection hidden="1"/>
    </xf>
    <xf numFmtId="4" fontId="41" fillId="76" borderId="3" xfId="568" applyNumberFormat="1" applyFont="1" applyFill="1" applyBorder="1" applyAlignment="1" applyProtection="1">
      <alignment horizontal="right" vertical="center"/>
      <protection hidden="1"/>
    </xf>
    <xf numFmtId="4" fontId="41" fillId="76" borderId="0" xfId="568" applyNumberFormat="1" applyFont="1" applyFill="1" applyBorder="1" applyAlignment="1" applyProtection="1">
      <alignment horizontal="right" vertical="center"/>
      <protection hidden="1"/>
    </xf>
    <xf numFmtId="4" fontId="41" fillId="76" borderId="5" xfId="568" applyNumberFormat="1" applyFont="1" applyFill="1" applyBorder="1" applyAlignment="1" applyProtection="1">
      <alignment horizontal="right" vertical="center"/>
      <protection hidden="1"/>
    </xf>
    <xf numFmtId="0" fontId="41" fillId="76" borderId="10" xfId="568" applyNumberFormat="1" applyFont="1" applyFill="1" applyBorder="1" applyAlignment="1" applyProtection="1">
      <alignment horizontal="center" vertical="center"/>
      <protection hidden="1"/>
    </xf>
    <xf numFmtId="4" fontId="41" fillId="76" borderId="10" xfId="55" applyNumberFormat="1" applyFont="1" applyFill="1" applyBorder="1" applyAlignment="1" applyProtection="1">
      <alignment vertical="center"/>
      <protection hidden="1"/>
    </xf>
    <xf numFmtId="4" fontId="41" fillId="76" borderId="3" xfId="55" applyNumberFormat="1" applyFont="1" applyFill="1" applyBorder="1" applyAlignment="1" applyProtection="1">
      <alignment vertical="center"/>
      <protection hidden="1"/>
    </xf>
    <xf numFmtId="4" fontId="13" fillId="76" borderId="4" xfId="568" applyNumberFormat="1" applyFont="1" applyFill="1" applyBorder="1" applyAlignment="1" applyProtection="1">
      <alignment horizontal="right" vertical="center"/>
      <protection hidden="1"/>
    </xf>
    <xf numFmtId="4" fontId="13" fillId="76" borderId="13" xfId="568" applyNumberFormat="1" applyFont="1" applyFill="1" applyBorder="1" applyAlignment="1" applyProtection="1">
      <alignment horizontal="right" vertical="center"/>
      <protection hidden="1"/>
    </xf>
    <xf numFmtId="4" fontId="13" fillId="76" borderId="6" xfId="568" applyNumberFormat="1" applyFont="1" applyFill="1" applyBorder="1" applyAlignment="1" applyProtection="1">
      <alignment horizontal="right" vertical="center"/>
      <protection hidden="1"/>
    </xf>
    <xf numFmtId="0" fontId="13" fillId="76" borderId="14" xfId="568" applyNumberFormat="1" applyFont="1" applyFill="1" applyBorder="1" applyAlignment="1" applyProtection="1">
      <alignment horizontal="center" vertical="center"/>
      <protection hidden="1"/>
    </xf>
    <xf numFmtId="0" fontId="13" fillId="76" borderId="4" xfId="568" applyNumberFormat="1" applyFont="1" applyFill="1" applyBorder="1" applyAlignment="1" applyProtection="1">
      <alignment horizontal="center" vertical="center"/>
      <protection hidden="1"/>
    </xf>
    <xf numFmtId="4" fontId="13" fillId="76" borderId="14" xfId="568" applyNumberFormat="1" applyFont="1" applyFill="1" applyBorder="1" applyAlignment="1" applyProtection="1">
      <alignment vertical="center"/>
      <protection hidden="1"/>
    </xf>
    <xf numFmtId="0" fontId="7" fillId="76" borderId="32" xfId="568" applyFont="1" applyFill="1" applyBorder="1" applyAlignment="1">
      <alignment horizontal="center" wrapText="1"/>
    </xf>
    <xf numFmtId="4" fontId="41" fillId="0" borderId="0" xfId="55" applyNumberFormat="1" applyFont="1" applyAlignment="1" applyProtection="1">
      <alignment vertical="center"/>
      <protection hidden="1"/>
    </xf>
    <xf numFmtId="4" fontId="41" fillId="0" borderId="0" xfId="55" applyNumberFormat="1" applyFont="1" applyAlignment="1" applyProtection="1">
      <alignment horizontal="right" vertical="center"/>
      <protection hidden="1"/>
    </xf>
    <xf numFmtId="0" fontId="7" fillId="33" borderId="0" xfId="568" applyFont="1" applyFill="1" applyAlignment="1">
      <alignment horizontal="left"/>
    </xf>
    <xf numFmtId="0" fontId="81" fillId="0" borderId="0" xfId="49" applyFont="1" applyBorder="1" applyAlignment="1">
      <alignment horizontal="center"/>
    </xf>
    <xf numFmtId="0" fontId="79" fillId="0" borderId="0" xfId="49" applyFont="1" applyBorder="1" applyAlignment="1">
      <alignment horizontal="center"/>
    </xf>
    <xf numFmtId="0" fontId="126" fillId="34" borderId="33" xfId="55" applyFont="1" applyFill="1" applyBorder="1" applyProtection="1">
      <protection hidden="1"/>
    </xf>
    <xf numFmtId="0" fontId="127" fillId="34" borderId="82" xfId="49" applyFont="1" applyFill="1" applyBorder="1"/>
    <xf numFmtId="0" fontId="126" fillId="34" borderId="33" xfId="568" applyFont="1" applyFill="1" applyBorder="1" applyAlignment="1">
      <alignment horizontal="centerContinuous"/>
    </xf>
    <xf numFmtId="0" fontId="126" fillId="34" borderId="32" xfId="568" applyFont="1" applyFill="1" applyBorder="1" applyAlignment="1">
      <alignment horizontal="centerContinuous"/>
    </xf>
    <xf numFmtId="0" fontId="40" fillId="0" borderId="0" xfId="568" applyFont="1" applyFill="1"/>
    <xf numFmtId="0" fontId="6" fillId="0" borderId="0" xfId="568" applyFont="1"/>
    <xf numFmtId="4" fontId="6" fillId="33" borderId="0" xfId="568" applyNumberFormat="1" applyFont="1" applyFill="1"/>
    <xf numFmtId="0" fontId="6" fillId="33" borderId="0" xfId="568" applyFont="1" applyFill="1"/>
    <xf numFmtId="0" fontId="6" fillId="0" borderId="0" xfId="568" applyFont="1" applyFill="1" applyBorder="1"/>
    <xf numFmtId="0" fontId="7" fillId="0" borderId="0" xfId="568" applyFont="1"/>
    <xf numFmtId="0" fontId="7" fillId="0" borderId="0" xfId="568" applyFont="1" applyBorder="1"/>
    <xf numFmtId="0" fontId="6" fillId="0" borderId="0" xfId="568" applyFill="1"/>
    <xf numFmtId="0" fontId="6" fillId="0" borderId="0" xfId="568"/>
    <xf numFmtId="4" fontId="6" fillId="0" borderId="0" xfId="568" applyNumberFormat="1"/>
    <xf numFmtId="0" fontId="41" fillId="32" borderId="0" xfId="55" applyFont="1" applyFill="1" applyAlignment="1" applyProtection="1">
      <alignment horizontal="center"/>
      <protection hidden="1"/>
    </xf>
    <xf numFmtId="0" fontId="6" fillId="76" borderId="50" xfId="49" applyFont="1" applyFill="1" applyBorder="1"/>
    <xf numFmtId="0" fontId="6" fillId="81" borderId="10" xfId="49" applyFont="1" applyFill="1" applyBorder="1"/>
    <xf numFmtId="49" fontId="18" fillId="82" borderId="0" xfId="49" applyNumberFormat="1" applyFont="1" applyFill="1" applyBorder="1" applyAlignment="1">
      <alignment horizontal="right"/>
    </xf>
    <xf numFmtId="0" fontId="18" fillId="33" borderId="50" xfId="49" applyFont="1" applyFill="1" applyBorder="1"/>
    <xf numFmtId="0" fontId="6" fillId="33" borderId="50" xfId="49" applyFont="1" applyFill="1" applyBorder="1"/>
    <xf numFmtId="0" fontId="19" fillId="33" borderId="50" xfId="49" applyFont="1" applyFill="1" applyBorder="1"/>
    <xf numFmtId="0" fontId="22" fillId="80" borderId="180" xfId="49" applyFont="1" applyFill="1" applyBorder="1"/>
    <xf numFmtId="0" fontId="0" fillId="0" borderId="10" xfId="49" applyFont="1" applyBorder="1"/>
    <xf numFmtId="0" fontId="27" fillId="84" borderId="208" xfId="49" applyFont="1" applyFill="1" applyBorder="1"/>
    <xf numFmtId="0" fontId="22" fillId="85" borderId="71" xfId="49" applyFont="1" applyFill="1" applyBorder="1"/>
    <xf numFmtId="49" fontId="27" fillId="85" borderId="72" xfId="49" applyNumberFormat="1" applyFont="1" applyFill="1" applyBorder="1" applyAlignment="1">
      <alignment horizontal="right"/>
    </xf>
    <xf numFmtId="0" fontId="22" fillId="86" borderId="33" xfId="49" applyFont="1" applyFill="1" applyBorder="1"/>
    <xf numFmtId="49" fontId="27" fillId="86" borderId="82" xfId="49" applyNumberFormat="1" applyFont="1" applyFill="1" applyBorder="1" applyAlignment="1">
      <alignment horizontal="right"/>
    </xf>
    <xf numFmtId="0" fontId="22" fillId="80" borderId="216" xfId="49" applyFont="1" applyFill="1" applyBorder="1"/>
    <xf numFmtId="0" fontId="27" fillId="84" borderId="217" xfId="49" applyFont="1" applyFill="1" applyBorder="1"/>
    <xf numFmtId="1" fontId="7" fillId="86" borderId="44" xfId="49" applyNumberFormat="1" applyFont="1" applyFill="1" applyBorder="1"/>
    <xf numFmtId="0" fontId="54" fillId="32" borderId="0" xfId="568" applyFont="1" applyFill="1"/>
    <xf numFmtId="0" fontId="54" fillId="0" borderId="0" xfId="568" applyFont="1"/>
    <xf numFmtId="0" fontId="30" fillId="32" borderId="0" xfId="568" applyFont="1" applyFill="1"/>
    <xf numFmtId="0" fontId="30" fillId="0" borderId="0" xfId="568" applyFont="1"/>
    <xf numFmtId="0" fontId="6" fillId="76" borderId="71" xfId="568" applyFont="1" applyFill="1" applyBorder="1"/>
    <xf numFmtId="0" fontId="6" fillId="76" borderId="79" xfId="568" applyFont="1" applyFill="1" applyBorder="1"/>
    <xf numFmtId="1" fontId="22" fillId="76" borderId="71" xfId="568" applyNumberFormat="1" applyFont="1" applyFill="1" applyBorder="1" applyAlignment="1">
      <alignment horizontal="center"/>
    </xf>
    <xf numFmtId="1" fontId="22" fillId="76" borderId="71" xfId="568" applyNumberFormat="1" applyFont="1" applyFill="1" applyBorder="1" applyAlignment="1">
      <alignment horizontal="center" wrapText="1"/>
    </xf>
    <xf numFmtId="0" fontId="7" fillId="77" borderId="50" xfId="568" applyFont="1" applyFill="1" applyBorder="1"/>
    <xf numFmtId="0" fontId="18" fillId="77" borderId="66" xfId="568" applyFont="1" applyFill="1" applyBorder="1"/>
    <xf numFmtId="0" fontId="6" fillId="77" borderId="5" xfId="568" applyFont="1" applyFill="1" applyBorder="1"/>
    <xf numFmtId="0" fontId="0" fillId="33" borderId="0" xfId="49" applyFont="1" applyFill="1"/>
    <xf numFmtId="0" fontId="22" fillId="77" borderId="50" xfId="568" applyFont="1" applyFill="1" applyBorder="1" applyAlignment="1">
      <alignment horizontal="left" wrapText="1"/>
    </xf>
    <xf numFmtId="0" fontId="6" fillId="76" borderId="229" xfId="568" applyFont="1" applyFill="1" applyBorder="1"/>
    <xf numFmtId="0" fontId="6" fillId="76" borderId="230" xfId="568" applyFont="1" applyFill="1" applyBorder="1"/>
    <xf numFmtId="0" fontId="18" fillId="76" borderId="50" xfId="568" applyFont="1" applyFill="1" applyBorder="1"/>
    <xf numFmtId="0" fontId="18" fillId="76" borderId="66" xfId="568" applyFont="1" applyFill="1" applyBorder="1"/>
    <xf numFmtId="0" fontId="6" fillId="76" borderId="50" xfId="568" applyFont="1" applyFill="1" applyBorder="1"/>
    <xf numFmtId="0" fontId="63" fillId="76" borderId="91" xfId="568" applyFont="1" applyFill="1" applyBorder="1"/>
    <xf numFmtId="0" fontId="6" fillId="76" borderId="64" xfId="568" applyFont="1" applyFill="1" applyBorder="1"/>
    <xf numFmtId="0" fontId="6" fillId="76" borderId="84" xfId="568" applyFont="1" applyFill="1" applyBorder="1"/>
    <xf numFmtId="0" fontId="6" fillId="76" borderId="66" xfId="568" applyFont="1" applyFill="1" applyBorder="1"/>
    <xf numFmtId="0" fontId="18" fillId="76" borderId="91" xfId="568" applyFont="1" applyFill="1" applyBorder="1" applyAlignment="1">
      <alignment horizontal="right"/>
    </xf>
    <xf numFmtId="0" fontId="5" fillId="76" borderId="91" xfId="568" applyFont="1" applyFill="1" applyBorder="1"/>
    <xf numFmtId="0" fontId="6" fillId="77" borderId="7" xfId="568" applyFont="1" applyFill="1" applyBorder="1"/>
    <xf numFmtId="0" fontId="6" fillId="77" borderId="146" xfId="568" applyFont="1" applyFill="1" applyBorder="1"/>
    <xf numFmtId="0" fontId="7" fillId="77" borderId="3" xfId="568" applyFont="1" applyFill="1" applyBorder="1"/>
    <xf numFmtId="0" fontId="7" fillId="77" borderId="4" xfId="568" applyFont="1" applyFill="1" applyBorder="1"/>
    <xf numFmtId="0" fontId="6" fillId="77" borderId="231" xfId="568" applyFont="1" applyFill="1" applyBorder="1"/>
    <xf numFmtId="0" fontId="6" fillId="77" borderId="6" xfId="568" applyFont="1" applyFill="1" applyBorder="1"/>
    <xf numFmtId="0" fontId="6" fillId="76" borderId="72" xfId="568" applyFont="1" applyFill="1" applyBorder="1"/>
    <xf numFmtId="0" fontId="6" fillId="77" borderId="50" xfId="568" applyFont="1" applyFill="1" applyBorder="1"/>
    <xf numFmtId="0" fontId="18" fillId="77" borderId="0" xfId="568" applyFont="1" applyFill="1" applyBorder="1"/>
    <xf numFmtId="0" fontId="6" fillId="77" borderId="0" xfId="568" applyFont="1" applyFill="1" applyBorder="1"/>
    <xf numFmtId="0" fontId="6" fillId="76" borderId="184" xfId="568" applyFont="1" applyFill="1" applyBorder="1"/>
    <xf numFmtId="0" fontId="18" fillId="76" borderId="0" xfId="568" applyFont="1" applyFill="1" applyBorder="1"/>
    <xf numFmtId="0" fontId="63" fillId="76" borderId="88" xfId="568" applyFont="1" applyFill="1" applyBorder="1"/>
    <xf numFmtId="0" fontId="6" fillId="76" borderId="65" xfId="568" applyFont="1" applyFill="1" applyBorder="1"/>
    <xf numFmtId="0" fontId="6" fillId="76" borderId="0" xfId="568" applyFont="1" applyFill="1" applyBorder="1"/>
    <xf numFmtId="0" fontId="18" fillId="76" borderId="88" xfId="568" applyFont="1" applyFill="1" applyBorder="1"/>
    <xf numFmtId="0" fontId="18" fillId="76" borderId="88" xfId="568" applyFont="1" applyFill="1" applyBorder="1" applyAlignment="1">
      <alignment horizontal="right"/>
    </xf>
    <xf numFmtId="0" fontId="6"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7" fillId="76" borderId="3" xfId="49" applyFont="1" applyFill="1" applyBorder="1"/>
    <xf numFmtId="0" fontId="13" fillId="33" borderId="0" xfId="49" applyFont="1" applyFill="1"/>
    <xf numFmtId="0" fontId="51" fillId="33" borderId="0" xfId="568" applyFont="1" applyFill="1" applyAlignment="1">
      <alignment horizontal="justify"/>
    </xf>
    <xf numFmtId="0" fontId="6" fillId="33" borderId="0" xfId="568" applyFont="1" applyFill="1" applyAlignment="1">
      <alignment horizontal="justify"/>
    </xf>
    <xf numFmtId="0" fontId="22" fillId="77" borderId="247" xfId="568" applyFont="1" applyFill="1" applyBorder="1"/>
    <xf numFmtId="0" fontId="6" fillId="33" borderId="0" xfId="49" applyFill="1" applyBorder="1"/>
    <xf numFmtId="4" fontId="6" fillId="33" borderId="0" xfId="49" applyNumberFormat="1" applyFill="1" applyBorder="1"/>
    <xf numFmtId="0" fontId="131" fillId="76" borderId="15" xfId="568" applyFont="1" applyFill="1" applyBorder="1" applyAlignment="1">
      <alignment vertical="center"/>
    </xf>
    <xf numFmtId="0" fontId="7" fillId="33" borderId="0" xfId="568" applyFont="1" applyFill="1" applyBorder="1" applyAlignment="1">
      <alignment horizontal="center"/>
    </xf>
    <xf numFmtId="0" fontId="22" fillId="76" borderId="135" xfId="568" applyFont="1" applyFill="1" applyBorder="1" applyAlignment="1">
      <alignment horizontal="center" vertical="center"/>
    </xf>
    <xf numFmtId="0" fontId="7" fillId="33" borderId="0" xfId="568" applyFont="1" applyFill="1" applyBorder="1" applyAlignment="1">
      <alignment horizontal="left" vertical="center"/>
    </xf>
    <xf numFmtId="0" fontId="7" fillId="33" borderId="0" xfId="568" applyFont="1" applyFill="1"/>
    <xf numFmtId="0" fontId="6" fillId="76" borderId="28" xfId="568" applyFont="1" applyFill="1" applyBorder="1" applyAlignment="1">
      <alignment horizontal="left" vertical="center"/>
    </xf>
    <xf numFmtId="4" fontId="7" fillId="76" borderId="10" xfId="568" applyNumberFormat="1" applyFont="1" applyFill="1" applyBorder="1" applyAlignment="1">
      <alignment horizontal="right" vertical="center"/>
    </xf>
    <xf numFmtId="0" fontId="7" fillId="87" borderId="15" xfId="568" applyFont="1" applyFill="1" applyBorder="1" applyAlignment="1">
      <alignment horizontal="left" vertical="center"/>
    </xf>
    <xf numFmtId="4" fontId="20" fillId="87" borderId="15" xfId="568" applyNumberFormat="1" applyFont="1" applyFill="1" applyBorder="1"/>
    <xf numFmtId="0" fontId="6" fillId="77" borderId="9" xfId="568" applyFill="1" applyBorder="1"/>
    <xf numFmtId="0" fontId="6" fillId="33" borderId="0" xfId="568" applyFill="1" applyBorder="1"/>
    <xf numFmtId="0" fontId="22" fillId="77" borderId="10" xfId="568" applyFont="1" applyFill="1" applyBorder="1"/>
    <xf numFmtId="0" fontId="7" fillId="33" borderId="0" xfId="568" applyFont="1" applyFill="1" applyBorder="1"/>
    <xf numFmtId="4" fontId="7" fillId="77" borderId="10" xfId="568" applyNumberFormat="1" applyFont="1" applyFill="1" applyBorder="1"/>
    <xf numFmtId="0" fontId="6" fillId="77" borderId="14" xfId="568" applyFill="1" applyBorder="1"/>
    <xf numFmtId="10" fontId="6" fillId="33" borderId="0" xfId="568" applyNumberFormat="1" applyFill="1" applyBorder="1"/>
    <xf numFmtId="4" fontId="6" fillId="33" borderId="0" xfId="568" applyNumberFormat="1" applyFont="1" applyFill="1" applyBorder="1"/>
    <xf numFmtId="4" fontId="6" fillId="33" borderId="0" xfId="568" applyNumberFormat="1" applyFill="1"/>
    <xf numFmtId="4" fontId="6" fillId="33" borderId="0" xfId="568" applyNumberFormat="1" applyFill="1" applyBorder="1"/>
    <xf numFmtId="0" fontId="7" fillId="0" borderId="0" xfId="568" applyFont="1" applyBorder="1" applyAlignment="1">
      <alignment horizontal="center"/>
    </xf>
    <xf numFmtId="0" fontId="7" fillId="0" borderId="0" xfId="568" applyFont="1" applyBorder="1" applyAlignment="1">
      <alignment horizontal="left" vertical="center"/>
    </xf>
    <xf numFmtId="4" fontId="7" fillId="33" borderId="180" xfId="568" applyNumberFormat="1" applyFont="1" applyFill="1" applyBorder="1" applyAlignment="1">
      <alignment horizontal="right" vertical="center"/>
    </xf>
    <xf numFmtId="10" fontId="6" fillId="76" borderId="10" xfId="568" applyNumberFormat="1" applyFill="1" applyBorder="1"/>
    <xf numFmtId="0" fontId="8" fillId="0" borderId="0" xfId="568" applyFont="1" applyBorder="1"/>
    <xf numFmtId="0" fontId="6" fillId="0" borderId="0" xfId="568" applyBorder="1"/>
    <xf numFmtId="0" fontId="59" fillId="76" borderId="247" xfId="49" applyFont="1" applyFill="1" applyBorder="1" applyAlignment="1">
      <alignment horizontal="left" vertical="center"/>
    </xf>
    <xf numFmtId="4" fontId="6" fillId="76" borderId="10" xfId="568" applyNumberFormat="1" applyFill="1" applyBorder="1"/>
    <xf numFmtId="0" fontId="18" fillId="76" borderId="247" xfId="49" applyFont="1" applyFill="1" applyBorder="1"/>
    <xf numFmtId="10" fontId="125" fillId="76" borderId="122" xfId="49" applyNumberFormat="1" applyFont="1" applyFill="1" applyBorder="1"/>
    <xf numFmtId="10" fontId="125" fillId="76" borderId="10" xfId="49" applyNumberFormat="1" applyFont="1" applyFill="1" applyBorder="1"/>
    <xf numFmtId="0" fontId="6" fillId="76" borderId="247" xfId="49" applyFill="1" applyBorder="1"/>
    <xf numFmtId="0" fontId="18" fillId="76" borderId="247" xfId="49" quotePrefix="1" applyFont="1" applyFill="1" applyBorder="1"/>
    <xf numFmtId="0" fontId="6" fillId="76" borderId="247" xfId="568" applyFill="1" applyBorder="1"/>
    <xf numFmtId="0" fontId="6" fillId="76" borderId="248" xfId="568" applyFill="1" applyBorder="1"/>
    <xf numFmtId="4" fontId="6" fillId="76" borderId="14" xfId="568" applyNumberFormat="1" applyFill="1" applyBorder="1"/>
    <xf numFmtId="0" fontId="6" fillId="77" borderId="246" xfId="568" applyFill="1" applyBorder="1"/>
    <xf numFmtId="4" fontId="7" fillId="77" borderId="122" xfId="568" applyNumberFormat="1" applyFont="1" applyFill="1" applyBorder="1"/>
    <xf numFmtId="0" fontId="30" fillId="77" borderId="248" xfId="568" applyFont="1" applyFill="1" applyBorder="1"/>
    <xf numFmtId="10" fontId="6" fillId="0" borderId="0" xfId="568" applyNumberFormat="1" applyBorder="1"/>
    <xf numFmtId="4" fontId="7" fillId="77" borderId="76" xfId="568" applyNumberFormat="1" applyFont="1" applyFill="1" applyBorder="1"/>
    <xf numFmtId="4" fontId="6" fillId="0" borderId="0" xfId="568" applyNumberFormat="1" applyFont="1" applyBorder="1"/>
    <xf numFmtId="4" fontId="6" fillId="0" borderId="0" xfId="568" applyNumberFormat="1" applyBorder="1"/>
    <xf numFmtId="0" fontId="7" fillId="76" borderId="28" xfId="568" applyFont="1" applyFill="1" applyBorder="1" applyAlignment="1">
      <alignment horizontal="left" vertical="center"/>
    </xf>
    <xf numFmtId="0" fontId="18" fillId="76" borderId="10" xfId="568" applyFont="1" applyFill="1" applyBorder="1"/>
    <xf numFmtId="4" fontId="7" fillId="76" borderId="180" xfId="568" applyNumberFormat="1" applyFont="1" applyFill="1" applyBorder="1" applyAlignment="1">
      <alignment horizontal="right" vertical="center"/>
    </xf>
    <xf numFmtId="4" fontId="7" fillId="33" borderId="187" xfId="568" applyNumberFormat="1" applyFont="1" applyFill="1" applyBorder="1" applyAlignment="1">
      <alignment horizontal="right" vertical="center"/>
    </xf>
    <xf numFmtId="0" fontId="7" fillId="76" borderId="15" xfId="568" applyFont="1" applyFill="1" applyBorder="1" applyAlignment="1">
      <alignment horizontal="left" vertical="center"/>
    </xf>
    <xf numFmtId="4" fontId="7" fillId="76" borderId="15" xfId="568" applyNumberFormat="1" applyFont="1" applyFill="1" applyBorder="1" applyAlignment="1">
      <alignment horizontal="right" vertical="center"/>
    </xf>
    <xf numFmtId="4" fontId="7" fillId="33" borderId="186" xfId="568" applyNumberFormat="1" applyFont="1" applyFill="1" applyBorder="1" applyAlignment="1">
      <alignment horizontal="right" vertical="center"/>
    </xf>
    <xf numFmtId="10" fontId="7" fillId="76" borderId="15" xfId="568" applyNumberFormat="1" applyFont="1" applyFill="1" applyBorder="1" applyAlignment="1">
      <alignment horizontal="right" vertical="center"/>
    </xf>
    <xf numFmtId="10" fontId="7" fillId="33" borderId="15" xfId="568" applyNumberFormat="1" applyFont="1" applyFill="1" applyBorder="1" applyAlignment="1">
      <alignment horizontal="right" vertical="center"/>
    </xf>
    <xf numFmtId="10" fontId="7" fillId="33" borderId="0" xfId="568" applyNumberFormat="1" applyFont="1" applyFill="1" applyBorder="1" applyAlignment="1">
      <alignment horizontal="right" vertical="center"/>
    </xf>
    <xf numFmtId="0" fontId="22" fillId="33" borderId="0" xfId="568" applyFont="1" applyFill="1" applyBorder="1" applyAlignment="1">
      <alignment horizontal="center"/>
    </xf>
    <xf numFmtId="0" fontId="22" fillId="33" borderId="0" xfId="568" applyFont="1" applyFill="1" applyBorder="1" applyAlignment="1">
      <alignment horizontal="center" vertical="center"/>
    </xf>
    <xf numFmtId="0" fontId="131" fillId="33" borderId="0" xfId="568" applyFont="1" applyFill="1" applyBorder="1" applyAlignment="1">
      <alignment vertical="center"/>
    </xf>
    <xf numFmtId="0" fontId="22" fillId="76" borderId="15" xfId="568" applyFont="1" applyFill="1" applyBorder="1" applyAlignment="1">
      <alignment horizontal="center" vertical="center"/>
    </xf>
    <xf numFmtId="0" fontId="6" fillId="76" borderId="10" xfId="568" applyFont="1" applyFill="1" applyBorder="1" applyAlignment="1">
      <alignment horizontal="left" vertical="center"/>
    </xf>
    <xf numFmtId="0" fontId="22" fillId="76" borderId="15" xfId="568" applyFont="1" applyFill="1" applyBorder="1" applyAlignment="1">
      <alignment horizontal="left" vertical="center"/>
    </xf>
    <xf numFmtId="0" fontId="22" fillId="33" borderId="0" xfId="568" applyFont="1" applyFill="1" applyBorder="1" applyAlignment="1">
      <alignment horizontal="left" vertical="center"/>
    </xf>
    <xf numFmtId="2" fontId="6" fillId="76" borderId="10" xfId="568" applyNumberFormat="1" applyFill="1" applyBorder="1"/>
    <xf numFmtId="10" fontId="6" fillId="76" borderId="14" xfId="568" applyNumberFormat="1" applyFill="1" applyBorder="1"/>
    <xf numFmtId="166" fontId="6" fillId="33" borderId="0" xfId="568" applyNumberFormat="1" applyFill="1" applyBorder="1"/>
    <xf numFmtId="0" fontId="6" fillId="87" borderId="15" xfId="568" applyFill="1" applyBorder="1"/>
    <xf numFmtId="166" fontId="6" fillId="87" borderId="15" xfId="568" applyNumberFormat="1" applyFill="1" applyBorder="1"/>
    <xf numFmtId="0" fontId="18" fillId="76" borderId="14" xfId="568" applyFont="1" applyFill="1" applyBorder="1"/>
    <xf numFmtId="0" fontId="7" fillId="0" borderId="0" xfId="568" applyFont="1" applyFill="1" applyBorder="1" applyAlignment="1">
      <alignment horizontal="center"/>
    </xf>
    <xf numFmtId="4" fontId="13" fillId="33" borderId="15" xfId="49" applyNumberFormat="1" applyFont="1" applyFill="1" applyBorder="1"/>
    <xf numFmtId="0" fontId="6" fillId="89" borderId="0" xfId="568" applyFont="1" applyFill="1"/>
    <xf numFmtId="0" fontId="7" fillId="33" borderId="200" xfId="568" applyFont="1" applyFill="1" applyBorder="1" applyAlignment="1">
      <alignment horizontal="center" vertical="center" wrapText="1"/>
    </xf>
    <xf numFmtId="0" fontId="6" fillId="33" borderId="0" xfId="568" applyFont="1" applyFill="1" applyBorder="1"/>
    <xf numFmtId="0" fontId="6" fillId="33" borderId="0" xfId="568" applyFont="1" applyFill="1" applyBorder="1" applyAlignment="1">
      <alignment horizontal="center"/>
    </xf>
    <xf numFmtId="0" fontId="7" fillId="90" borderId="0" xfId="568" applyFont="1" applyFill="1"/>
    <xf numFmtId="0" fontId="7" fillId="91" borderId="0" xfId="568" applyFont="1" applyFill="1"/>
    <xf numFmtId="0" fontId="6" fillId="79" borderId="0" xfId="568" applyFill="1"/>
    <xf numFmtId="0" fontId="6" fillId="79" borderId="0" xfId="568" applyFont="1" applyFill="1"/>
    <xf numFmtId="0" fontId="18" fillId="33" borderId="0" xfId="53" applyFont="1" applyFill="1" applyBorder="1">
      <alignment vertical="top"/>
    </xf>
    <xf numFmtId="0" fontId="18" fillId="33" borderId="0" xfId="53" applyFont="1" applyFill="1" applyBorder="1" applyAlignment="1">
      <alignment horizontal="left" vertical="top"/>
    </xf>
    <xf numFmtId="0" fontId="7" fillId="92" borderId="0" xfId="568" applyFont="1" applyFill="1"/>
    <xf numFmtId="0" fontId="7" fillId="78" borderId="0" xfId="568" applyFont="1" applyFill="1"/>
    <xf numFmtId="0" fontId="6" fillId="78" borderId="0" xfId="568" applyFont="1" applyFill="1"/>
    <xf numFmtId="0" fontId="7" fillId="31" borderId="0" xfId="568" applyFont="1" applyFill="1"/>
    <xf numFmtId="0" fontId="126" fillId="93" borderId="0" xfId="568" applyFont="1" applyFill="1"/>
    <xf numFmtId="0" fontId="5" fillId="33" borderId="0" xfId="568" applyFont="1" applyFill="1" applyAlignment="1">
      <alignment horizontal="right"/>
    </xf>
    <xf numFmtId="0" fontId="7" fillId="89" borderId="0" xfId="568" applyFont="1" applyFill="1"/>
    <xf numFmtId="0" fontId="17" fillId="32" borderId="0" xfId="0" applyFont="1" applyFill="1" applyAlignment="1">
      <alignment horizontal="center"/>
    </xf>
    <xf numFmtId="0" fontId="7" fillId="76" borderId="15" xfId="0" applyFont="1" applyFill="1" applyBorder="1" applyAlignment="1">
      <alignment horizontal="center"/>
    </xf>
    <xf numFmtId="0" fontId="6" fillId="33" borderId="0" xfId="0" applyFont="1" applyFill="1" applyAlignment="1">
      <alignment horizontal="right"/>
    </xf>
    <xf numFmtId="0" fontId="7" fillId="33" borderId="7" xfId="0" applyFont="1" applyFill="1" applyBorder="1" applyAlignment="1">
      <alignment horizontal="center"/>
    </xf>
    <xf numFmtId="0" fontId="7" fillId="33" borderId="9" xfId="0" applyFont="1" applyFill="1" applyBorder="1" applyAlignment="1">
      <alignment horizontal="center"/>
    </xf>
    <xf numFmtId="0" fontId="7" fillId="33" borderId="11" xfId="0" applyFont="1" applyFill="1" applyBorder="1" applyAlignment="1">
      <alignment horizontal="center"/>
    </xf>
    <xf numFmtId="0" fontId="7" fillId="33" borderId="196" xfId="0" applyFont="1" applyFill="1" applyBorder="1" applyAlignment="1">
      <alignment horizontal="center"/>
    </xf>
    <xf numFmtId="0" fontId="7" fillId="33" borderId="180" xfId="0" applyFont="1" applyFill="1" applyBorder="1" applyAlignment="1">
      <alignment horizontal="center"/>
    </xf>
    <xf numFmtId="0" fontId="7" fillId="33" borderId="207" xfId="0" applyFont="1" applyFill="1" applyBorder="1" applyAlignment="1">
      <alignment horizontal="center"/>
    </xf>
    <xf numFmtId="4" fontId="7" fillId="77" borderId="33" xfId="0" applyNumberFormat="1" applyFont="1" applyFill="1" applyBorder="1" applyAlignment="1">
      <alignment horizontal="center" vertical="center" wrapText="1"/>
    </xf>
    <xf numFmtId="4" fontId="7" fillId="77" borderId="15" xfId="0" applyNumberFormat="1" applyFont="1" applyFill="1" applyBorder="1" applyAlignment="1">
      <alignment horizontal="center" vertical="center" wrapText="1"/>
    </xf>
    <xf numFmtId="4" fontId="7" fillId="33" borderId="14" xfId="0" applyNumberFormat="1" applyFont="1" applyFill="1" applyBorder="1"/>
    <xf numFmtId="4" fontId="7" fillId="33" borderId="14" xfId="0" applyNumberFormat="1" applyFont="1" applyFill="1" applyBorder="1" applyAlignment="1">
      <alignment horizontal="center"/>
    </xf>
    <xf numFmtId="4" fontId="7" fillId="33" borderId="0" xfId="0" applyNumberFormat="1" applyFont="1" applyFill="1" applyBorder="1"/>
    <xf numFmtId="4" fontId="7" fillId="33" borderId="0" xfId="0" applyNumberFormat="1" applyFont="1" applyFill="1" applyBorder="1" applyAlignment="1">
      <alignment horizontal="center"/>
    </xf>
    <xf numFmtId="0" fontId="5" fillId="33" borderId="0" xfId="0" quotePrefix="1" applyFont="1" applyFill="1"/>
    <xf numFmtId="0" fontId="128" fillId="33" borderId="0" xfId="0" applyFont="1" applyFill="1" applyAlignment="1">
      <alignment horizontal="center"/>
    </xf>
    <xf numFmtId="0" fontId="6" fillId="76" borderId="15" xfId="0" applyFont="1" applyFill="1" applyBorder="1" applyAlignment="1">
      <alignment horizontal="center"/>
    </xf>
    <xf numFmtId="0" fontId="6" fillId="76" borderId="45" xfId="0" applyFont="1" applyFill="1" applyBorder="1" applyAlignment="1">
      <alignment horizontal="center"/>
    </xf>
    <xf numFmtId="0" fontId="6" fillId="76" borderId="46" xfId="0" applyFont="1" applyFill="1" applyBorder="1" applyAlignment="1">
      <alignment horizontal="center"/>
    </xf>
    <xf numFmtId="0" fontId="6" fillId="76" borderId="251" xfId="0" applyFont="1" applyFill="1" applyBorder="1" applyAlignment="1">
      <alignment horizontal="center"/>
    </xf>
    <xf numFmtId="0" fontId="6" fillId="76" borderId="44" xfId="0" applyFont="1" applyFill="1" applyBorder="1" applyAlignment="1">
      <alignment horizontal="center"/>
    </xf>
    <xf numFmtId="0" fontId="7" fillId="77" borderId="14" xfId="0" applyFont="1" applyFill="1" applyBorder="1" applyAlignment="1">
      <alignment horizontal="center"/>
    </xf>
    <xf numFmtId="0" fontId="6" fillId="76" borderId="0" xfId="0" applyFont="1" applyFill="1" applyBorder="1" applyAlignment="1">
      <alignment horizontal="center"/>
    </xf>
    <xf numFmtId="4" fontId="6" fillId="77" borderId="30" xfId="0" applyNumberFormat="1" applyFont="1" applyFill="1" applyBorder="1"/>
    <xf numFmtId="0" fontId="6" fillId="76" borderId="30" xfId="0" applyFont="1" applyFill="1" applyBorder="1" applyAlignment="1">
      <alignment horizontal="center"/>
    </xf>
    <xf numFmtId="4" fontId="6" fillId="33" borderId="200" xfId="0" applyNumberFormat="1" applyFont="1" applyFill="1" applyBorder="1"/>
    <xf numFmtId="4" fontId="6" fillId="33" borderId="201" xfId="0" applyNumberFormat="1" applyFont="1" applyFill="1" applyBorder="1"/>
    <xf numFmtId="4" fontId="6" fillId="76" borderId="0" xfId="0" applyNumberFormat="1" applyFont="1" applyFill="1" applyBorder="1"/>
    <xf numFmtId="0" fontId="7" fillId="77" borderId="33" xfId="0" applyFont="1" applyFill="1" applyBorder="1" applyAlignment="1">
      <alignment horizontal="center"/>
    </xf>
    <xf numFmtId="4" fontId="7" fillId="77" borderId="43" xfId="0" applyNumberFormat="1" applyFont="1" applyFill="1" applyBorder="1" applyAlignment="1">
      <alignment horizontal="center"/>
    </xf>
    <xf numFmtId="4" fontId="7" fillId="77" borderId="46" xfId="0" applyNumberFormat="1" applyFont="1" applyFill="1" applyBorder="1" applyAlignment="1">
      <alignment horizontal="center"/>
    </xf>
    <xf numFmtId="0" fontId="6" fillId="76" borderId="3" xfId="0" applyFont="1" applyFill="1" applyBorder="1"/>
    <xf numFmtId="0" fontId="6" fillId="76" borderId="5" xfId="0" applyFont="1" applyFill="1" applyBorder="1"/>
    <xf numFmtId="0" fontId="7" fillId="77" borderId="15" xfId="0" applyFont="1" applyFill="1" applyBorder="1" applyAlignment="1">
      <alignment horizontal="center"/>
    </xf>
    <xf numFmtId="4" fontId="6" fillId="77" borderId="28" xfId="0" applyNumberFormat="1" applyFont="1" applyFill="1" applyBorder="1"/>
    <xf numFmtId="0" fontId="6" fillId="76" borderId="29" xfId="0" applyFont="1" applyFill="1" applyBorder="1" applyAlignment="1">
      <alignment horizontal="center"/>
    </xf>
    <xf numFmtId="4" fontId="6" fillId="33" borderId="194" xfId="0" applyNumberFormat="1" applyFont="1" applyFill="1" applyBorder="1"/>
    <xf numFmtId="4" fontId="6" fillId="77" borderId="14" xfId="0" applyNumberFormat="1" applyFont="1" applyFill="1" applyBorder="1"/>
    <xf numFmtId="4" fontId="6" fillId="33" borderId="0" xfId="0" applyNumberFormat="1" applyFont="1" applyFill="1" applyBorder="1"/>
    <xf numFmtId="0" fontId="7" fillId="77" borderId="6" xfId="0" applyFont="1" applyFill="1" applyBorder="1" applyAlignment="1">
      <alignment horizontal="center"/>
    </xf>
    <xf numFmtId="4" fontId="6" fillId="76" borderId="203" xfId="0" applyNumberFormat="1" applyFont="1" applyFill="1" applyBorder="1"/>
    <xf numFmtId="4" fontId="6" fillId="76" borderId="200" xfId="0" applyNumberFormat="1" applyFont="1" applyFill="1" applyBorder="1"/>
    <xf numFmtId="0" fontId="130" fillId="76" borderId="4" xfId="0" applyFont="1" applyFill="1" applyBorder="1" applyAlignment="1">
      <alignment vertical="center" wrapText="1"/>
    </xf>
    <xf numFmtId="4" fontId="7" fillId="77" borderId="33" xfId="0" applyNumberFormat="1" applyFont="1" applyFill="1" applyBorder="1" applyAlignment="1">
      <alignment horizontal="center"/>
    </xf>
    <xf numFmtId="4" fontId="7" fillId="77" borderId="15" xfId="0" applyNumberFormat="1" applyFont="1" applyFill="1" applyBorder="1" applyAlignment="1">
      <alignment horizontal="center"/>
    </xf>
    <xf numFmtId="0" fontId="6" fillId="77" borderId="14" xfId="0" quotePrefix="1" applyFont="1" applyFill="1" applyBorder="1" applyAlignment="1">
      <alignment horizontal="center"/>
    </xf>
    <xf numFmtId="4" fontId="7" fillId="77" borderId="45" xfId="0" applyNumberFormat="1" applyFont="1" applyFill="1" applyBorder="1"/>
    <xf numFmtId="0" fontId="13" fillId="33" borderId="0" xfId="0" applyFont="1" applyFill="1"/>
    <xf numFmtId="0" fontId="75" fillId="33" borderId="0" xfId="0" applyFont="1" applyFill="1"/>
    <xf numFmtId="0" fontId="83" fillId="33" borderId="0" xfId="32916" applyFont="1" applyFill="1"/>
    <xf numFmtId="0" fontId="8" fillId="95" borderId="0" xfId="0" applyFont="1" applyFill="1"/>
    <xf numFmtId="0" fontId="0" fillId="95" borderId="0" xfId="0" applyFill="1"/>
    <xf numFmtId="0" fontId="138" fillId="33" borderId="0" xfId="32916" applyFont="1" applyFill="1"/>
    <xf numFmtId="0" fontId="6" fillId="33" borderId="0" xfId="32916" applyFont="1" applyFill="1"/>
    <xf numFmtId="0" fontId="139" fillId="33" borderId="0" xfId="32916" applyFont="1" applyFill="1"/>
    <xf numFmtId="0" fontId="6" fillId="33" borderId="22" xfId="32916" applyFont="1" applyFill="1" applyBorder="1" applyAlignment="1">
      <alignment horizontal="center"/>
    </xf>
    <xf numFmtId="0" fontId="6" fillId="33" borderId="190" xfId="32916" applyFont="1" applyFill="1" applyBorder="1"/>
    <xf numFmtId="0" fontId="6" fillId="33" borderId="253" xfId="32916" applyFont="1" applyFill="1" applyBorder="1"/>
    <xf numFmtId="0" fontId="80" fillId="96" borderId="0" xfId="32916" quotePrefix="1" applyFont="1" applyFill="1"/>
    <xf numFmtId="0" fontId="80" fillId="96" borderId="0" xfId="32916" applyFont="1" applyFill="1"/>
    <xf numFmtId="0" fontId="6" fillId="33" borderId="0" xfId="32916" applyFont="1" applyFill="1" applyBorder="1"/>
    <xf numFmtId="0" fontId="6" fillId="33" borderId="254" xfId="32916" applyFont="1" applyFill="1" applyBorder="1"/>
    <xf numFmtId="0" fontId="80" fillId="96" borderId="253" xfId="32916" applyFont="1" applyFill="1" applyBorder="1"/>
    <xf numFmtId="0" fontId="80" fillId="96" borderId="192" xfId="32916" applyFont="1" applyFill="1" applyBorder="1"/>
    <xf numFmtId="0" fontId="80" fillId="33" borderId="0" xfId="32916" applyFont="1" applyFill="1" applyBorder="1"/>
    <xf numFmtId="0" fontId="80" fillId="96" borderId="134" xfId="32916" applyFont="1" applyFill="1" applyBorder="1"/>
    <xf numFmtId="0" fontId="6" fillId="33" borderId="134" xfId="32916" applyFont="1" applyFill="1" applyBorder="1"/>
    <xf numFmtId="0" fontId="6" fillId="0" borderId="0" xfId="32916" applyFont="1"/>
    <xf numFmtId="0" fontId="6" fillId="33" borderId="178" xfId="32916" applyFont="1" applyFill="1" applyBorder="1"/>
    <xf numFmtId="0" fontId="140" fillId="90" borderId="0" xfId="32916" applyFont="1" applyFill="1"/>
    <xf numFmtId="0" fontId="6" fillId="0" borderId="22" xfId="32916" applyFont="1" applyBorder="1" applyAlignment="1">
      <alignment horizontal="center"/>
    </xf>
    <xf numFmtId="0" fontId="6" fillId="0" borderId="190" xfId="32916" applyFont="1" applyBorder="1"/>
    <xf numFmtId="0" fontId="140" fillId="90" borderId="0" xfId="32916" applyFont="1" applyFill="1" applyBorder="1"/>
    <xf numFmtId="0" fontId="140" fillId="33" borderId="253" xfId="32916" applyFont="1" applyFill="1" applyBorder="1"/>
    <xf numFmtId="0" fontId="6" fillId="0" borderId="253" xfId="32916" applyFont="1" applyBorder="1"/>
    <xf numFmtId="0" fontId="14" fillId="33" borderId="0" xfId="55" applyFont="1" applyFill="1" applyProtection="1">
      <protection hidden="1"/>
    </xf>
    <xf numFmtId="0" fontId="40" fillId="32" borderId="0" xfId="568" applyFont="1" applyFill="1"/>
    <xf numFmtId="0" fontId="30" fillId="0" borderId="0" xfId="568" applyFont="1" applyFill="1"/>
    <xf numFmtId="0" fontId="6" fillId="0" borderId="0" xfId="568" applyAlignment="1">
      <alignment horizontal="center"/>
    </xf>
    <xf numFmtId="0" fontId="7" fillId="76" borderId="9" xfId="568" applyFont="1" applyFill="1" applyBorder="1" applyAlignment="1">
      <alignment horizontal="center"/>
    </xf>
    <xf numFmtId="0" fontId="7" fillId="76" borderId="10" xfId="568" applyFont="1" applyFill="1" applyBorder="1" applyAlignment="1">
      <alignment horizontal="center"/>
    </xf>
    <xf numFmtId="0" fontId="6" fillId="76" borderId="7" xfId="568" applyFont="1" applyFill="1" applyBorder="1"/>
    <xf numFmtId="3" fontId="6" fillId="0" borderId="249" xfId="568" applyNumberFormat="1" applyBorder="1" applyAlignment="1">
      <alignment horizontal="right"/>
    </xf>
    <xf numFmtId="0" fontId="6" fillId="76" borderId="3" xfId="568" applyFont="1" applyFill="1" applyBorder="1"/>
    <xf numFmtId="3" fontId="6" fillId="0" borderId="186" xfId="568" applyNumberFormat="1" applyBorder="1" applyAlignment="1">
      <alignment horizontal="right"/>
    </xf>
    <xf numFmtId="0" fontId="6" fillId="76" borderId="123" xfId="568" applyFont="1" applyFill="1" applyBorder="1" applyAlignment="1">
      <alignment horizontal="right"/>
    </xf>
    <xf numFmtId="3" fontId="7" fillId="76" borderId="29" xfId="568" applyNumberFormat="1" applyFont="1" applyFill="1" applyBorder="1" applyAlignment="1">
      <alignment horizontal="right"/>
    </xf>
    <xf numFmtId="3" fontId="6" fillId="33" borderId="249" xfId="568" applyNumberFormat="1" applyFill="1" applyBorder="1" applyAlignment="1">
      <alignment horizontal="right"/>
    </xf>
    <xf numFmtId="3" fontId="6" fillId="33" borderId="186" xfId="568" applyNumberFormat="1" applyFill="1" applyBorder="1" applyAlignment="1">
      <alignment horizontal="right"/>
    </xf>
    <xf numFmtId="3" fontId="6" fillId="77" borderId="9" xfId="568" applyNumberFormat="1" applyFill="1" applyBorder="1" applyAlignment="1">
      <alignment horizontal="right"/>
    </xf>
    <xf numFmtId="0" fontId="6" fillId="77" borderId="3" xfId="568" applyFont="1" applyFill="1" applyBorder="1"/>
    <xf numFmtId="3" fontId="6" fillId="77" borderId="10" xfId="568" applyNumberFormat="1" applyFill="1" applyBorder="1" applyAlignment="1">
      <alignment horizontal="right"/>
    </xf>
    <xf numFmtId="3" fontId="7" fillId="77" borderId="14" xfId="568" applyNumberFormat="1" applyFont="1" applyFill="1" applyBorder="1" applyAlignment="1">
      <alignment horizontal="right"/>
    </xf>
    <xf numFmtId="3" fontId="6" fillId="0" borderId="0" xfId="568" applyNumberFormat="1"/>
    <xf numFmtId="0" fontId="21" fillId="33" borderId="0" xfId="0" applyFont="1" applyFill="1" applyAlignment="1">
      <alignment horizontal="center"/>
    </xf>
    <xf numFmtId="0" fontId="0" fillId="33" borderId="0" xfId="0" applyFill="1" applyAlignment="1">
      <alignment horizontal="center"/>
    </xf>
    <xf numFmtId="0" fontId="6" fillId="33" borderId="0" xfId="0" applyFont="1" applyFill="1" applyAlignment="1">
      <alignment horizontal="center"/>
    </xf>
    <xf numFmtId="0" fontId="142" fillId="33" borderId="0" xfId="0" applyFont="1" applyFill="1" applyBorder="1" applyAlignment="1">
      <alignment wrapText="1"/>
    </xf>
    <xf numFmtId="0" fontId="6" fillId="33" borderId="0" xfId="49" applyFont="1" applyFill="1" applyBorder="1"/>
    <xf numFmtId="0" fontId="21" fillId="33" borderId="0" xfId="568" applyFont="1" applyFill="1" applyAlignment="1">
      <alignment horizontal="left"/>
    </xf>
    <xf numFmtId="0" fontId="125" fillId="33" borderId="0" xfId="568" applyFont="1" applyFill="1" applyBorder="1"/>
    <xf numFmtId="0" fontId="6" fillId="33" borderId="0" xfId="568" applyFont="1" applyFill="1" applyBorder="1" applyAlignment="1">
      <alignment horizontal="left"/>
    </xf>
    <xf numFmtId="0" fontId="6" fillId="33" borderId="0" xfId="568" applyFont="1" applyFill="1" applyAlignment="1">
      <alignment horizontal="left"/>
    </xf>
    <xf numFmtId="0" fontId="125" fillId="33" borderId="0" xfId="568" applyFont="1" applyFill="1"/>
    <xf numFmtId="0" fontId="8" fillId="33" borderId="0" xfId="568" applyFont="1" applyFill="1" applyAlignment="1">
      <alignment horizontal="left"/>
    </xf>
    <xf numFmtId="0" fontId="7" fillId="76" borderId="266" xfId="0" applyFont="1" applyFill="1" applyBorder="1"/>
    <xf numFmtId="0" fontId="21" fillId="76" borderId="253" xfId="0" applyFont="1" applyFill="1" applyBorder="1" applyAlignment="1">
      <alignment horizontal="center"/>
    </xf>
    <xf numFmtId="0" fontId="0" fillId="76" borderId="253" xfId="0" applyFill="1" applyBorder="1"/>
    <xf numFmtId="0" fontId="0" fillId="76" borderId="268" xfId="0" applyFill="1" applyBorder="1"/>
    <xf numFmtId="0" fontId="0" fillId="76" borderId="265" xfId="0" applyFill="1" applyBorder="1"/>
    <xf numFmtId="0" fontId="7" fillId="76" borderId="266" xfId="0" applyFont="1" applyFill="1" applyBorder="1" applyAlignment="1">
      <alignment horizontal="right"/>
    </xf>
    <xf numFmtId="0" fontId="0" fillId="76" borderId="266" xfId="0" applyFill="1" applyBorder="1" applyAlignment="1">
      <alignment horizontal="right"/>
    </xf>
    <xf numFmtId="0" fontId="0" fillId="33" borderId="0" xfId="0" applyFill="1" applyBorder="1"/>
    <xf numFmtId="0" fontId="6" fillId="33" borderId="3" xfId="49" applyFill="1" applyBorder="1" applyAlignment="1">
      <alignment horizontal="left" vertical="top"/>
    </xf>
    <xf numFmtId="0" fontId="18" fillId="83" borderId="0" xfId="49" applyFont="1" applyFill="1" applyBorder="1"/>
    <xf numFmtId="0" fontId="7" fillId="76" borderId="33" xfId="0" applyFont="1" applyFill="1" applyBorder="1" applyAlignment="1">
      <alignment horizontal="center"/>
    </xf>
    <xf numFmtId="0" fontId="7" fillId="76" borderId="32" xfId="0" applyFont="1" applyFill="1" applyBorder="1" applyAlignment="1">
      <alignment horizontal="center"/>
    </xf>
    <xf numFmtId="0" fontId="6" fillId="32" borderId="0" xfId="568" applyFill="1"/>
    <xf numFmtId="0" fontId="12" fillId="32" borderId="0" xfId="568" applyFont="1" applyFill="1"/>
    <xf numFmtId="0" fontId="6" fillId="76" borderId="7" xfId="49" applyFill="1" applyBorder="1"/>
    <xf numFmtId="0" fontId="6" fillId="76" borderId="8" xfId="49" applyFill="1" applyBorder="1"/>
    <xf numFmtId="0" fontId="58" fillId="76" borderId="3" xfId="49" applyFont="1" applyFill="1" applyBorder="1"/>
    <xf numFmtId="0" fontId="9" fillId="76" borderId="0" xfId="49" applyFont="1" applyFill="1" applyBorder="1"/>
    <xf numFmtId="0" fontId="6" fillId="76" borderId="0" xfId="49" applyFill="1" applyBorder="1"/>
    <xf numFmtId="0" fontId="6" fillId="76" borderId="5" xfId="49" applyFill="1" applyBorder="1"/>
    <xf numFmtId="0" fontId="6" fillId="76" borderId="3" xfId="49" applyFill="1" applyBorder="1"/>
    <xf numFmtId="0" fontId="6" fillId="76" borderId="3" xfId="49" applyFill="1" applyBorder="1" applyAlignment="1"/>
    <xf numFmtId="0" fontId="6" fillId="76" borderId="10" xfId="49" applyFill="1" applyBorder="1" applyAlignment="1"/>
    <xf numFmtId="0" fontId="6" fillId="76" borderId="130" xfId="49" applyFill="1" applyBorder="1" applyAlignment="1"/>
    <xf numFmtId="0" fontId="6" fillId="76" borderId="138" xfId="49" applyFill="1" applyBorder="1" applyAlignment="1"/>
    <xf numFmtId="0" fontId="6" fillId="33" borderId="196" xfId="49" applyFill="1" applyBorder="1" applyAlignment="1"/>
    <xf numFmtId="0" fontId="6" fillId="33" borderId="180" xfId="49" applyFill="1" applyBorder="1" applyAlignment="1"/>
    <xf numFmtId="0" fontId="6" fillId="33" borderId="215" xfId="49" applyFill="1" applyBorder="1" applyAlignment="1"/>
    <xf numFmtId="0" fontId="6" fillId="33" borderId="211" xfId="49" applyFill="1" applyBorder="1" applyAlignment="1"/>
    <xf numFmtId="0" fontId="6" fillId="76" borderId="133" xfId="49" applyFill="1" applyBorder="1" applyAlignment="1"/>
    <xf numFmtId="0" fontId="6" fillId="76" borderId="131" xfId="49" applyFill="1" applyBorder="1" applyAlignment="1"/>
    <xf numFmtId="169" fontId="7" fillId="77" borderId="33" xfId="1" applyNumberFormat="1" applyFont="1" applyFill="1" applyBorder="1" applyAlignment="1" applyProtection="1">
      <alignment vertical="center"/>
    </xf>
    <xf numFmtId="169" fontId="7" fillId="77" borderId="15" xfId="1" applyNumberFormat="1" applyFont="1" applyFill="1" applyBorder="1" applyAlignment="1" applyProtection="1">
      <alignment vertical="center"/>
    </xf>
    <xf numFmtId="169" fontId="7" fillId="77" borderId="43" xfId="1" applyNumberFormat="1" applyFont="1" applyFill="1" applyBorder="1" applyAlignment="1" applyProtection="1">
      <alignment vertical="center"/>
    </xf>
    <xf numFmtId="169" fontId="7" fillId="77" borderId="46" xfId="1" applyNumberFormat="1" applyFont="1" applyFill="1" applyBorder="1" applyAlignment="1" applyProtection="1">
      <alignment vertical="center"/>
    </xf>
    <xf numFmtId="169" fontId="7" fillId="77" borderId="44" xfId="1" applyNumberFormat="1" applyFont="1" applyFill="1" applyBorder="1" applyAlignment="1" applyProtection="1">
      <alignment vertical="center"/>
    </xf>
    <xf numFmtId="0" fontId="6" fillId="76" borderId="0" xfId="49" applyFill="1" applyBorder="1" applyAlignment="1"/>
    <xf numFmtId="169" fontId="7" fillId="76" borderId="3" xfId="1" applyNumberFormat="1" applyFont="1" applyFill="1" applyBorder="1" applyAlignment="1" applyProtection="1">
      <alignment vertical="center"/>
    </xf>
    <xf numFmtId="169" fontId="7" fillId="76" borderId="0" xfId="1" applyNumberFormat="1" applyFont="1" applyFill="1" applyBorder="1" applyAlignment="1" applyProtection="1">
      <alignment vertical="center"/>
    </xf>
    <xf numFmtId="169" fontId="7" fillId="76" borderId="5" xfId="1" applyNumberFormat="1" applyFont="1" applyFill="1" applyBorder="1" applyAlignment="1" applyProtection="1">
      <alignment vertical="center"/>
    </xf>
    <xf numFmtId="0" fontId="6" fillId="33" borderId="3" xfId="49" applyFill="1" applyBorder="1" applyAlignment="1">
      <alignment vertical="top" wrapText="1"/>
    </xf>
    <xf numFmtId="0" fontId="6" fillId="33" borderId="0" xfId="49" applyFill="1" applyBorder="1" applyAlignment="1">
      <alignment vertical="top" wrapText="1"/>
    </xf>
    <xf numFmtId="0" fontId="6" fillId="32" borderId="0" xfId="49" applyFill="1" applyBorder="1" applyAlignment="1">
      <alignment vertical="top" wrapText="1"/>
    </xf>
    <xf numFmtId="0" fontId="19" fillId="33" borderId="0" xfId="49" applyFont="1" applyFill="1" applyBorder="1" applyAlignment="1">
      <alignment vertical="top" wrapText="1"/>
    </xf>
    <xf numFmtId="0" fontId="6" fillId="76" borderId="4" xfId="49" applyFill="1" applyBorder="1" applyAlignment="1">
      <alignment vertical="top" wrapText="1"/>
    </xf>
    <xf numFmtId="0" fontId="6" fillId="76" borderId="13" xfId="49" applyFill="1" applyBorder="1" applyAlignment="1">
      <alignment vertical="top" wrapText="1"/>
    </xf>
    <xf numFmtId="0" fontId="6" fillId="76" borderId="0" xfId="49" applyFill="1" applyBorder="1" applyAlignment="1">
      <alignment horizontal="right"/>
    </xf>
    <xf numFmtId="0" fontId="6" fillId="76" borderId="5" xfId="49" applyFill="1" applyBorder="1" applyAlignment="1"/>
    <xf numFmtId="0" fontId="6" fillId="76" borderId="6" xfId="49" applyFill="1" applyBorder="1" applyAlignment="1">
      <alignment vertical="top" wrapText="1"/>
    </xf>
    <xf numFmtId="0" fontId="6" fillId="33" borderId="0" xfId="49" applyFill="1" applyBorder="1" applyAlignment="1">
      <alignment horizontal="left" vertical="top"/>
    </xf>
    <xf numFmtId="0" fontId="7" fillId="76" borderId="3" xfId="49" applyFont="1" applyFill="1" applyBorder="1" applyAlignment="1"/>
    <xf numFmtId="169" fontId="7" fillId="76" borderId="10" xfId="1" applyNumberFormat="1" applyFont="1" applyFill="1" applyBorder="1" applyAlignment="1" applyProtection="1">
      <alignment vertical="center"/>
    </xf>
    <xf numFmtId="0" fontId="6" fillId="33" borderId="4" xfId="49" applyFill="1" applyBorder="1" applyAlignment="1">
      <alignment vertical="top" wrapText="1"/>
    </xf>
    <xf numFmtId="0" fontId="6" fillId="33" borderId="13" xfId="49" applyFill="1" applyBorder="1" applyAlignment="1">
      <alignment vertical="top" wrapText="1"/>
    </xf>
    <xf numFmtId="4" fontId="6" fillId="76" borderId="0" xfId="49" applyNumberFormat="1" applyFill="1" applyBorder="1" applyAlignment="1"/>
    <xf numFmtId="4" fontId="6" fillId="76" borderId="5" xfId="49" applyNumberFormat="1" applyFill="1" applyBorder="1" applyAlignment="1"/>
    <xf numFmtId="0" fontId="83" fillId="0" borderId="0" xfId="0" applyFont="1" applyFill="1" applyBorder="1"/>
    <xf numFmtId="0" fontId="83" fillId="0" borderId="0" xfId="0" applyFont="1" applyBorder="1"/>
    <xf numFmtId="0" fontId="134" fillId="0" borderId="7" xfId="0" applyFont="1" applyFill="1" applyBorder="1"/>
    <xf numFmtId="0" fontId="83" fillId="0" borderId="8" xfId="0" applyFont="1" applyFill="1" applyBorder="1"/>
    <xf numFmtId="0" fontId="83" fillId="0" borderId="0" xfId="0" applyFont="1"/>
    <xf numFmtId="0" fontId="137" fillId="0" borderId="39" xfId="0" applyFont="1" applyFill="1" applyBorder="1" applyAlignment="1">
      <alignment horizontal="left"/>
    </xf>
    <xf numFmtId="0" fontId="144" fillId="0" borderId="0" xfId="0" applyFont="1"/>
    <xf numFmtId="0" fontId="137" fillId="0" borderId="40" xfId="0" applyFont="1" applyFill="1" applyBorder="1" applyAlignment="1">
      <alignment horizontal="left"/>
    </xf>
    <xf numFmtId="0" fontId="137" fillId="0" borderId="40" xfId="0" applyFont="1" applyFill="1" applyBorder="1"/>
    <xf numFmtId="0" fontId="137" fillId="0" borderId="202" xfId="0" applyFont="1" applyFill="1" applyBorder="1"/>
    <xf numFmtId="0" fontId="137" fillId="0" borderId="202" xfId="568" applyFont="1" applyFill="1" applyBorder="1"/>
    <xf numFmtId="0" fontId="144" fillId="0" borderId="202" xfId="568" applyFont="1" applyFill="1" applyBorder="1"/>
    <xf numFmtId="0" fontId="145" fillId="32" borderId="0" xfId="55" applyFont="1" applyFill="1" applyProtection="1">
      <protection hidden="1"/>
    </xf>
    <xf numFmtId="0" fontId="146" fillId="32" borderId="0" xfId="55" applyFont="1" applyFill="1" applyBorder="1" applyProtection="1">
      <protection hidden="1"/>
    </xf>
    <xf numFmtId="0" fontId="145" fillId="32" borderId="0" xfId="55" applyFont="1" applyFill="1" applyAlignment="1" applyProtection="1">
      <alignment horizontal="center"/>
      <protection hidden="1"/>
    </xf>
    <xf numFmtId="0" fontId="145" fillId="0" borderId="0" xfId="55" applyFont="1" applyProtection="1">
      <protection hidden="1"/>
    </xf>
    <xf numFmtId="0" fontId="145" fillId="0" borderId="0" xfId="55" applyFont="1" applyBorder="1" applyProtection="1">
      <protection hidden="1"/>
    </xf>
    <xf numFmtId="4" fontId="145" fillId="0" borderId="0" xfId="55" applyNumberFormat="1" applyFont="1" applyProtection="1">
      <protection hidden="1"/>
    </xf>
    <xf numFmtId="0" fontId="147" fillId="32" borderId="0" xfId="55" applyFont="1" applyFill="1" applyProtection="1">
      <protection hidden="1"/>
    </xf>
    <xf numFmtId="0" fontId="148" fillId="32" borderId="0" xfId="55" applyFont="1" applyFill="1" applyBorder="1" applyProtection="1">
      <protection hidden="1"/>
    </xf>
    <xf numFmtId="0" fontId="147" fillId="32" borderId="0" xfId="55" applyFont="1" applyFill="1" applyAlignment="1" applyProtection="1">
      <alignment horizontal="center"/>
      <protection hidden="1"/>
    </xf>
    <xf numFmtId="0" fontId="147" fillId="0" borderId="0" xfId="55" applyFont="1" applyProtection="1">
      <protection hidden="1"/>
    </xf>
    <xf numFmtId="0" fontId="147" fillId="0" borderId="0" xfId="55" applyFont="1" applyBorder="1" applyProtection="1">
      <protection hidden="1"/>
    </xf>
    <xf numFmtId="4" fontId="147" fillId="0" borderId="0" xfId="55" applyNumberFormat="1" applyFont="1" applyProtection="1">
      <protection hidden="1"/>
    </xf>
    <xf numFmtId="0" fontId="134" fillId="0" borderId="0" xfId="55" applyFont="1" applyProtection="1">
      <protection hidden="1"/>
    </xf>
    <xf numFmtId="0" fontId="83" fillId="0" borderId="0" xfId="55" applyFont="1" applyBorder="1" applyProtection="1">
      <protection hidden="1"/>
    </xf>
    <xf numFmtId="0" fontId="134" fillId="0" borderId="0" xfId="55" applyFont="1" applyBorder="1" applyProtection="1">
      <protection hidden="1"/>
    </xf>
    <xf numFmtId="4" fontId="134" fillId="0" borderId="0" xfId="55" applyNumberFormat="1" applyFont="1" applyProtection="1">
      <protection hidden="1"/>
    </xf>
    <xf numFmtId="0" fontId="134" fillId="0" borderId="12" xfId="55" applyFont="1" applyBorder="1" applyAlignment="1" applyProtection="1">
      <alignment horizontal="left"/>
      <protection hidden="1"/>
    </xf>
    <xf numFmtId="0" fontId="134" fillId="0" borderId="47" xfId="55" applyFont="1" applyBorder="1" applyAlignment="1" applyProtection="1">
      <alignment horizontal="center"/>
      <protection hidden="1"/>
    </xf>
    <xf numFmtId="0" fontId="134" fillId="0" borderId="0" xfId="55" applyFont="1" applyBorder="1" applyAlignment="1" applyProtection="1">
      <alignment horizontal="center"/>
      <protection hidden="1"/>
    </xf>
    <xf numFmtId="0" fontId="83" fillId="0" borderId="0" xfId="55" applyFont="1" applyProtection="1">
      <protection hidden="1"/>
    </xf>
    <xf numFmtId="4" fontId="83" fillId="0" borderId="0" xfId="55" applyNumberFormat="1" applyFont="1" applyProtection="1">
      <protection hidden="1"/>
    </xf>
    <xf numFmtId="0" fontId="134" fillId="0" borderId="0" xfId="55" applyFont="1" applyAlignment="1" applyProtection="1">
      <alignment horizontal="center"/>
      <protection hidden="1"/>
    </xf>
    <xf numFmtId="0" fontId="137" fillId="0" borderId="7" xfId="0" applyFont="1" applyFill="1" applyBorder="1"/>
    <xf numFmtId="0" fontId="137" fillId="0" borderId="8" xfId="0" applyFont="1" applyFill="1" applyBorder="1"/>
    <xf numFmtId="0" fontId="144" fillId="0" borderId="8" xfId="0" applyFont="1" applyFill="1" applyBorder="1"/>
    <xf numFmtId="0" fontId="144" fillId="0" borderId="11" xfId="0" applyFont="1" applyFill="1" applyBorder="1"/>
    <xf numFmtId="0" fontId="137" fillId="0" borderId="0" xfId="0" applyFont="1"/>
    <xf numFmtId="4" fontId="144" fillId="0" borderId="0" xfId="0" applyNumberFormat="1" applyFont="1"/>
    <xf numFmtId="0" fontId="137" fillId="33" borderId="3" xfId="0" applyFont="1" applyFill="1" applyBorder="1"/>
    <xf numFmtId="0" fontId="137" fillId="33" borderId="0" xfId="0" applyFont="1" applyFill="1" applyBorder="1"/>
    <xf numFmtId="0" fontId="144" fillId="33" borderId="0" xfId="0" applyFont="1" applyFill="1" applyBorder="1"/>
    <xf numFmtId="0" fontId="144" fillId="33" borderId="5" xfId="0" applyFont="1" applyFill="1" applyBorder="1"/>
    <xf numFmtId="0" fontId="137" fillId="0" borderId="4" xfId="0" applyFont="1" applyFill="1" applyBorder="1"/>
    <xf numFmtId="0" fontId="137" fillId="0" borderId="13" xfId="0" applyFont="1" applyFill="1" applyBorder="1"/>
    <xf numFmtId="0" fontId="144" fillId="0" borderId="13" xfId="0" applyFont="1" applyFill="1" applyBorder="1"/>
    <xf numFmtId="0" fontId="144" fillId="0" borderId="6" xfId="0" applyFont="1" applyFill="1" applyBorder="1"/>
    <xf numFmtId="0" fontId="137" fillId="0" borderId="15" xfId="0" applyFont="1" applyFill="1" applyBorder="1" applyAlignment="1">
      <alignment horizontal="center" vertical="center"/>
    </xf>
    <xf numFmtId="0" fontId="148" fillId="0" borderId="0" xfId="0" applyFont="1" applyBorder="1" applyAlignment="1">
      <alignment horizontal="center"/>
    </xf>
    <xf numFmtId="0" fontId="137" fillId="0" borderId="15" xfId="55" applyFont="1" applyBorder="1" applyAlignment="1" applyProtection="1">
      <alignment horizontal="center"/>
      <protection hidden="1"/>
    </xf>
    <xf numFmtId="0" fontId="137" fillId="0" borderId="32" xfId="55" applyFont="1" applyBorder="1" applyAlignment="1" applyProtection="1">
      <alignment horizontal="center"/>
      <protection hidden="1"/>
    </xf>
    <xf numFmtId="0" fontId="137" fillId="0" borderId="39" xfId="0" applyFont="1" applyFill="1" applyBorder="1"/>
    <xf numFmtId="0" fontId="137" fillId="0" borderId="34" xfId="0" applyFont="1" applyFill="1" applyBorder="1"/>
    <xf numFmtId="0" fontId="137" fillId="0" borderId="30" xfId="0" applyFont="1" applyFill="1" applyBorder="1"/>
    <xf numFmtId="0" fontId="137" fillId="0" borderId="5" xfId="0" applyFont="1" applyFill="1" applyBorder="1" applyAlignment="1">
      <alignment horizontal="center" vertical="center"/>
    </xf>
    <xf numFmtId="0" fontId="144" fillId="0" borderId="0" xfId="0" applyFont="1" applyFill="1" applyBorder="1"/>
    <xf numFmtId="0" fontId="137" fillId="0" borderId="204" xfId="0" applyFont="1" applyFill="1" applyBorder="1"/>
    <xf numFmtId="0" fontId="148" fillId="0" borderId="0" xfId="0" applyFont="1" applyFill="1" applyBorder="1"/>
    <xf numFmtId="4" fontId="144" fillId="0" borderId="0" xfId="0" applyNumberFormat="1" applyFont="1" applyFill="1"/>
    <xf numFmtId="0" fontId="144" fillId="0" borderId="0" xfId="0" applyFont="1" applyFill="1"/>
    <xf numFmtId="0" fontId="147" fillId="0" borderId="0" xfId="0" applyFont="1" applyFill="1" applyBorder="1"/>
    <xf numFmtId="4" fontId="137" fillId="0" borderId="0" xfId="0" applyNumberFormat="1" applyFont="1" applyFill="1"/>
    <xf numFmtId="0" fontId="137" fillId="0" borderId="0" xfId="0" applyFont="1" applyFill="1"/>
    <xf numFmtId="0" fontId="137" fillId="0" borderId="40" xfId="0" quotePrefix="1" applyFont="1" applyFill="1" applyBorder="1"/>
    <xf numFmtId="0" fontId="144" fillId="0" borderId="40" xfId="0" applyFont="1" applyFill="1" applyBorder="1"/>
    <xf numFmtId="0" fontId="144" fillId="0" borderId="34" xfId="0" applyFont="1" applyFill="1" applyBorder="1"/>
    <xf numFmtId="0" fontId="144" fillId="0" borderId="30" xfId="0" applyFont="1" applyFill="1" applyBorder="1"/>
    <xf numFmtId="0" fontId="144" fillId="0" borderId="40" xfId="0" applyFont="1" applyFill="1" applyBorder="1" applyAlignment="1"/>
    <xf numFmtId="4" fontId="144" fillId="0" borderId="0" xfId="0" applyNumberFormat="1" applyFont="1" applyFill="1" applyBorder="1"/>
    <xf numFmtId="0" fontId="137" fillId="0" borderId="40" xfId="0" applyFont="1" applyFill="1" applyBorder="1" applyAlignment="1"/>
    <xf numFmtId="0" fontId="137" fillId="0" borderId="30" xfId="568" applyFont="1" applyFill="1" applyBorder="1"/>
    <xf numFmtId="0" fontId="144" fillId="0" borderId="204" xfId="0" applyFont="1" applyFill="1" applyBorder="1"/>
    <xf numFmtId="0" fontId="137" fillId="0" borderId="41" xfId="0" applyFont="1" applyFill="1" applyBorder="1"/>
    <xf numFmtId="0" fontId="137" fillId="0" borderId="42" xfId="0" applyFont="1" applyFill="1" applyBorder="1"/>
    <xf numFmtId="0" fontId="137" fillId="0" borderId="31" xfId="0" applyFont="1" applyFill="1" applyBorder="1"/>
    <xf numFmtId="0" fontId="137" fillId="0" borderId="16" xfId="0" applyFont="1" applyFill="1" applyBorder="1"/>
    <xf numFmtId="0" fontId="144" fillId="0" borderId="16" xfId="0" applyFont="1" applyFill="1" applyBorder="1"/>
    <xf numFmtId="0" fontId="144" fillId="0" borderId="42" xfId="0" applyFont="1" applyFill="1" applyBorder="1"/>
    <xf numFmtId="0" fontId="137" fillId="0" borderId="3" xfId="0" applyFont="1" applyFill="1" applyBorder="1"/>
    <xf numFmtId="0" fontId="137" fillId="0" borderId="5" xfId="0" applyFont="1" applyFill="1" applyBorder="1"/>
    <xf numFmtId="0" fontId="137" fillId="0" borderId="10" xfId="0" applyFont="1" applyFill="1" applyBorder="1"/>
    <xf numFmtId="0" fontId="137" fillId="0" borderId="0" xfId="0" applyFont="1" applyFill="1" applyBorder="1"/>
    <xf numFmtId="0" fontId="144" fillId="0" borderId="5" xfId="0" applyFont="1" applyFill="1" applyBorder="1"/>
    <xf numFmtId="0" fontId="144" fillId="0" borderId="10" xfId="0" applyFont="1" applyFill="1" applyBorder="1"/>
    <xf numFmtId="0" fontId="137" fillId="0" borderId="33" xfId="0" applyFont="1" applyFill="1" applyBorder="1"/>
    <xf numFmtId="0" fontId="137" fillId="0" borderId="32" xfId="0" applyFont="1" applyFill="1" applyBorder="1"/>
    <xf numFmtId="0" fontId="137" fillId="0" borderId="15" xfId="0" applyFont="1" applyFill="1" applyBorder="1"/>
    <xf numFmtId="0" fontId="137" fillId="0" borderId="82" xfId="0" applyFont="1" applyFill="1" applyBorder="1"/>
    <xf numFmtId="0" fontId="144" fillId="0" borderId="82" xfId="0" applyFont="1" applyFill="1" applyBorder="1"/>
    <xf numFmtId="0" fontId="144" fillId="0" borderId="32" xfId="0" applyFont="1" applyFill="1" applyBorder="1"/>
    <xf numFmtId="0" fontId="144" fillId="0" borderId="15" xfId="0" applyFont="1" applyFill="1" applyBorder="1"/>
    <xf numFmtId="0" fontId="134" fillId="0" borderId="8" xfId="0" applyFont="1" applyFill="1" applyBorder="1"/>
    <xf numFmtId="4" fontId="83" fillId="0" borderId="0" xfId="0" applyNumberFormat="1" applyFont="1"/>
    <xf numFmtId="0" fontId="149" fillId="22" borderId="3" xfId="0" applyFont="1" applyFill="1" applyBorder="1"/>
    <xf numFmtId="0" fontId="149" fillId="22" borderId="5" xfId="0" applyFont="1" applyFill="1" applyBorder="1"/>
    <xf numFmtId="0" fontId="149" fillId="22" borderId="10" xfId="0" applyFont="1" applyFill="1" applyBorder="1"/>
    <xf numFmtId="0" fontId="149" fillId="22" borderId="0" xfId="0" applyFont="1" applyFill="1" applyBorder="1"/>
    <xf numFmtId="0" fontId="150" fillId="22" borderId="0" xfId="0" applyFont="1" applyFill="1" applyBorder="1"/>
    <xf numFmtId="0" fontId="149" fillId="22" borderId="5" xfId="0" applyFont="1" applyFill="1" applyBorder="1" applyAlignment="1">
      <alignment horizontal="center"/>
    </xf>
    <xf numFmtId="4" fontId="150" fillId="0" borderId="0" xfId="0" applyNumberFormat="1" applyFont="1"/>
    <xf numFmtId="0" fontId="150" fillId="0" borderId="0" xfId="0" applyFont="1"/>
    <xf numFmtId="0" fontId="134" fillId="0" borderId="4" xfId="0" applyFont="1" applyFill="1" applyBorder="1"/>
    <xf numFmtId="0" fontId="134" fillId="0" borderId="0" xfId="0" applyFont="1" applyFill="1"/>
    <xf numFmtId="0" fontId="83" fillId="0" borderId="0" xfId="0" applyFont="1" applyFill="1"/>
    <xf numFmtId="4" fontId="134" fillId="0" borderId="0" xfId="0" applyNumberFormat="1" applyFont="1"/>
    <xf numFmtId="4" fontId="134" fillId="0" borderId="0" xfId="0" applyNumberFormat="1" applyFont="1" applyBorder="1"/>
    <xf numFmtId="4" fontId="151" fillId="0" borderId="0" xfId="0" applyNumberFormat="1" applyFont="1" applyFill="1"/>
    <xf numFmtId="4" fontId="134" fillId="0" borderId="0" xfId="0" applyNumberFormat="1" applyFont="1" applyFill="1"/>
    <xf numFmtId="4" fontId="134" fillId="0" borderId="0" xfId="0" applyNumberFormat="1" applyFont="1" applyFill="1" applyBorder="1"/>
    <xf numFmtId="4" fontId="83" fillId="0" borderId="0" xfId="0" applyNumberFormat="1" applyFont="1" applyFill="1"/>
    <xf numFmtId="0" fontId="134" fillId="0" borderId="0" xfId="0" applyFont="1" applyFill="1" applyBorder="1"/>
    <xf numFmtId="0" fontId="134" fillId="0" borderId="0" xfId="0" applyNumberFormat="1" applyFont="1" applyFill="1" applyBorder="1" applyAlignment="1">
      <alignment horizontal="center" vertical="center"/>
    </xf>
    <xf numFmtId="0" fontId="134" fillId="0" borderId="0" xfId="0" applyNumberFormat="1" applyFont="1" applyFill="1" applyBorder="1" applyAlignment="1">
      <alignment horizontal="center" vertical="center" wrapText="1"/>
    </xf>
    <xf numFmtId="0" fontId="134" fillId="0" borderId="0" xfId="55" applyFont="1" applyFill="1" applyBorder="1" applyAlignment="1" applyProtection="1">
      <alignment horizontal="center"/>
      <protection hidden="1"/>
    </xf>
    <xf numFmtId="4" fontId="147" fillId="0" borderId="0" xfId="0" applyNumberFormat="1" applyFont="1" applyFill="1" applyBorder="1" applyAlignment="1">
      <alignment horizontal="center"/>
    </xf>
    <xf numFmtId="4" fontId="137" fillId="0" borderId="0" xfId="0" applyNumberFormat="1" applyFont="1" applyFill="1" applyBorder="1"/>
    <xf numFmtId="4" fontId="134" fillId="0" borderId="0" xfId="0" applyNumberFormat="1" applyFont="1" applyFill="1" applyBorder="1" applyAlignment="1">
      <alignment horizontal="right"/>
    </xf>
    <xf numFmtId="4" fontId="83" fillId="0" borderId="0" xfId="0" applyNumberFormat="1" applyFont="1" applyFill="1" applyBorder="1"/>
    <xf numFmtId="0" fontId="134" fillId="0" borderId="0" xfId="0" applyFont="1"/>
    <xf numFmtId="0" fontId="134" fillId="0" borderId="0" xfId="0" applyFont="1" applyBorder="1"/>
    <xf numFmtId="0" fontId="137" fillId="0" borderId="0" xfId="0" applyFont="1" applyBorder="1"/>
    <xf numFmtId="0" fontId="145" fillId="33" borderId="0" xfId="0" applyFont="1" applyFill="1"/>
    <xf numFmtId="0" fontId="134" fillId="33" borderId="3" xfId="0" applyFont="1" applyFill="1" applyBorder="1"/>
    <xf numFmtId="0" fontId="134" fillId="33" borderId="0" xfId="0" applyFont="1" applyFill="1" applyBorder="1"/>
    <xf numFmtId="0" fontId="83" fillId="33" borderId="0" xfId="0" applyFont="1" applyFill="1" applyBorder="1"/>
    <xf numFmtId="3" fontId="134" fillId="0" borderId="0" xfId="0" applyNumberFormat="1" applyFont="1" applyFill="1" applyBorder="1" applyAlignment="1">
      <alignment horizontal="right"/>
    </xf>
    <xf numFmtId="0" fontId="134" fillId="0" borderId="0" xfId="0" applyFont="1" applyFill="1" applyBorder="1" applyAlignment="1">
      <alignment horizontal="right"/>
    </xf>
    <xf numFmtId="0" fontId="83" fillId="33" borderId="0" xfId="0" applyFont="1" applyFill="1"/>
    <xf numFmtId="4" fontId="144" fillId="33" borderId="0" xfId="0" applyNumberFormat="1" applyFont="1" applyFill="1" applyBorder="1"/>
    <xf numFmtId="0" fontId="7" fillId="77" borderId="33" xfId="0" applyFont="1" applyFill="1" applyBorder="1" applyAlignment="1">
      <alignment horizontal="center" vertical="center" wrapText="1"/>
    </xf>
    <xf numFmtId="0" fontId="130" fillId="33" borderId="33" xfId="0" applyFont="1" applyFill="1" applyBorder="1" applyAlignment="1">
      <alignment horizontal="center" vertical="center" wrapText="1"/>
    </xf>
    <xf numFmtId="0" fontId="6" fillId="76" borderId="11" xfId="49" applyFill="1" applyBorder="1"/>
    <xf numFmtId="0" fontId="6" fillId="76" borderId="270" xfId="49" applyFill="1" applyBorder="1" applyAlignment="1"/>
    <xf numFmtId="0" fontId="6" fillId="33" borderId="216" xfId="49" applyFill="1" applyBorder="1" applyAlignment="1"/>
    <xf numFmtId="0" fontId="6" fillId="33" borderId="3" xfId="49" applyFill="1" applyBorder="1"/>
    <xf numFmtId="0" fontId="6" fillId="33" borderId="5" xfId="49" applyFill="1" applyBorder="1" applyAlignment="1">
      <alignment vertical="top" wrapText="1"/>
    </xf>
    <xf numFmtId="0" fontId="6" fillId="76" borderId="0" xfId="568" applyFill="1" applyBorder="1"/>
    <xf numFmtId="0" fontId="6" fillId="0" borderId="0" xfId="568" applyFill="1" applyBorder="1"/>
    <xf numFmtId="0" fontId="83" fillId="33" borderId="0" xfId="49" quotePrefix="1" applyFont="1" applyFill="1" applyBorder="1" applyAlignment="1">
      <alignment vertical="top" wrapText="1"/>
    </xf>
    <xf numFmtId="0" fontId="83" fillId="0" borderId="200" xfId="0" applyFont="1" applyFill="1" applyBorder="1" applyAlignment="1">
      <alignment vertical="top" wrapText="1"/>
    </xf>
    <xf numFmtId="0" fontId="83" fillId="0" borderId="200" xfId="0" applyFont="1" applyFill="1" applyBorder="1" applyAlignment="1">
      <alignment wrapText="1"/>
    </xf>
    <xf numFmtId="0" fontId="83" fillId="0" borderId="200" xfId="0" applyFont="1" applyFill="1" applyBorder="1" applyAlignment="1"/>
    <xf numFmtId="0" fontId="83" fillId="0" borderId="200" xfId="0" applyFont="1" applyFill="1" applyBorder="1"/>
    <xf numFmtId="0" fontId="83" fillId="0" borderId="200" xfId="0" applyFont="1" applyFill="1" applyBorder="1" applyAlignment="1">
      <alignment horizontal="left"/>
    </xf>
    <xf numFmtId="0" fontId="134" fillId="0" borderId="0" xfId="55" applyFont="1" applyFill="1" applyProtection="1">
      <protection hidden="1"/>
    </xf>
    <xf numFmtId="0" fontId="14" fillId="32" borderId="0" xfId="55" applyFont="1" applyFill="1" applyAlignment="1" applyProtection="1">
      <alignment horizontal="left"/>
      <protection hidden="1"/>
    </xf>
    <xf numFmtId="0" fontId="14" fillId="32" borderId="0" xfId="49" applyFont="1" applyFill="1"/>
    <xf numFmtId="0" fontId="7" fillId="32" borderId="0" xfId="55" applyFont="1" applyFill="1" applyProtection="1">
      <protection hidden="1"/>
    </xf>
    <xf numFmtId="0" fontId="6" fillId="32" borderId="0" xfId="32929" applyFont="1" applyFill="1"/>
    <xf numFmtId="0" fontId="6" fillId="32" borderId="0" xfId="568" applyFont="1" applyFill="1"/>
    <xf numFmtId="0" fontId="137" fillId="0" borderId="277" xfId="0" applyFont="1" applyFill="1" applyBorder="1"/>
    <xf numFmtId="0" fontId="144" fillId="0" borderId="277" xfId="0" applyFont="1" applyFill="1" applyBorder="1"/>
    <xf numFmtId="0" fontId="137" fillId="0" borderId="279" xfId="0" applyFont="1" applyFill="1" applyBorder="1"/>
    <xf numFmtId="0" fontId="144" fillId="0" borderId="279" xfId="0" applyFont="1" applyFill="1" applyBorder="1"/>
    <xf numFmtId="4" fontId="83" fillId="33" borderId="0" xfId="0" applyNumberFormat="1" applyFont="1" applyFill="1" applyBorder="1"/>
    <xf numFmtId="0" fontId="137" fillId="33" borderId="0" xfId="55" applyFont="1" applyFill="1" applyBorder="1" applyAlignment="1" applyProtection="1">
      <alignment horizontal="center"/>
      <protection hidden="1"/>
    </xf>
    <xf numFmtId="4" fontId="137" fillId="33" borderId="0" xfId="0" applyNumberFormat="1" applyFont="1" applyFill="1" applyBorder="1"/>
    <xf numFmtId="0" fontId="78" fillId="0" borderId="0" xfId="568" applyFont="1" applyAlignment="1">
      <alignment horizontal="right"/>
    </xf>
    <xf numFmtId="0" fontId="22" fillId="0" borderId="229" xfId="49" applyFont="1" applyBorder="1"/>
    <xf numFmtId="49" fontId="28" fillId="0" borderId="274" xfId="49" applyNumberFormat="1" applyFont="1" applyBorder="1" applyAlignment="1">
      <alignment horizontal="right"/>
    </xf>
    <xf numFmtId="0" fontId="50" fillId="0" borderId="0" xfId="568" applyFont="1" applyAlignment="1">
      <alignment horizontal="left" indent="9"/>
    </xf>
    <xf numFmtId="0" fontId="17" fillId="0" borderId="0" xfId="568" applyFont="1" applyAlignment="1">
      <alignment vertical="center"/>
    </xf>
    <xf numFmtId="0" fontId="6" fillId="0" borderId="0" xfId="568" applyBorder="1" applyAlignment="1">
      <alignment vertical="center"/>
    </xf>
    <xf numFmtId="0" fontId="6" fillId="0" borderId="0" xfId="568" applyAlignment="1">
      <alignment vertical="center"/>
    </xf>
    <xf numFmtId="0" fontId="6" fillId="0" borderId="3" xfId="568" applyBorder="1"/>
    <xf numFmtId="0" fontId="6" fillId="76" borderId="7" xfId="49" applyFill="1" applyBorder="1" applyAlignment="1"/>
    <xf numFmtId="0" fontId="83" fillId="33" borderId="0" xfId="568" applyFont="1" applyFill="1" applyBorder="1"/>
    <xf numFmtId="0" fontId="6" fillId="76" borderId="264" xfId="49" applyFill="1" applyBorder="1" applyAlignment="1"/>
    <xf numFmtId="0" fontId="6" fillId="76" borderId="8" xfId="49" applyFill="1" applyBorder="1" applyAlignment="1"/>
    <xf numFmtId="0" fontId="14" fillId="32" borderId="0" xfId="568" applyFont="1" applyFill="1"/>
    <xf numFmtId="0" fontId="18" fillId="33" borderId="280" xfId="568" applyFont="1" applyFill="1" applyBorder="1"/>
    <xf numFmtId="0" fontId="6" fillId="0" borderId="281" xfId="568" applyBorder="1"/>
    <xf numFmtId="0" fontId="6" fillId="76" borderId="218" xfId="568" applyFill="1" applyBorder="1"/>
    <xf numFmtId="0" fontId="6" fillId="0" borderId="282" xfId="568" applyBorder="1"/>
    <xf numFmtId="0" fontId="6" fillId="23" borderId="218" xfId="568" applyFill="1" applyBorder="1"/>
    <xf numFmtId="0" fontId="6" fillId="0" borderId="63" xfId="568" applyBorder="1"/>
    <xf numFmtId="0" fontId="6" fillId="76" borderId="256" xfId="568" applyFill="1" applyBorder="1"/>
    <xf numFmtId="0" fontId="6" fillId="0" borderId="283" xfId="568" applyBorder="1"/>
    <xf numFmtId="0" fontId="18" fillId="33" borderId="284" xfId="568" applyFont="1" applyFill="1" applyBorder="1"/>
    <xf numFmtId="0" fontId="6" fillId="23" borderId="281" xfId="568" applyFill="1" applyBorder="1"/>
    <xf numFmtId="0" fontId="6" fillId="23" borderId="63" xfId="568" applyFill="1" applyBorder="1"/>
    <xf numFmtId="0" fontId="6" fillId="23" borderId="285" xfId="568" applyFill="1" applyBorder="1"/>
    <xf numFmtId="0" fontId="140" fillId="33" borderId="284" xfId="568" applyFont="1" applyFill="1" applyBorder="1"/>
    <xf numFmtId="0" fontId="22" fillId="76" borderId="272" xfId="568" applyFont="1" applyFill="1" applyBorder="1"/>
    <xf numFmtId="0" fontId="7" fillId="76" borderId="63" xfId="568" applyFont="1" applyFill="1" applyBorder="1"/>
    <xf numFmtId="0" fontId="7" fillId="23" borderId="273" xfId="568" applyFont="1" applyFill="1" applyBorder="1"/>
    <xf numFmtId="0" fontId="7" fillId="76" borderId="218" xfId="568" applyFont="1" applyFill="1" applyBorder="1"/>
    <xf numFmtId="0" fontId="69" fillId="76" borderId="63" xfId="568" applyFont="1" applyFill="1" applyBorder="1"/>
    <xf numFmtId="0" fontId="69" fillId="76" borderId="218" xfId="568" applyFont="1" applyFill="1" applyBorder="1"/>
    <xf numFmtId="0" fontId="7" fillId="23" borderId="219" xfId="568" applyFont="1" applyFill="1" applyBorder="1"/>
    <xf numFmtId="4" fontId="69" fillId="76" borderId="218" xfId="568" applyNumberFormat="1" applyFont="1" applyFill="1" applyBorder="1"/>
    <xf numFmtId="0" fontId="7" fillId="76" borderId="226" xfId="568" applyFont="1" applyFill="1" applyBorder="1"/>
    <xf numFmtId="4" fontId="69" fillId="76" borderId="226" xfId="568" applyNumberFormat="1" applyFont="1" applyFill="1" applyBorder="1"/>
    <xf numFmtId="0" fontId="7" fillId="23" borderId="228" xfId="568" applyFont="1" applyFill="1" applyBorder="1"/>
    <xf numFmtId="0" fontId="58" fillId="76" borderId="271" xfId="568" applyFont="1" applyFill="1" applyBorder="1"/>
    <xf numFmtId="0" fontId="59" fillId="76" borderId="271" xfId="568" applyFont="1" applyFill="1" applyBorder="1"/>
    <xf numFmtId="0" fontId="18" fillId="33" borderId="0" xfId="568" applyFont="1" applyFill="1"/>
    <xf numFmtId="0" fontId="22" fillId="76" borderId="150" xfId="568" applyFont="1" applyFill="1" applyBorder="1" applyAlignment="1">
      <alignment horizontal="center" vertical="center"/>
    </xf>
    <xf numFmtId="0" fontId="6" fillId="76" borderId="3" xfId="568" applyFill="1" applyBorder="1"/>
    <xf numFmtId="0" fontId="6" fillId="76" borderId="66" xfId="568" applyFill="1" applyBorder="1"/>
    <xf numFmtId="0" fontId="6" fillId="33" borderId="196" xfId="568" applyFill="1" applyBorder="1"/>
    <xf numFmtId="0" fontId="6" fillId="33" borderId="250" xfId="568" applyFill="1" applyBorder="1"/>
    <xf numFmtId="0" fontId="6" fillId="33" borderId="269" xfId="568" applyFill="1" applyBorder="1"/>
    <xf numFmtId="0" fontId="6" fillId="77" borderId="72" xfId="568" applyFill="1" applyBorder="1"/>
    <xf numFmtId="0" fontId="6" fillId="77" borderId="258" xfId="568" applyFill="1" applyBorder="1"/>
    <xf numFmtId="0" fontId="18" fillId="33" borderId="0" xfId="568" applyFont="1" applyFill="1" applyBorder="1" applyAlignment="1">
      <alignment horizontal="center"/>
    </xf>
    <xf numFmtId="0" fontId="18" fillId="33" borderId="0" xfId="568" applyFont="1" applyFill="1" applyBorder="1" applyAlignment="1">
      <alignment horizontal="left"/>
    </xf>
    <xf numFmtId="0" fontId="7" fillId="76" borderId="33" xfId="568" applyFont="1" applyFill="1" applyBorder="1"/>
    <xf numFmtId="0" fontId="22" fillId="76" borderId="15" xfId="568" applyFont="1" applyFill="1" applyBorder="1" applyAlignment="1">
      <alignment horizontal="center"/>
    </xf>
    <xf numFmtId="0" fontId="18" fillId="76" borderId="3" xfId="568" applyFont="1" applyFill="1" applyBorder="1" applyAlignment="1">
      <alignment horizontal="left"/>
    </xf>
    <xf numFmtId="0" fontId="18" fillId="33" borderId="187" xfId="568" applyFont="1" applyFill="1" applyBorder="1" applyAlignment="1">
      <alignment horizontal="center"/>
    </xf>
    <xf numFmtId="0" fontId="18" fillId="76" borderId="186" xfId="568" applyFont="1" applyFill="1" applyBorder="1" applyAlignment="1">
      <alignment horizontal="center"/>
    </xf>
    <xf numFmtId="0" fontId="18" fillId="33" borderId="180" xfId="568" applyFont="1" applyFill="1" applyBorder="1" applyAlignment="1">
      <alignment horizontal="center"/>
    </xf>
    <xf numFmtId="0" fontId="18" fillId="76" borderId="10" xfId="568" applyFont="1" applyFill="1" applyBorder="1" applyAlignment="1">
      <alignment horizontal="center"/>
    </xf>
    <xf numFmtId="0" fontId="18" fillId="33" borderId="186" xfId="568" applyFont="1" applyFill="1" applyBorder="1" applyAlignment="1">
      <alignment horizontal="center"/>
    </xf>
    <xf numFmtId="0" fontId="22" fillId="76" borderId="123" xfId="568" applyFont="1" applyFill="1" applyBorder="1" applyAlignment="1">
      <alignment horizontal="left"/>
    </xf>
    <xf numFmtId="0" fontId="22" fillId="76" borderId="29" xfId="568" applyFont="1" applyFill="1" applyBorder="1" applyAlignment="1">
      <alignment horizontal="center"/>
    </xf>
    <xf numFmtId="0" fontId="22" fillId="33" borderId="29" xfId="568" applyFont="1" applyFill="1" applyBorder="1" applyAlignment="1">
      <alignment horizontal="center"/>
    </xf>
    <xf numFmtId="0" fontId="83" fillId="33" borderId="3" xfId="49" quotePrefix="1" applyFont="1" applyFill="1" applyBorder="1" applyAlignment="1">
      <alignment horizontal="left" vertical="top" wrapText="1"/>
    </xf>
    <xf numFmtId="0" fontId="6" fillId="33" borderId="0" xfId="0" applyFont="1" applyFill="1" applyBorder="1"/>
    <xf numFmtId="0" fontId="83" fillId="33" borderId="0" xfId="49" quotePrefix="1" applyFont="1" applyFill="1" applyBorder="1" applyAlignment="1">
      <alignment horizontal="left" vertical="top" wrapText="1"/>
    </xf>
    <xf numFmtId="0" fontId="6" fillId="33" borderId="6" xfId="568" applyFill="1" applyBorder="1"/>
    <xf numFmtId="0" fontId="37" fillId="33" borderId="7" xfId="49" applyFont="1" applyFill="1" applyBorder="1"/>
    <xf numFmtId="0" fontId="11" fillId="33" borderId="8" xfId="49" applyFont="1" applyFill="1" applyBorder="1"/>
    <xf numFmtId="0" fontId="6" fillId="33" borderId="8" xfId="49" applyFill="1" applyBorder="1"/>
    <xf numFmtId="0" fontId="6" fillId="33" borderId="11" xfId="49" applyFill="1" applyBorder="1"/>
    <xf numFmtId="0" fontId="6" fillId="33" borderId="5" xfId="49" applyFill="1" applyBorder="1"/>
    <xf numFmtId="0" fontId="6" fillId="33" borderId="3" xfId="568" applyFill="1" applyBorder="1"/>
    <xf numFmtId="0" fontId="6" fillId="33" borderId="5" xfId="568" applyFill="1" applyBorder="1"/>
    <xf numFmtId="0" fontId="6" fillId="33" borderId="4" xfId="568" applyFill="1" applyBorder="1"/>
    <xf numFmtId="0" fontId="6" fillId="33" borderId="13" xfId="568" applyFill="1" applyBorder="1"/>
    <xf numFmtId="0" fontId="6" fillId="33" borderId="8" xfId="49" applyFill="1" applyBorder="1" applyAlignment="1">
      <alignment vertical="top" wrapText="1"/>
    </xf>
    <xf numFmtId="0" fontId="6" fillId="0" borderId="5" xfId="568" applyBorder="1"/>
    <xf numFmtId="0" fontId="6" fillId="0" borderId="4" xfId="568" applyBorder="1"/>
    <xf numFmtId="0" fontId="6" fillId="0" borderId="13" xfId="568" applyBorder="1"/>
    <xf numFmtId="0" fontId="6" fillId="0" borderId="6" xfId="568" applyBorder="1"/>
    <xf numFmtId="0" fontId="6" fillId="33" borderId="5" xfId="49" applyFill="1" applyBorder="1" applyAlignment="1">
      <alignment horizontal="left" vertical="top"/>
    </xf>
    <xf numFmtId="0" fontId="6" fillId="33" borderId="7" xfId="49" applyFill="1" applyBorder="1" applyAlignment="1">
      <alignment vertical="top" wrapText="1"/>
    </xf>
    <xf numFmtId="0" fontId="18" fillId="76" borderId="49" xfId="49" applyFont="1" applyFill="1" applyBorder="1" applyAlignment="1">
      <alignment wrapText="1"/>
    </xf>
    <xf numFmtId="0" fontId="18" fillId="76" borderId="54" xfId="49" applyFont="1" applyFill="1" applyBorder="1" applyAlignment="1">
      <alignment horizontal="center" vertical="top" wrapText="1"/>
    </xf>
    <xf numFmtId="0" fontId="18" fillId="76" borderId="51" xfId="49" applyFont="1" applyFill="1" applyBorder="1"/>
    <xf numFmtId="49" fontId="7" fillId="76" borderId="81" xfId="49" applyNumberFormat="1" applyFont="1" applyFill="1" applyBorder="1" applyAlignment="1">
      <alignment horizontal="right"/>
    </xf>
    <xf numFmtId="0" fontId="18" fillId="76" borderId="55" xfId="49" applyFont="1" applyFill="1" applyBorder="1" applyAlignment="1">
      <alignment horizontal="center" vertical="top" wrapText="1"/>
    </xf>
    <xf numFmtId="0" fontId="18" fillId="76" borderId="52" xfId="49" applyFont="1" applyFill="1" applyBorder="1" applyAlignment="1">
      <alignment horizontal="center" vertical="top" wrapText="1"/>
    </xf>
    <xf numFmtId="49" fontId="7" fillId="76" borderId="81" xfId="49" applyNumberFormat="1" applyFont="1" applyFill="1" applyBorder="1" applyAlignment="1">
      <alignment horizontal="center"/>
    </xf>
    <xf numFmtId="49" fontId="7" fillId="76" borderId="62" xfId="49" applyNumberFormat="1" applyFont="1" applyFill="1" applyBorder="1" applyAlignment="1">
      <alignment horizontal="right"/>
    </xf>
    <xf numFmtId="0" fontId="7" fillId="77" borderId="49" xfId="49" applyFont="1" applyFill="1" applyBorder="1"/>
    <xf numFmtId="0" fontId="22" fillId="77" borderId="50" xfId="49" applyFont="1" applyFill="1" applyBorder="1"/>
    <xf numFmtId="0" fontId="7" fillId="77" borderId="50" xfId="49" applyFont="1" applyFill="1" applyBorder="1"/>
    <xf numFmtId="0" fontId="7" fillId="77" borderId="51" xfId="49" applyFont="1" applyFill="1" applyBorder="1"/>
    <xf numFmtId="0" fontId="7" fillId="76" borderId="15" xfId="49" applyFont="1" applyFill="1" applyBorder="1" applyAlignment="1">
      <alignment horizontal="center"/>
    </xf>
    <xf numFmtId="4" fontId="6" fillId="76" borderId="180" xfId="568" applyNumberFormat="1" applyFont="1" applyFill="1" applyBorder="1" applyAlignment="1">
      <alignment horizontal="right" vertical="center"/>
    </xf>
    <xf numFmtId="0" fontId="8" fillId="33" borderId="0" xfId="49" applyFont="1" applyFill="1"/>
    <xf numFmtId="0" fontId="78" fillId="33" borderId="0" xfId="0" applyFont="1" applyFill="1" applyAlignment="1">
      <alignment horizontal="right"/>
    </xf>
    <xf numFmtId="0" fontId="6" fillId="33" borderId="0" xfId="49" applyFill="1" applyAlignment="1">
      <alignment wrapText="1"/>
    </xf>
    <xf numFmtId="49" fontId="7" fillId="33" borderId="0" xfId="49" applyNumberFormat="1" applyFont="1" applyFill="1" applyAlignment="1">
      <alignment horizontal="right"/>
    </xf>
    <xf numFmtId="49" fontId="6" fillId="33" borderId="0" xfId="49" applyNumberFormat="1" applyFill="1"/>
    <xf numFmtId="9" fontId="62" fillId="33" borderId="93" xfId="49" applyNumberFormat="1" applyFont="1" applyFill="1" applyBorder="1" applyAlignment="1">
      <alignment horizontal="center"/>
    </xf>
    <xf numFmtId="0" fontId="6" fillId="33" borderId="56" xfId="49" applyFill="1" applyBorder="1"/>
    <xf numFmtId="0" fontId="6" fillId="33" borderId="83" xfId="49" applyFill="1" applyBorder="1"/>
    <xf numFmtId="0" fontId="6" fillId="33" borderId="84" xfId="49" applyFill="1" applyBorder="1"/>
    <xf numFmtId="9" fontId="62" fillId="33" borderId="94" xfId="49" applyNumberFormat="1" applyFont="1" applyFill="1" applyBorder="1" applyAlignment="1">
      <alignment horizontal="center"/>
    </xf>
    <xf numFmtId="0" fontId="6" fillId="33" borderId="95" xfId="49" applyFill="1" applyBorder="1"/>
    <xf numFmtId="0" fontId="6" fillId="33" borderId="80" xfId="49" applyFill="1" applyBorder="1"/>
    <xf numFmtId="0" fontId="6" fillId="33" borderId="96" xfId="49" applyFill="1" applyBorder="1"/>
    <xf numFmtId="0" fontId="6" fillId="33" borderId="97" xfId="49" applyFill="1" applyBorder="1"/>
    <xf numFmtId="0" fontId="6" fillId="33" borderId="66" xfId="49" applyFill="1" applyBorder="1"/>
    <xf numFmtId="0" fontId="18" fillId="33" borderId="0" xfId="49" applyFont="1" applyFill="1"/>
    <xf numFmtId="4" fontId="63" fillId="33" borderId="223" xfId="49" applyNumberFormat="1" applyFont="1" applyFill="1" applyBorder="1"/>
    <xf numFmtId="4" fontId="6" fillId="33" borderId="0" xfId="49" applyNumberFormat="1" applyFont="1" applyFill="1"/>
    <xf numFmtId="4" fontId="0" fillId="33" borderId="0" xfId="49" applyNumberFormat="1" applyFont="1" applyFill="1"/>
    <xf numFmtId="4" fontId="13" fillId="33" borderId="0" xfId="49" applyNumberFormat="1" applyFont="1" applyFill="1"/>
    <xf numFmtId="4" fontId="51" fillId="33" borderId="0" xfId="568" applyNumberFormat="1" applyFont="1" applyFill="1" applyAlignment="1">
      <alignment horizontal="justify"/>
    </xf>
    <xf numFmtId="4" fontId="6" fillId="33" borderId="0" xfId="568" applyNumberFormat="1" applyFont="1" applyFill="1" applyAlignment="1">
      <alignment horizontal="justify"/>
    </xf>
    <xf numFmtId="0" fontId="12" fillId="94" borderId="0" xfId="55" applyFont="1" applyFill="1" applyProtection="1">
      <protection hidden="1"/>
    </xf>
    <xf numFmtId="0" fontId="14" fillId="94" borderId="0" xfId="55" applyFont="1" applyFill="1" applyProtection="1">
      <protection hidden="1"/>
    </xf>
    <xf numFmtId="0" fontId="14" fillId="94" borderId="0" xfId="49" applyFont="1" applyFill="1"/>
    <xf numFmtId="0" fontId="124" fillId="94" borderId="0" xfId="55" applyFont="1" applyFill="1" applyProtection="1">
      <protection hidden="1"/>
    </xf>
    <xf numFmtId="0" fontId="30" fillId="94" borderId="0" xfId="49" applyFont="1" applyFill="1"/>
    <xf numFmtId="0" fontId="54" fillId="94" borderId="0" xfId="568" applyFont="1" applyFill="1"/>
    <xf numFmtId="0" fontId="54" fillId="94" borderId="0" xfId="49" applyFont="1" applyFill="1"/>
    <xf numFmtId="0" fontId="30" fillId="94" borderId="0" xfId="568" applyFont="1" applyFill="1"/>
    <xf numFmtId="4" fontId="0" fillId="33" borderId="224" xfId="49" applyNumberFormat="1" applyFont="1" applyFill="1" applyBorder="1"/>
    <xf numFmtId="0" fontId="55" fillId="94" borderId="0" xfId="55" applyFont="1" applyFill="1" applyProtection="1">
      <protection hidden="1"/>
    </xf>
    <xf numFmtId="0" fontId="54" fillId="94" borderId="0" xfId="0" applyFont="1" applyFill="1"/>
    <xf numFmtId="0" fontId="45" fillId="94" borderId="0" xfId="55" applyFont="1" applyFill="1" applyProtection="1">
      <protection hidden="1"/>
    </xf>
    <xf numFmtId="0" fontId="30" fillId="94" borderId="0" xfId="0" applyFont="1" applyFill="1"/>
    <xf numFmtId="0" fontId="6" fillId="0" borderId="11" xfId="49" applyBorder="1"/>
    <xf numFmtId="0" fontId="18" fillId="0" borderId="3" xfId="49" applyFont="1" applyBorder="1"/>
    <xf numFmtId="0" fontId="6" fillId="0" borderId="5" xfId="49" applyBorder="1"/>
    <xf numFmtId="0" fontId="6" fillId="0" borderId="13" xfId="49" applyBorder="1"/>
    <xf numFmtId="0" fontId="7" fillId="0" borderId="3" xfId="49" applyFont="1" applyBorder="1"/>
    <xf numFmtId="0" fontId="0" fillId="33" borderId="200" xfId="0" applyFill="1" applyBorder="1" applyAlignment="1">
      <alignment horizontal="left"/>
    </xf>
    <xf numFmtId="2" fontId="6" fillId="76" borderId="11" xfId="49" applyNumberFormat="1" applyFill="1" applyBorder="1"/>
    <xf numFmtId="2" fontId="6" fillId="76" borderId="5" xfId="49" applyNumberFormat="1" applyFill="1" applyBorder="1"/>
    <xf numFmtId="10" fontId="0" fillId="76" borderId="5" xfId="7" applyNumberFormat="1" applyFont="1" applyFill="1" applyBorder="1"/>
    <xf numFmtId="0" fontId="7" fillId="76" borderId="50" xfId="49" applyFont="1" applyFill="1" applyBorder="1"/>
    <xf numFmtId="10" fontId="0" fillId="76" borderId="5" xfId="7" applyNumberFormat="1" applyFont="1" applyFill="1" applyBorder="1" applyAlignment="1">
      <alignment horizontal="right"/>
    </xf>
    <xf numFmtId="0" fontId="6" fillId="76" borderId="4" xfId="49" applyFill="1" applyBorder="1"/>
    <xf numFmtId="0" fontId="6" fillId="76" borderId="6" xfId="49" applyFill="1" applyBorder="1"/>
    <xf numFmtId="0" fontId="137" fillId="0" borderId="0" xfId="0" applyFont="1" applyFill="1" applyAlignment="1">
      <alignment horizontal="center"/>
    </xf>
    <xf numFmtId="4" fontId="137" fillId="0" borderId="0" xfId="0" applyNumberFormat="1" applyFont="1" applyFill="1" applyAlignment="1">
      <alignment horizontal="center"/>
    </xf>
    <xf numFmtId="0" fontId="37" fillId="33" borderId="3" xfId="49" applyFont="1" applyFill="1" applyBorder="1"/>
    <xf numFmtId="0" fontId="6"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3" fillId="76" borderId="88" xfId="49" applyFont="1" applyFill="1" applyBorder="1"/>
    <xf numFmtId="2" fontId="63" fillId="76" borderId="88" xfId="49" applyNumberFormat="1" applyFont="1" applyFill="1" applyBorder="1"/>
    <xf numFmtId="10" fontId="63" fillId="76" borderId="88" xfId="49" applyNumberFormat="1" applyFont="1" applyFill="1" applyBorder="1"/>
    <xf numFmtId="0" fontId="68" fillId="76" borderId="88" xfId="49" applyFont="1" applyFill="1" applyBorder="1"/>
    <xf numFmtId="0" fontId="0" fillId="76" borderId="4" xfId="49" applyFont="1" applyFill="1" applyBorder="1"/>
    <xf numFmtId="0" fontId="0" fillId="76" borderId="13" xfId="49" applyFont="1" applyFill="1" applyBorder="1"/>
    <xf numFmtId="4" fontId="69" fillId="76" borderId="223"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18" fillId="76" borderId="223" xfId="49" applyNumberFormat="1" applyFont="1" applyFill="1" applyBorder="1"/>
    <xf numFmtId="0" fontId="18" fillId="76" borderId="234" xfId="49" applyFont="1" applyFill="1" applyBorder="1" applyAlignment="1">
      <alignment horizontal="center" vertical="center" wrapText="1"/>
    </xf>
    <xf numFmtId="0" fontId="18" fillId="76" borderId="235"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69" fillId="76" borderId="86" xfId="49" applyNumberFormat="1" applyFont="1" applyFill="1" applyBorder="1"/>
    <xf numFmtId="4" fontId="0" fillId="76" borderId="227" xfId="49" applyNumberFormat="1" applyFont="1" applyFill="1" applyBorder="1"/>
    <xf numFmtId="4" fontId="0" fillId="76" borderId="6" xfId="49" applyNumberFormat="1" applyFont="1" applyFill="1" applyBorder="1"/>
    <xf numFmtId="4" fontId="62" fillId="76" borderId="86" xfId="49" applyNumberFormat="1" applyFont="1" applyFill="1" applyBorder="1"/>
    <xf numFmtId="4" fontId="0" fillId="76" borderId="237" xfId="49" applyNumberFormat="1" applyFont="1" applyFill="1" applyBorder="1"/>
    <xf numFmtId="4" fontId="18" fillId="76" borderId="234" xfId="49" applyNumberFormat="1" applyFont="1" applyFill="1" applyBorder="1" applyAlignment="1">
      <alignment horizontal="center" vertical="center" wrapText="1"/>
    </xf>
    <xf numFmtId="4" fontId="18" fillId="76" borderId="235" xfId="49" applyNumberFormat="1" applyFont="1" applyFill="1" applyBorder="1" applyAlignment="1">
      <alignment horizontal="center" vertical="center" wrapText="1"/>
    </xf>
    <xf numFmtId="4" fontId="69" fillId="76" borderId="87" xfId="49" applyNumberFormat="1" applyFont="1" applyFill="1" applyBorder="1"/>
    <xf numFmtId="4" fontId="0" fillId="76" borderId="86" xfId="49" applyNumberFormat="1" applyFont="1" applyFill="1" applyBorder="1"/>
    <xf numFmtId="4" fontId="69" fillId="76" borderId="225" xfId="49" applyNumberFormat="1" applyFont="1" applyFill="1" applyBorder="1"/>
    <xf numFmtId="0" fontId="0" fillId="76" borderId="227" xfId="49" applyFont="1" applyFill="1" applyBorder="1"/>
    <xf numFmtId="0" fontId="18" fillId="76" borderId="233" xfId="49" applyFont="1" applyFill="1" applyBorder="1" applyAlignment="1">
      <alignment horizontal="center" vertical="center" wrapText="1"/>
    </xf>
    <xf numFmtId="0" fontId="18" fillId="76" borderId="245" xfId="49" applyFont="1" applyFill="1" applyBorder="1" applyAlignment="1">
      <alignment horizontal="center" vertical="center" wrapText="1"/>
    </xf>
    <xf numFmtId="4" fontId="7" fillId="76" borderId="223" xfId="49" applyNumberFormat="1" applyFont="1" applyFill="1" applyBorder="1"/>
    <xf numFmtId="0" fontId="0" fillId="76" borderId="226" xfId="49" applyFont="1" applyFill="1" applyBorder="1"/>
    <xf numFmtId="0" fontId="0" fillId="76" borderId="228" xfId="49" applyFont="1" applyFill="1" applyBorder="1"/>
    <xf numFmtId="0" fontId="0" fillId="76" borderId="14" xfId="49" applyFont="1" applyFill="1" applyBorder="1"/>
    <xf numFmtId="4" fontId="62" fillId="76" borderId="225" xfId="49" applyNumberFormat="1" applyFont="1" applyFill="1" applyBorder="1"/>
    <xf numFmtId="4" fontId="6" fillId="76" borderId="223" xfId="49" applyNumberFormat="1" applyFont="1" applyFill="1" applyBorder="1"/>
    <xf numFmtId="10" fontId="6" fillId="76" borderId="10" xfId="6" applyNumberFormat="1" applyFont="1" applyFill="1" applyBorder="1"/>
    <xf numFmtId="4" fontId="6" fillId="33" borderId="180" xfId="568" applyNumberFormat="1" applyFont="1" applyFill="1" applyBorder="1" applyAlignment="1">
      <alignment horizontal="right" vertical="center"/>
    </xf>
    <xf numFmtId="0" fontId="80" fillId="0" borderId="0" xfId="49" applyFont="1"/>
    <xf numFmtId="0" fontId="1" fillId="0" borderId="0" xfId="32962"/>
    <xf numFmtId="0" fontId="1" fillId="33" borderId="0" xfId="32962" applyFill="1"/>
    <xf numFmtId="0" fontId="1" fillId="33" borderId="0" xfId="32962" applyNumberFormat="1" applyFill="1"/>
    <xf numFmtId="0" fontId="6" fillId="97" borderId="0" xfId="568" applyFont="1" applyFill="1" applyBorder="1"/>
    <xf numFmtId="0" fontId="154" fillId="97" borderId="0" xfId="568" applyFont="1" applyFill="1" applyBorder="1"/>
    <xf numFmtId="0" fontId="80" fillId="97" borderId="0" xfId="568" applyFont="1" applyFill="1" applyBorder="1"/>
    <xf numFmtId="0" fontId="83" fillId="33" borderId="0" xfId="49" quotePrefix="1" applyFont="1" applyFill="1" applyBorder="1" applyAlignment="1">
      <alignment horizontal="left" vertical="top" wrapText="1"/>
    </xf>
    <xf numFmtId="0" fontId="18" fillId="33" borderId="65" xfId="0" applyFont="1" applyFill="1" applyBorder="1"/>
    <xf numFmtId="0" fontId="64" fillId="33" borderId="0" xfId="0" applyFont="1" applyFill="1"/>
    <xf numFmtId="0" fontId="18" fillId="33" borderId="65" xfId="0" applyFont="1" applyFill="1" applyBorder="1" applyAlignment="1">
      <alignment horizontal="center"/>
    </xf>
    <xf numFmtId="0" fontId="0" fillId="33" borderId="0" xfId="0" applyNumberFormat="1" applyFill="1"/>
    <xf numFmtId="4" fontId="0" fillId="33" borderId="3" xfId="0" applyNumberFormat="1" applyFill="1" applyBorder="1"/>
    <xf numFmtId="4" fontId="7" fillId="33" borderId="3" xfId="0" applyNumberFormat="1" applyFont="1" applyFill="1" applyBorder="1"/>
    <xf numFmtId="4" fontId="0" fillId="33" borderId="10" xfId="0" applyNumberFormat="1" applyFill="1" applyBorder="1"/>
    <xf numFmtId="4" fontId="7" fillId="33" borderId="10" xfId="0" applyNumberFormat="1" applyFont="1" applyFill="1" applyBorder="1"/>
    <xf numFmtId="0" fontId="6" fillId="33" borderId="7" xfId="568" applyFill="1" applyBorder="1"/>
    <xf numFmtId="0" fontId="6" fillId="33" borderId="8" xfId="568" applyFill="1" applyBorder="1"/>
    <xf numFmtId="0" fontId="6" fillId="33" borderId="11" xfId="568" applyFill="1" applyBorder="1"/>
    <xf numFmtId="0" fontId="18" fillId="33" borderId="13" xfId="568" applyFont="1" applyFill="1" applyBorder="1" applyAlignment="1">
      <alignment horizontal="center"/>
    </xf>
    <xf numFmtId="0" fontId="7" fillId="77" borderId="53" xfId="49" applyFont="1" applyFill="1" applyBorder="1"/>
    <xf numFmtId="2" fontId="7" fillId="77" borderId="3" xfId="49" applyNumberFormat="1" applyFont="1" applyFill="1" applyBorder="1"/>
    <xf numFmtId="0" fontId="7" fillId="77" borderId="52" xfId="49" applyFont="1" applyFill="1" applyBorder="1"/>
    <xf numFmtId="0" fontId="7" fillId="77" borderId="9" xfId="49" applyFont="1" applyFill="1" applyBorder="1"/>
    <xf numFmtId="2" fontId="7" fillId="77" borderId="10" xfId="49" applyNumberFormat="1" applyFont="1" applyFill="1" applyBorder="1"/>
    <xf numFmtId="0" fontId="7" fillId="77" borderId="14" xfId="49" applyFont="1" applyFill="1" applyBorder="1"/>
    <xf numFmtId="0" fontId="6" fillId="76" borderId="11" xfId="49" applyFill="1" applyBorder="1" applyAlignment="1"/>
    <xf numFmtId="0" fontId="59" fillId="82" borderId="266" xfId="49" applyFont="1" applyFill="1" applyBorder="1"/>
    <xf numFmtId="0" fontId="6" fillId="82" borderId="253" xfId="49" applyFont="1" applyFill="1" applyBorder="1"/>
    <xf numFmtId="0" fontId="6" fillId="82" borderId="266" xfId="49" applyFont="1" applyFill="1" applyBorder="1"/>
    <xf numFmtId="0" fontId="6" fillId="76" borderId="266" xfId="49" applyFont="1" applyFill="1" applyBorder="1"/>
    <xf numFmtId="10" fontId="62" fillId="82" borderId="253" xfId="49" applyNumberFormat="1" applyFont="1" applyFill="1" applyBorder="1"/>
    <xf numFmtId="0" fontId="83" fillId="33" borderId="4" xfId="49" quotePrefix="1" applyFont="1" applyFill="1" applyBorder="1" applyAlignment="1">
      <alignment horizontal="left" vertical="top" wrapText="1"/>
    </xf>
    <xf numFmtId="0" fontId="83" fillId="33" borderId="13" xfId="49" quotePrefix="1" applyFont="1" applyFill="1" applyBorder="1" applyAlignment="1">
      <alignment horizontal="left" vertical="top" wrapText="1"/>
    </xf>
    <xf numFmtId="0" fontId="83" fillId="33" borderId="6" xfId="49" quotePrefix="1" applyFont="1" applyFill="1" applyBorder="1" applyAlignment="1">
      <alignment horizontal="left" vertical="top" wrapText="1"/>
    </xf>
    <xf numFmtId="0" fontId="83" fillId="33" borderId="0" xfId="49" applyFont="1" applyFill="1" applyBorder="1" applyAlignment="1">
      <alignment horizontal="left" vertical="top" wrapText="1"/>
    </xf>
    <xf numFmtId="0" fontId="7" fillId="76" borderId="9" xfId="568" applyFont="1" applyFill="1" applyBorder="1" applyAlignment="1">
      <alignment horizontal="center" vertical="center" wrapText="1"/>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1" fillId="0" borderId="0" xfId="0" applyFont="1" applyAlignment="1">
      <alignment horizontal="left"/>
    </xf>
    <xf numFmtId="10" fontId="7" fillId="76" borderId="15" xfId="7" applyNumberFormat="1" applyFont="1" applyFill="1" applyBorder="1" applyAlignment="1">
      <alignment horizontal="right"/>
    </xf>
    <xf numFmtId="0" fontId="6" fillId="33" borderId="15" xfId="568" applyFill="1" applyBorder="1"/>
    <xf numFmtId="0" fontId="126" fillId="34" borderId="15" xfId="568" applyFont="1" applyFill="1" applyBorder="1"/>
    <xf numFmtId="0" fontId="127" fillId="34" borderId="82" xfId="568" applyFont="1" applyFill="1" applyBorder="1"/>
    <xf numFmtId="0" fontId="127" fillId="34" borderId="32" xfId="568" applyFont="1" applyFill="1" applyBorder="1"/>
    <xf numFmtId="0" fontId="7" fillId="76" borderId="15" xfId="568" applyFont="1" applyFill="1" applyBorder="1"/>
    <xf numFmtId="0" fontId="7" fillId="76" borderId="32" xfId="568" applyFont="1" applyFill="1" applyBorder="1"/>
    <xf numFmtId="0" fontId="7" fillId="76" borderId="9" xfId="568" applyFont="1" applyFill="1" applyBorder="1"/>
    <xf numFmtId="0" fontId="5" fillId="76" borderId="10" xfId="568" applyFont="1" applyFill="1" applyBorder="1" applyAlignment="1">
      <alignment horizontal="right"/>
    </xf>
    <xf numFmtId="0" fontId="5" fillId="76" borderId="14" xfId="568" applyFont="1" applyFill="1" applyBorder="1" applyAlignment="1">
      <alignment horizontal="right"/>
    </xf>
    <xf numFmtId="0" fontId="6" fillId="76" borderId="9" xfId="568" applyFill="1" applyBorder="1"/>
    <xf numFmtId="0" fontId="6" fillId="76" borderId="15" xfId="568" applyFill="1" applyBorder="1"/>
    <xf numFmtId="0" fontId="137" fillId="0" borderId="308" xfId="0" applyFont="1" applyFill="1" applyBorder="1"/>
    <xf numFmtId="4" fontId="156" fillId="0" borderId="0" xfId="0" applyNumberFormat="1" applyFont="1" applyFill="1" applyBorder="1" applyAlignment="1">
      <alignment horizontal="right"/>
    </xf>
    <xf numFmtId="4" fontId="157" fillId="0" borderId="0" xfId="0" applyNumberFormat="1" applyFont="1"/>
    <xf numFmtId="0" fontId="158" fillId="0" borderId="142" xfId="49" applyFont="1" applyBorder="1" applyAlignment="1">
      <alignment horizontal="center" wrapText="1"/>
    </xf>
    <xf numFmtId="2" fontId="0" fillId="0" borderId="0" xfId="49" applyNumberFormat="1" applyFont="1" applyBorder="1"/>
    <xf numFmtId="2" fontId="7" fillId="32" borderId="0" xfId="49" applyNumberFormat="1" applyFont="1" applyFill="1" applyBorder="1"/>
    <xf numFmtId="0" fontId="27" fillId="0" borderId="9" xfId="49" applyFont="1" applyBorder="1" applyAlignment="1">
      <alignment horizontal="center" wrapText="1"/>
    </xf>
    <xf numFmtId="0" fontId="158" fillId="0" borderId="136" xfId="49" applyFont="1" applyBorder="1" applyAlignment="1">
      <alignment horizontal="center" wrapText="1"/>
    </xf>
    <xf numFmtId="0" fontId="7" fillId="0" borderId="302" xfId="49" applyFont="1" applyBorder="1"/>
    <xf numFmtId="0" fontId="7" fillId="81" borderId="302" xfId="49" applyFont="1" applyFill="1" applyBorder="1"/>
    <xf numFmtId="0" fontId="7" fillId="81" borderId="10" xfId="49" applyFont="1" applyFill="1" applyBorder="1"/>
    <xf numFmtId="0" fontId="22" fillId="99" borderId="0" xfId="49" applyFont="1" applyFill="1" applyBorder="1"/>
    <xf numFmtId="49" fontId="27" fillId="99" borderId="0" xfId="49" applyNumberFormat="1" applyFont="1" applyFill="1" applyBorder="1" applyAlignment="1">
      <alignment horizontal="right"/>
    </xf>
    <xf numFmtId="1" fontId="7" fillId="99" borderId="0" xfId="49" applyNumberFormat="1" applyFont="1" applyFill="1" applyBorder="1"/>
    <xf numFmtId="0" fontId="22" fillId="0" borderId="0" xfId="49" applyFont="1" applyFill="1" applyBorder="1"/>
    <xf numFmtId="49" fontId="27" fillId="0" borderId="0" xfId="49" applyNumberFormat="1" applyFont="1" applyFill="1" applyBorder="1" applyAlignment="1">
      <alignment horizontal="right"/>
    </xf>
    <xf numFmtId="1" fontId="7" fillId="0" borderId="0" xfId="49" applyNumberFormat="1" applyFont="1" applyFill="1" applyBorder="1"/>
    <xf numFmtId="1" fontId="22" fillId="0" borderId="0" xfId="49" applyNumberFormat="1" applyFont="1" applyFill="1" applyBorder="1"/>
    <xf numFmtId="0" fontId="22" fillId="102" borderId="200" xfId="49" applyFont="1" applyFill="1" applyBorder="1"/>
    <xf numFmtId="0" fontId="22" fillId="103" borderId="200" xfId="49" applyFont="1" applyFill="1" applyBorder="1"/>
    <xf numFmtId="1" fontId="7" fillId="104" borderId="200" xfId="49" applyNumberFormat="1" applyFont="1" applyFill="1" applyBorder="1"/>
    <xf numFmtId="1" fontId="7" fillId="105" borderId="200" xfId="49" applyNumberFormat="1" applyFont="1" applyFill="1" applyBorder="1"/>
    <xf numFmtId="0" fontId="22" fillId="88" borderId="33" xfId="49" applyFont="1" applyFill="1" applyBorder="1"/>
    <xf numFmtId="49" fontId="27" fillId="88" borderId="82" xfId="49" applyNumberFormat="1" applyFont="1" applyFill="1" applyBorder="1" applyAlignment="1">
      <alignment horizontal="right"/>
    </xf>
    <xf numFmtId="1" fontId="7" fillId="88" borderId="82" xfId="49" applyNumberFormat="1" applyFont="1" applyFill="1" applyBorder="1"/>
    <xf numFmtId="1" fontId="22" fillId="88" borderId="15" xfId="49" applyNumberFormat="1" applyFont="1" applyFill="1" applyBorder="1"/>
    <xf numFmtId="0" fontId="6" fillId="76" borderId="268" xfId="49" applyFont="1" applyFill="1" applyBorder="1"/>
    <xf numFmtId="0" fontId="7" fillId="76" borderId="7" xfId="49" applyFont="1" applyFill="1" applyBorder="1"/>
    <xf numFmtId="0" fontId="18" fillId="76" borderId="3" xfId="49" applyFont="1" applyFill="1" applyBorder="1"/>
    <xf numFmtId="0" fontId="6" fillId="76" borderId="3" xfId="49" applyFont="1" applyFill="1" applyBorder="1"/>
    <xf numFmtId="10" fontId="6" fillId="98" borderId="252" xfId="6" applyNumberFormat="1" applyFont="1" applyFill="1" applyBorder="1"/>
    <xf numFmtId="0" fontId="22" fillId="76" borderId="3" xfId="49" applyFont="1" applyFill="1" applyBorder="1"/>
    <xf numFmtId="10" fontId="0" fillId="33" borderId="252" xfId="7" applyNumberFormat="1" applyFont="1" applyFill="1" applyBorder="1"/>
    <xf numFmtId="0" fontId="27" fillId="0" borderId="7" xfId="49" applyFont="1" applyBorder="1" applyAlignment="1">
      <alignment horizontal="center" wrapText="1"/>
    </xf>
    <xf numFmtId="0" fontId="22" fillId="80" borderId="196" xfId="49" applyFont="1" applyFill="1" applyBorder="1"/>
    <xf numFmtId="0" fontId="7" fillId="81" borderId="3" xfId="49" applyFont="1" applyFill="1" applyBorder="1"/>
    <xf numFmtId="0" fontId="27" fillId="84" borderId="144" xfId="49" applyFont="1" applyFill="1" applyBorder="1"/>
    <xf numFmtId="1" fontId="7" fillId="86" borderId="33" xfId="49" applyNumberFormat="1" applyFont="1" applyFill="1" applyBorder="1"/>
    <xf numFmtId="0" fontId="7" fillId="0" borderId="10" xfId="49" applyFont="1" applyBorder="1"/>
    <xf numFmtId="0" fontId="22" fillId="81" borderId="10" xfId="49" applyFont="1" applyFill="1" applyBorder="1"/>
    <xf numFmtId="0" fontId="6" fillId="76" borderId="302" xfId="49" applyFill="1" applyBorder="1" applyAlignment="1"/>
    <xf numFmtId="169" fontId="7" fillId="76" borderId="4" xfId="1" applyNumberFormat="1" applyFont="1" applyFill="1" applyBorder="1" applyAlignment="1" applyProtection="1">
      <alignment vertical="center"/>
    </xf>
    <xf numFmtId="169" fontId="7" fillId="76" borderId="13" xfId="1" applyNumberFormat="1" applyFont="1" applyFill="1" applyBorder="1" applyAlignment="1" applyProtection="1">
      <alignment vertical="center"/>
    </xf>
    <xf numFmtId="169" fontId="7" fillId="76" borderId="6" xfId="1" applyNumberFormat="1" applyFont="1" applyFill="1" applyBorder="1" applyAlignment="1" applyProtection="1">
      <alignment vertical="center"/>
    </xf>
    <xf numFmtId="0" fontId="7" fillId="0" borderId="0" xfId="568" applyFont="1" applyFill="1" applyBorder="1"/>
    <xf numFmtId="4" fontId="6" fillId="0" borderId="0" xfId="568" applyNumberFormat="1" applyFill="1" applyBorder="1" applyAlignment="1">
      <alignment horizontal="center"/>
    </xf>
    <xf numFmtId="0" fontId="6" fillId="76" borderId="82" xfId="49" applyFill="1" applyBorder="1"/>
    <xf numFmtId="0" fontId="6" fillId="76" borderId="32" xfId="49" applyFill="1" applyBorder="1"/>
    <xf numFmtId="0" fontId="6" fillId="33" borderId="3" xfId="49" applyFill="1" applyBorder="1" applyAlignment="1"/>
    <xf numFmtId="0" fontId="6" fillId="33" borderId="0" xfId="49" applyFill="1" applyBorder="1" applyAlignment="1"/>
    <xf numFmtId="0" fontId="7" fillId="32" borderId="0" xfId="568" applyFont="1" applyFill="1"/>
    <xf numFmtId="0" fontId="6" fillId="33" borderId="7" xfId="49" applyFill="1" applyBorder="1" applyAlignment="1"/>
    <xf numFmtId="0" fontId="6" fillId="33" borderId="8" xfId="49" applyFill="1" applyBorder="1" applyAlignment="1"/>
    <xf numFmtId="0" fontId="19" fillId="33" borderId="3" xfId="49" applyFont="1" applyFill="1" applyBorder="1" applyAlignment="1">
      <alignment vertical="top" wrapText="1"/>
    </xf>
    <xf numFmtId="0" fontId="7" fillId="76" borderId="33" xfId="49" applyFont="1" applyFill="1" applyBorder="1"/>
    <xf numFmtId="169" fontId="7" fillId="33" borderId="7" xfId="1" applyNumberFormat="1" applyFont="1" applyFill="1" applyBorder="1" applyAlignment="1" applyProtection="1">
      <alignment vertical="center"/>
    </xf>
    <xf numFmtId="169" fontId="7" fillId="33" borderId="8" xfId="1" applyNumberFormat="1" applyFont="1" applyFill="1" applyBorder="1" applyAlignment="1" applyProtection="1">
      <alignment vertical="center"/>
    </xf>
    <xf numFmtId="169" fontId="7" fillId="33" borderId="11" xfId="1" applyNumberFormat="1" applyFont="1" applyFill="1" applyBorder="1" applyAlignment="1" applyProtection="1">
      <alignment vertical="center"/>
    </xf>
    <xf numFmtId="0" fontId="83" fillId="33" borderId="5" xfId="49" applyFont="1" applyFill="1" applyBorder="1" applyAlignment="1">
      <alignment horizontal="left" vertical="top" wrapText="1"/>
    </xf>
    <xf numFmtId="0" fontId="6" fillId="33" borderId="207" xfId="49" applyFill="1" applyBorder="1" applyAlignment="1"/>
    <xf numFmtId="0" fontId="58" fillId="76" borderId="290" xfId="568" applyFont="1" applyFill="1" applyBorder="1"/>
    <xf numFmtId="0" fontId="18" fillId="76" borderId="297" xfId="568" applyFont="1" applyFill="1" applyBorder="1"/>
    <xf numFmtId="0" fontId="58" fillId="76" borderId="297" xfId="568" applyFont="1" applyFill="1" applyBorder="1"/>
    <xf numFmtId="0" fontId="18" fillId="76" borderId="295" xfId="568" applyFont="1" applyFill="1" applyBorder="1"/>
    <xf numFmtId="0" fontId="22" fillId="76" borderId="297" xfId="568" applyFont="1" applyFill="1" applyBorder="1"/>
    <xf numFmtId="0" fontId="59" fillId="76" borderId="297" xfId="568" applyFont="1" applyFill="1" applyBorder="1"/>
    <xf numFmtId="0" fontId="22" fillId="76" borderId="309" xfId="568" applyFont="1" applyFill="1" applyBorder="1"/>
    <xf numFmtId="0" fontId="7" fillId="76" borderId="310" xfId="568" applyFont="1" applyFill="1" applyBorder="1"/>
    <xf numFmtId="0" fontId="69" fillId="76" borderId="5" xfId="568" applyFont="1" applyFill="1" applyBorder="1"/>
    <xf numFmtId="0" fontId="7" fillId="76" borderId="5" xfId="568" applyFont="1" applyFill="1" applyBorder="1"/>
    <xf numFmtId="0" fontId="6" fillId="23" borderId="289" xfId="568" applyFill="1" applyBorder="1"/>
    <xf numFmtId="0" fontId="6" fillId="0" borderId="288" xfId="568" applyBorder="1"/>
    <xf numFmtId="0" fontId="6" fillId="0" borderId="311" xfId="568" applyBorder="1"/>
    <xf numFmtId="0" fontId="6" fillId="0" borderId="218" xfId="568" applyBorder="1"/>
    <xf numFmtId="0" fontId="6" fillId="0" borderId="312" xfId="568" applyBorder="1"/>
    <xf numFmtId="0" fontId="19" fillId="76" borderId="4" xfId="49" applyFont="1" applyFill="1" applyBorder="1" applyAlignment="1">
      <alignment vertical="top" wrapText="1"/>
    </xf>
    <xf numFmtId="0" fontId="19" fillId="76" borderId="13" xfId="49" applyFont="1" applyFill="1" applyBorder="1" applyAlignment="1">
      <alignment vertical="top" wrapText="1"/>
    </xf>
    <xf numFmtId="0" fontId="19" fillId="76" borderId="6" xfId="49" applyFont="1" applyFill="1" applyBorder="1" applyAlignment="1">
      <alignment vertical="top" wrapText="1"/>
    </xf>
    <xf numFmtId="0" fontId="6" fillId="76" borderId="4" xfId="49" applyFill="1" applyBorder="1" applyAlignment="1"/>
    <xf numFmtId="0" fontId="6" fillId="76" borderId="13" xfId="49" applyFill="1" applyBorder="1" applyAlignment="1"/>
    <xf numFmtId="0" fontId="6" fillId="76" borderId="6" xfId="49" applyFill="1" applyBorder="1" applyAlignment="1"/>
    <xf numFmtId="169" fontId="7" fillId="77" borderId="32" xfId="1" applyNumberFormat="1" applyFont="1" applyFill="1" applyBorder="1" applyAlignment="1" applyProtection="1">
      <alignment vertical="center"/>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0" fillId="32" borderId="0" xfId="49" applyFont="1" applyFill="1"/>
    <xf numFmtId="1" fontId="22" fillId="76" borderId="149" xfId="568" applyNumberFormat="1" applyFont="1" applyFill="1" applyBorder="1" applyAlignment="1">
      <alignment horizontal="center" wrapText="1"/>
    </xf>
    <xf numFmtId="1" fontId="22" fillId="76" borderId="313" xfId="568" applyNumberFormat="1" applyFont="1" applyFill="1" applyBorder="1" applyAlignment="1">
      <alignment horizontal="center"/>
    </xf>
    <xf numFmtId="1" fontId="22" fillId="76" borderId="148" xfId="568" applyNumberFormat="1" applyFont="1" applyFill="1" applyBorder="1" applyAlignment="1">
      <alignment horizontal="center"/>
    </xf>
    <xf numFmtId="0" fontId="7" fillId="77" borderId="11" xfId="49" applyFont="1" applyFill="1" applyBorder="1"/>
    <xf numFmtId="2" fontId="7" fillId="77" borderId="77" xfId="49" applyNumberFormat="1" applyFont="1" applyFill="1" applyBorder="1"/>
    <xf numFmtId="0" fontId="7" fillId="77" borderId="6" xfId="49" applyFont="1" applyFill="1" applyBorder="1"/>
    <xf numFmtId="4" fontId="7" fillId="33" borderId="3" xfId="568" applyNumberFormat="1" applyFont="1" applyFill="1" applyBorder="1" applyAlignment="1">
      <alignment horizontal="right" vertical="center"/>
    </xf>
    <xf numFmtId="0" fontId="7" fillId="0" borderId="3" xfId="568" applyFont="1" applyBorder="1"/>
    <xf numFmtId="0" fontId="13" fillId="32" borderId="0" xfId="49" applyFont="1" applyFill="1" applyBorder="1" applyAlignment="1">
      <alignment horizontal="right"/>
    </xf>
    <xf numFmtId="0" fontId="6" fillId="33" borderId="3" xfId="49" quotePrefix="1" applyFill="1" applyBorder="1"/>
    <xf numFmtId="0" fontId="7" fillId="76" borderId="200" xfId="568" applyFont="1" applyFill="1" applyBorder="1"/>
    <xf numFmtId="4" fontId="7" fillId="76" borderId="200" xfId="568" applyNumberFormat="1" applyFont="1" applyFill="1" applyBorder="1" applyAlignment="1">
      <alignment horizontal="center"/>
    </xf>
    <xf numFmtId="0" fontId="6" fillId="76" borderId="200" xfId="568" applyFill="1" applyBorder="1"/>
    <xf numFmtId="0" fontId="17" fillId="89" borderId="0" xfId="568" applyFont="1" applyFill="1" applyAlignment="1"/>
    <xf numFmtId="0" fontId="6" fillId="89" borderId="0" xfId="568" applyFill="1" applyAlignment="1"/>
    <xf numFmtId="0" fontId="6" fillId="89" borderId="0" xfId="568" applyFill="1" applyAlignment="1">
      <alignment horizontal="center"/>
    </xf>
    <xf numFmtId="0" fontId="14" fillId="89" borderId="0" xfId="55" applyFont="1" applyFill="1" applyProtection="1">
      <protection hidden="1"/>
    </xf>
    <xf numFmtId="0" fontId="83" fillId="33" borderId="3" xfId="49" quotePrefix="1" applyFont="1" applyFill="1" applyBorder="1" applyAlignment="1">
      <alignment horizontal="left" vertical="top" wrapText="1"/>
    </xf>
    <xf numFmtId="0" fontId="83" fillId="33" borderId="0"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33" borderId="0" xfId="0" applyFont="1" applyFill="1" applyAlignment="1">
      <alignment horizontal="center"/>
    </xf>
    <xf numFmtId="0" fontId="7" fillId="76" borderId="32" xfId="0" applyFont="1" applyFill="1" applyBorder="1" applyAlignment="1">
      <alignment horizontal="center"/>
    </xf>
    <xf numFmtId="0" fontId="17" fillId="0" borderId="0" xfId="0" applyFont="1" applyAlignment="1"/>
    <xf numFmtId="0" fontId="0" fillId="0" borderId="0" xfId="0" applyAlignment="1"/>
    <xf numFmtId="0" fontId="7" fillId="0" borderId="0" xfId="0" applyFont="1" applyAlignment="1"/>
    <xf numFmtId="0" fontId="6" fillId="0" borderId="33" xfId="0" applyFont="1" applyFill="1" applyBorder="1" applyAlignment="1">
      <alignment horizontal="left"/>
    </xf>
    <xf numFmtId="4" fontId="22" fillId="0" borderId="15" xfId="0" applyNumberFormat="1" applyFont="1" applyFill="1" applyBorder="1" applyAlignment="1">
      <alignment horizontal="center" vertical="center" wrapText="1"/>
    </xf>
    <xf numFmtId="4" fontId="22" fillId="0" borderId="33" xfId="0" applyNumberFormat="1" applyFont="1" applyFill="1" applyBorder="1" applyAlignment="1">
      <alignment horizontal="center" vertical="center" wrapText="1"/>
    </xf>
    <xf numFmtId="10" fontId="7" fillId="0" borderId="44" xfId="7" applyNumberFormat="1" applyFont="1" applyFill="1" applyBorder="1" applyAlignment="1">
      <alignment horizontal="center" vertical="center" wrapText="1"/>
    </xf>
    <xf numFmtId="0" fontId="8" fillId="0" borderId="10" xfId="0" applyFont="1" applyFill="1" applyBorder="1" applyAlignment="1">
      <alignment vertical="top"/>
    </xf>
    <xf numFmtId="4" fontId="159" fillId="0" borderId="3" xfId="0" applyNumberFormat="1" applyFont="1" applyFill="1" applyBorder="1" applyAlignment="1">
      <alignment vertical="top"/>
    </xf>
    <xf numFmtId="4" fontId="159" fillId="0" borderId="9" xfId="0" applyNumberFormat="1" applyFont="1" applyFill="1" applyBorder="1" applyAlignment="1">
      <alignment vertical="top"/>
    </xf>
    <xf numFmtId="10" fontId="159" fillId="0" borderId="9" xfId="7" applyNumberFormat="1" applyFont="1" applyFill="1" applyBorder="1"/>
    <xf numFmtId="0" fontId="18" fillId="0" borderId="10" xfId="0" applyFont="1" applyFill="1" applyBorder="1" applyAlignment="1">
      <alignment vertical="top"/>
    </xf>
    <xf numFmtId="4" fontId="78" fillId="0" borderId="10" xfId="0" applyNumberFormat="1" applyFont="1" applyFill="1" applyBorder="1" applyAlignment="1">
      <alignment vertical="top"/>
    </xf>
    <xf numFmtId="10" fontId="78" fillId="0" borderId="10" xfId="7" applyNumberFormat="1" applyFont="1" applyFill="1" applyBorder="1"/>
    <xf numFmtId="4" fontId="18" fillId="0" borderId="3" xfId="0" applyNumberFormat="1" applyFont="1" applyFill="1" applyBorder="1" applyAlignment="1">
      <alignment vertical="top"/>
    </xf>
    <xf numFmtId="4" fontId="159" fillId="0" borderId="10" xfId="0" applyNumberFormat="1" applyFont="1" applyFill="1" applyBorder="1" applyAlignment="1">
      <alignment vertical="top"/>
    </xf>
    <xf numFmtId="10" fontId="159" fillId="0" borderId="10" xfId="7" applyNumberFormat="1" applyFont="1" applyFill="1" applyBorder="1"/>
    <xf numFmtId="4" fontId="18" fillId="0" borderId="3" xfId="0" applyNumberFormat="1" applyFont="1" applyFill="1" applyBorder="1" applyAlignment="1">
      <alignment horizontal="right"/>
    </xf>
    <xf numFmtId="0" fontId="18" fillId="0" borderId="10" xfId="0" quotePrefix="1" applyFont="1" applyFill="1" applyBorder="1" applyAlignment="1">
      <alignment vertical="top"/>
    </xf>
    <xf numFmtId="4" fontId="6" fillId="0" borderId="3" xfId="0" applyNumberFormat="1" applyFont="1" applyFill="1" applyBorder="1" applyAlignment="1">
      <alignment vertical="top"/>
    </xf>
    <xf numFmtId="4" fontId="129" fillId="32" borderId="15" xfId="0" applyNumberFormat="1" applyFont="1" applyFill="1" applyBorder="1" applyAlignment="1">
      <alignment horizontal="right"/>
    </xf>
    <xf numFmtId="0" fontId="6" fillId="32" borderId="0" xfId="0" applyFont="1" applyFill="1" applyAlignment="1">
      <alignment horizontal="center"/>
    </xf>
    <xf numFmtId="0" fontId="8" fillId="0" borderId="0" xfId="49" applyFont="1" applyFill="1"/>
    <xf numFmtId="0" fontId="7" fillId="0" borderId="7" xfId="0" applyFont="1" applyBorder="1" applyAlignment="1"/>
    <xf numFmtId="0" fontId="0" fillId="0" borderId="7" xfId="0" applyBorder="1" applyAlignment="1"/>
    <xf numFmtId="0" fontId="7" fillId="0" borderId="38" xfId="0" applyFont="1" applyBorder="1" applyAlignment="1"/>
    <xf numFmtId="0" fontId="0" fillId="0" borderId="38" xfId="0" applyBorder="1" applyAlignment="1"/>
    <xf numFmtId="0" fontId="7" fillId="0" borderId="3" xfId="0" applyFont="1" applyBorder="1" applyAlignment="1"/>
    <xf numFmtId="0" fontId="18" fillId="0" borderId="3" xfId="0" applyFont="1" applyBorder="1" applyAlignment="1">
      <alignment horizontal="left"/>
    </xf>
    <xf numFmtId="0" fontId="0" fillId="0" borderId="3" xfId="0" applyBorder="1" applyAlignment="1"/>
    <xf numFmtId="0" fontId="0" fillId="0" borderId="3" xfId="0" quotePrefix="1" applyBorder="1" applyAlignment="1"/>
    <xf numFmtId="0" fontId="6" fillId="0" borderId="0" xfId="0" applyFont="1" applyAlignment="1"/>
    <xf numFmtId="0" fontId="0" fillId="0" borderId="3" xfId="0" quotePrefix="1" applyFill="1" applyBorder="1" applyAlignment="1"/>
    <xf numFmtId="0" fontId="18" fillId="0" borderId="3" xfId="0" applyFont="1" applyFill="1" applyBorder="1" applyAlignment="1">
      <alignment horizontal="left"/>
    </xf>
    <xf numFmtId="0" fontId="7" fillId="22" borderId="39" xfId="0" applyFont="1" applyFill="1" applyBorder="1" applyAlignment="1">
      <alignment wrapText="1"/>
    </xf>
    <xf numFmtId="0" fontId="7" fillId="22" borderId="39" xfId="0" applyFont="1" applyFill="1" applyBorder="1" applyAlignment="1"/>
    <xf numFmtId="0" fontId="6" fillId="0" borderId="0" xfId="50" applyFont="1" applyAlignment="1"/>
    <xf numFmtId="0" fontId="0" fillId="0" borderId="0" xfId="50" applyFont="1" applyAlignment="1"/>
    <xf numFmtId="0" fontId="6" fillId="0" borderId="36" xfId="52" applyFont="1" applyFill="1" applyBorder="1" applyAlignment="1">
      <alignment vertical="top" wrapText="1"/>
    </xf>
    <xf numFmtId="0" fontId="6" fillId="0" borderId="188" xfId="52" applyFont="1" applyFill="1" applyBorder="1" applyAlignment="1">
      <alignment vertical="top" wrapText="1"/>
    </xf>
    <xf numFmtId="4" fontId="160" fillId="0" borderId="189" xfId="52" applyNumberFormat="1" applyFont="1" applyFill="1" applyBorder="1">
      <alignment vertical="top"/>
    </xf>
    <xf numFmtId="0" fontId="7" fillId="0" borderId="39" xfId="52" applyFont="1" applyFill="1" applyBorder="1">
      <alignment vertical="top"/>
    </xf>
    <xf numFmtId="0" fontId="7" fillId="0" borderId="277" xfId="52" applyFont="1" applyFill="1" applyBorder="1">
      <alignment vertical="top"/>
    </xf>
    <xf numFmtId="4" fontId="161" fillId="0" borderId="279" xfId="52" applyNumberFormat="1" applyFont="1" applyFill="1" applyBorder="1">
      <alignment vertical="top"/>
    </xf>
    <xf numFmtId="0" fontId="6" fillId="0" borderId="3" xfId="52" quotePrefix="1" applyFont="1" applyFill="1" applyBorder="1" applyAlignment="1">
      <alignment horizontal="left" vertical="top" indent="1"/>
    </xf>
    <xf numFmtId="0" fontId="6" fillId="0" borderId="0" xfId="52" quotePrefix="1" applyFont="1" applyFill="1" applyBorder="1" applyAlignment="1">
      <alignment horizontal="left" vertical="top" indent="1"/>
    </xf>
    <xf numFmtId="4" fontId="6" fillId="0" borderId="5" xfId="52" applyNumberFormat="1" applyFont="1" applyFill="1" applyBorder="1">
      <alignment vertical="top"/>
    </xf>
    <xf numFmtId="4" fontId="161" fillId="0" borderId="279" xfId="52" applyNumberFormat="1" applyFont="1" applyFill="1" applyBorder="1" applyAlignment="1">
      <alignment vertical="top"/>
    </xf>
    <xf numFmtId="0" fontId="7" fillId="0" borderId="123" xfId="52" applyFont="1" applyFill="1" applyBorder="1">
      <alignment vertical="top"/>
    </xf>
    <xf numFmtId="0" fontId="7" fillId="0" borderId="259" xfId="52" applyFont="1" applyFill="1" applyBorder="1">
      <alignment vertical="top"/>
    </xf>
    <xf numFmtId="4" fontId="161" fillId="0" borderId="35" xfId="52" applyNumberFormat="1" applyFont="1" applyFill="1" applyBorder="1" applyAlignment="1">
      <alignment vertical="top"/>
    </xf>
    <xf numFmtId="0" fontId="17" fillId="32" borderId="0" xfId="0" applyFont="1" applyFill="1" applyAlignment="1"/>
    <xf numFmtId="0" fontId="0" fillId="32" borderId="0" xfId="0" applyFill="1" applyAlignment="1"/>
    <xf numFmtId="0" fontId="6" fillId="0" borderId="3" xfId="0" applyFont="1" applyFill="1" applyBorder="1" applyAlignment="1">
      <alignment vertical="top"/>
    </xf>
    <xf numFmtId="0" fontId="18" fillId="0" borderId="3" xfId="0" applyFont="1" applyFill="1" applyBorder="1" applyAlignment="1">
      <alignment vertical="top"/>
    </xf>
    <xf numFmtId="0" fontId="7" fillId="0" borderId="9" xfId="0" applyFont="1" applyBorder="1" applyAlignment="1">
      <alignment horizontal="center"/>
    </xf>
    <xf numFmtId="0" fontId="7" fillId="0" borderId="28" xfId="0" applyFont="1" applyBorder="1" applyAlignment="1">
      <alignment horizontal="center"/>
    </xf>
    <xf numFmtId="4" fontId="18" fillId="0" borderId="10" xfId="0" applyNumberFormat="1" applyFont="1" applyBorder="1" applyAlignment="1">
      <alignment horizontal="center"/>
    </xf>
    <xf numFmtId="4" fontId="0" fillId="0" borderId="10" xfId="0" applyNumberFormat="1" applyBorder="1" applyAlignment="1"/>
    <xf numFmtId="4" fontId="129" fillId="22" borderId="29" xfId="0" applyNumberFormat="1" applyFont="1" applyFill="1" applyBorder="1" applyAlignment="1"/>
    <xf numFmtId="0" fontId="18" fillId="0" borderId="0" xfId="0" applyFont="1" applyAlignment="1">
      <alignment vertical="top"/>
    </xf>
    <xf numFmtId="3" fontId="0" fillId="0" borderId="0" xfId="0" applyNumberFormat="1" applyAlignment="1"/>
    <xf numFmtId="0" fontId="6" fillId="0" borderId="0" xfId="0" applyFont="1" applyFill="1" applyAlignment="1"/>
    <xf numFmtId="0" fontId="8"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0" fillId="0" borderId="0" xfId="0" applyFont="1" applyBorder="1" applyAlignment="1"/>
    <xf numFmtId="0" fontId="7" fillId="0" borderId="0" xfId="0" applyFont="1" applyBorder="1" applyAlignment="1"/>
    <xf numFmtId="3" fontId="7" fillId="0" borderId="10" xfId="0" applyNumberFormat="1" applyFont="1" applyFill="1" applyBorder="1" applyAlignment="1">
      <alignment horizontal="right"/>
    </xf>
    <xf numFmtId="0" fontId="6"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7" fillId="0" borderId="0" xfId="0" applyFont="1" applyFill="1" applyBorder="1" applyAlignment="1"/>
    <xf numFmtId="0" fontId="5" fillId="0" borderId="0" xfId="0" applyFont="1" applyBorder="1" applyAlignment="1"/>
    <xf numFmtId="0" fontId="7"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0" fontId="17" fillId="32" borderId="0" xfId="0" applyFont="1" applyFill="1" applyAlignment="1">
      <alignment vertical="top"/>
    </xf>
    <xf numFmtId="0" fontId="18" fillId="32" borderId="0" xfId="0" applyFont="1" applyFill="1" applyAlignment="1">
      <alignment vertical="top"/>
    </xf>
    <xf numFmtId="0" fontId="6" fillId="76" borderId="6" xfId="0" applyFont="1" applyFill="1" applyBorder="1" applyAlignment="1">
      <alignment horizontal="center"/>
    </xf>
    <xf numFmtId="0" fontId="6" fillId="76" borderId="32" xfId="0" applyFont="1" applyFill="1" applyBorder="1" applyAlignment="1">
      <alignment horizontal="center"/>
    </xf>
    <xf numFmtId="0" fontId="6" fillId="33" borderId="294" xfId="32916" applyFont="1" applyFill="1" applyBorder="1" applyAlignment="1">
      <alignment horizontal="center"/>
    </xf>
    <xf numFmtId="0" fontId="6" fillId="33" borderId="0" xfId="32916" applyFont="1" applyFill="1" applyBorder="1" applyAlignment="1">
      <alignment horizontal="center"/>
    </xf>
    <xf numFmtId="0" fontId="80" fillId="96" borderId="0" xfId="32916" applyFont="1" applyFill="1" applyBorder="1"/>
    <xf numFmtId="0" fontId="6" fillId="0" borderId="294" xfId="32916" applyFont="1" applyBorder="1" applyAlignment="1">
      <alignment horizontal="center"/>
    </xf>
    <xf numFmtId="0" fontId="6" fillId="0" borderId="0" xfId="32916" applyFont="1" applyBorder="1"/>
    <xf numFmtId="0" fontId="140" fillId="33" borderId="0" xfId="32916" applyFont="1" applyFill="1" applyBorder="1"/>
    <xf numFmtId="0" fontId="22" fillId="0" borderId="0" xfId="55" applyFont="1" applyFill="1" applyAlignment="1" applyProtection="1">
      <alignment horizontal="center"/>
      <protection hidden="1"/>
    </xf>
    <xf numFmtId="0" fontId="6" fillId="33" borderId="200" xfId="0" applyFont="1" applyFill="1" applyBorder="1" applyAlignment="1">
      <alignment horizontal="center"/>
    </xf>
    <xf numFmtId="0" fontId="83" fillId="33" borderId="3" xfId="0" applyFont="1" applyFill="1" applyBorder="1" applyAlignment="1">
      <alignment wrapText="1"/>
    </xf>
    <xf numFmtId="0" fontId="0" fillId="33" borderId="0" xfId="0" applyFill="1" applyBorder="1" applyAlignment="1">
      <alignment horizontal="center"/>
    </xf>
    <xf numFmtId="0" fontId="22" fillId="33" borderId="0" xfId="0" applyFont="1" applyFill="1" applyBorder="1" applyAlignment="1">
      <alignment horizontal="center"/>
    </xf>
    <xf numFmtId="0" fontId="22" fillId="33" borderId="0" xfId="0" applyFont="1" applyFill="1" applyBorder="1" applyAlignment="1">
      <alignment horizontal="center" wrapText="1"/>
    </xf>
    <xf numFmtId="0" fontId="22" fillId="0" borderId="149" xfId="0" applyFont="1" applyBorder="1" applyAlignment="1">
      <alignment horizontal="center"/>
    </xf>
    <xf numFmtId="0" fontId="22" fillId="0" borderId="135" xfId="0" applyFont="1" applyBorder="1" applyAlignment="1">
      <alignment horizontal="center" wrapText="1"/>
    </xf>
    <xf numFmtId="0" fontId="18" fillId="0" borderId="3" xfId="0" applyFont="1" applyBorder="1" applyAlignment="1">
      <alignment horizontal="center"/>
    </xf>
    <xf numFmtId="0" fontId="18" fillId="0" borderId="142" xfId="0" applyFont="1" applyBorder="1" applyAlignment="1">
      <alignment horizontal="center"/>
    </xf>
    <xf numFmtId="0" fontId="22" fillId="0" borderId="144" xfId="0" applyFont="1" applyFill="1" applyBorder="1" applyAlignment="1">
      <alignment horizontal="center"/>
    </xf>
    <xf numFmtId="0" fontId="1" fillId="33" borderId="0" xfId="32962" applyFill="1" applyBorder="1"/>
    <xf numFmtId="0" fontId="6" fillId="33" borderId="0" xfId="49" quotePrefix="1" applyFill="1" applyBorder="1"/>
    <xf numFmtId="0" fontId="137" fillId="0" borderId="317" xfId="0" applyFont="1" applyFill="1" applyBorder="1"/>
    <xf numFmtId="0" fontId="144" fillId="0" borderId="317" xfId="0" applyFont="1" applyFill="1" applyBorder="1"/>
    <xf numFmtId="0" fontId="144" fillId="0" borderId="317" xfId="568" applyFont="1" applyFill="1" applyBorder="1"/>
    <xf numFmtId="0" fontId="144" fillId="0" borderId="318" xfId="0" applyFont="1" applyFill="1" applyBorder="1"/>
    <xf numFmtId="0" fontId="137" fillId="33" borderId="27" xfId="0" applyFont="1" applyFill="1" applyBorder="1"/>
    <xf numFmtId="0" fontId="137" fillId="33" borderId="30" xfId="0" applyFont="1" applyFill="1" applyBorder="1"/>
    <xf numFmtId="0" fontId="144" fillId="33" borderId="30" xfId="0" applyFont="1" applyFill="1" applyBorder="1"/>
    <xf numFmtId="0" fontId="144" fillId="33" borderId="319" xfId="0" applyFont="1" applyFill="1" applyBorder="1"/>
    <xf numFmtId="0" fontId="50" fillId="33" borderId="0" xfId="568" applyFont="1" applyFill="1" applyAlignment="1">
      <alignment horizontal="justify"/>
    </xf>
    <xf numFmtId="0" fontId="14" fillId="76" borderId="200" xfId="568" applyFont="1" applyFill="1" applyBorder="1" applyAlignment="1">
      <alignment horizontal="left" vertical="center"/>
    </xf>
    <xf numFmtId="0" fontId="14" fillId="76" borderId="200" xfId="568" applyFont="1" applyFill="1" applyBorder="1" applyAlignment="1">
      <alignment horizontal="left"/>
    </xf>
    <xf numFmtId="0" fontId="14" fillId="106" borderId="200" xfId="568" applyFont="1" applyFill="1" applyBorder="1" applyAlignment="1">
      <alignment horizontal="left" vertical="center"/>
    </xf>
    <xf numFmtId="0" fontId="14" fillId="106" borderId="200" xfId="568" applyFont="1" applyFill="1" applyBorder="1" applyAlignment="1">
      <alignment horizontal="center" vertical="center"/>
    </xf>
    <xf numFmtId="0" fontId="125" fillId="106" borderId="264" xfId="568" applyFont="1" applyFill="1" applyBorder="1" applyAlignment="1">
      <alignment horizontal="center" vertical="center"/>
    </xf>
    <xf numFmtId="0" fontId="6" fillId="107" borderId="263" xfId="568" applyFont="1" applyFill="1" applyBorder="1" applyAlignment="1">
      <alignment wrapText="1"/>
    </xf>
    <xf numFmtId="0" fontId="6" fillId="107" borderId="200" xfId="568" applyFont="1" applyFill="1" applyBorder="1" applyAlignment="1">
      <alignment wrapText="1"/>
    </xf>
    <xf numFmtId="0" fontId="6" fillId="107" borderId="261" xfId="568" applyFont="1" applyFill="1" applyBorder="1" applyAlignment="1">
      <alignment wrapText="1"/>
    </xf>
    <xf numFmtId="0" fontId="9" fillId="107" borderId="264" xfId="568" applyFont="1" applyFill="1" applyBorder="1" applyAlignment="1">
      <alignment horizontal="left" wrapText="1"/>
    </xf>
    <xf numFmtId="0" fontId="6" fillId="107" borderId="264" xfId="568" quotePrefix="1" applyFont="1" applyFill="1" applyBorder="1" applyAlignment="1">
      <alignment horizontal="left" wrapText="1"/>
    </xf>
    <xf numFmtId="0" fontId="6" fillId="107" borderId="200" xfId="568" applyFont="1" applyFill="1" applyBorder="1" applyAlignment="1">
      <alignment horizontal="left" wrapText="1"/>
    </xf>
    <xf numFmtId="0" fontId="6" fillId="108" borderId="200" xfId="568" applyFont="1" applyFill="1" applyBorder="1" applyAlignment="1">
      <alignment wrapText="1"/>
    </xf>
    <xf numFmtId="0" fontId="6" fillId="108" borderId="263" xfId="568" applyFont="1" applyFill="1" applyBorder="1" applyAlignment="1">
      <alignment wrapText="1"/>
    </xf>
    <xf numFmtId="0" fontId="7" fillId="33" borderId="0" xfId="0" applyFont="1" applyFill="1" applyAlignment="1">
      <alignment horizontal="left"/>
    </xf>
    <xf numFmtId="0" fontId="6" fillId="33" borderId="0" xfId="0" applyFont="1" applyFill="1" applyBorder="1" applyAlignment="1">
      <alignment vertical="top"/>
    </xf>
    <xf numFmtId="0" fontId="59" fillId="76" borderId="109" xfId="0" applyFont="1" applyFill="1" applyBorder="1" applyAlignment="1" applyProtection="1">
      <alignment horizontal="center" vertical="center" wrapText="1"/>
    </xf>
    <xf numFmtId="0" fontId="83" fillId="33" borderId="0" xfId="49" quotePrefix="1" applyFont="1" applyFill="1" applyBorder="1" applyAlignment="1">
      <alignment horizontal="left" vertical="top" wrapText="1"/>
    </xf>
    <xf numFmtId="0" fontId="7" fillId="76" borderId="32"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2" fillId="0" borderId="0" xfId="568" applyFont="1" applyFill="1" applyBorder="1" applyAlignment="1">
      <alignment horizontal="center"/>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13" fillId="76" borderId="319" xfId="55" applyNumberFormat="1" applyFont="1" applyFill="1" applyBorder="1" applyAlignment="1" applyProtection="1">
      <alignment horizontal="center" vertical="center"/>
      <protection hidden="1"/>
    </xf>
    <xf numFmtId="4" fontId="13" fillId="76" borderId="319" xfId="55" applyNumberFormat="1" applyFont="1" applyFill="1" applyBorder="1" applyAlignment="1" applyProtection="1">
      <alignment vertical="center"/>
      <protection hidden="1"/>
    </xf>
    <xf numFmtId="4" fontId="10" fillId="33" borderId="0" xfId="55" quotePrefix="1" applyNumberFormat="1" applyFont="1" applyFill="1" applyAlignment="1" applyProtection="1">
      <alignment vertical="center"/>
      <protection hidden="1"/>
    </xf>
    <xf numFmtId="0" fontId="7" fillId="0" borderId="322" xfId="49" applyFont="1" applyBorder="1"/>
    <xf numFmtId="0" fontId="7" fillId="0" borderId="323" xfId="49" applyFont="1" applyBorder="1"/>
    <xf numFmtId="0" fontId="0" fillId="0" borderId="323" xfId="49" applyFont="1" applyBorder="1"/>
    <xf numFmtId="0" fontId="7" fillId="0" borderId="324" xfId="49" applyFont="1" applyBorder="1"/>
    <xf numFmtId="49" fontId="27" fillId="100" borderId="203" xfId="49" applyNumberFormat="1" applyFont="1" applyFill="1" applyBorder="1" applyAlignment="1">
      <alignment horizontal="right"/>
    </xf>
    <xf numFmtId="49" fontId="27" fillId="101" borderId="203" xfId="49" applyNumberFormat="1" applyFont="1" applyFill="1" applyBorder="1" applyAlignment="1">
      <alignment horizontal="center" wrapText="1"/>
    </xf>
    <xf numFmtId="0" fontId="18" fillId="100" borderId="201" xfId="49" applyFont="1" applyFill="1" applyBorder="1"/>
    <xf numFmtId="0" fontId="22" fillId="101" borderId="201" xfId="49" applyFont="1" applyFill="1" applyBorder="1"/>
    <xf numFmtId="0" fontId="0" fillId="107" borderId="50" xfId="49" applyFont="1" applyFill="1" applyBorder="1"/>
    <xf numFmtId="49" fontId="28" fillId="107" borderId="0" xfId="49" applyNumberFormat="1" applyFont="1" applyFill="1" applyBorder="1" applyAlignment="1">
      <alignment horizontal="right"/>
    </xf>
    <xf numFmtId="0" fontId="0" fillId="107" borderId="3" xfId="49" applyFont="1" applyFill="1" applyBorder="1"/>
    <xf numFmtId="0" fontId="0" fillId="107" borderId="10" xfId="49" applyFont="1" applyFill="1" applyBorder="1"/>
    <xf numFmtId="0" fontId="6" fillId="109" borderId="10" xfId="49" applyFont="1" applyFill="1" applyBorder="1"/>
    <xf numFmtId="0" fontId="0" fillId="107" borderId="302" xfId="49" applyFont="1" applyFill="1" applyBorder="1"/>
    <xf numFmtId="0" fontId="18" fillId="110" borderId="50" xfId="49" applyFont="1" applyFill="1" applyBorder="1"/>
    <xf numFmtId="49" fontId="28" fillId="110" borderId="0" xfId="49" applyNumberFormat="1" applyFont="1" applyFill="1" applyBorder="1" applyAlignment="1">
      <alignment horizontal="right"/>
    </xf>
    <xf numFmtId="0" fontId="0" fillId="107" borderId="14" xfId="49" applyFont="1" applyFill="1" applyBorder="1"/>
    <xf numFmtId="0" fontId="27" fillId="107" borderId="3" xfId="49" applyFont="1" applyFill="1" applyBorder="1"/>
    <xf numFmtId="0" fontId="27" fillId="107" borderId="302" xfId="49" applyFont="1" applyFill="1" applyBorder="1"/>
    <xf numFmtId="10" fontId="62" fillId="83" borderId="253" xfId="49" applyNumberFormat="1" applyFont="1" applyFill="1" applyBorder="1"/>
    <xf numFmtId="172" fontId="62" fillId="82" borderId="253" xfId="49" applyNumberFormat="1" applyFont="1" applyFill="1" applyBorder="1"/>
    <xf numFmtId="0" fontId="18" fillId="76" borderId="267" xfId="568" applyFont="1" applyFill="1" applyBorder="1" applyAlignment="1">
      <alignment horizontal="center"/>
    </xf>
    <xf numFmtId="0" fontId="22" fillId="76" borderId="313" xfId="568" applyFont="1" applyFill="1" applyBorder="1" applyAlignment="1">
      <alignment horizontal="center" vertical="center"/>
    </xf>
    <xf numFmtId="0" fontId="6" fillId="76" borderId="50" xfId="568" applyFill="1" applyBorder="1"/>
    <xf numFmtId="0" fontId="6" fillId="33" borderId="327" xfId="568" applyFill="1" applyBorder="1"/>
    <xf numFmtId="4" fontId="7" fillId="77" borderId="71" xfId="568" applyNumberFormat="1" applyFont="1" applyFill="1" applyBorder="1"/>
    <xf numFmtId="4" fontId="7" fillId="77" borderId="242" xfId="568" applyNumberFormat="1" applyFont="1" applyFill="1" applyBorder="1"/>
    <xf numFmtId="0" fontId="22" fillId="76" borderId="151" xfId="568" applyFont="1" applyFill="1" applyBorder="1" applyAlignment="1">
      <alignment horizontal="center" vertical="center"/>
    </xf>
    <xf numFmtId="4" fontId="7" fillId="77" borderId="79" xfId="568" applyNumberFormat="1" applyFont="1" applyFill="1" applyBorder="1"/>
    <xf numFmtId="4" fontId="7" fillId="77" borderId="328" xfId="568" applyNumberFormat="1" applyFont="1" applyFill="1" applyBorder="1"/>
    <xf numFmtId="0" fontId="22" fillId="76" borderId="329" xfId="568" applyFont="1" applyFill="1" applyBorder="1" applyAlignment="1">
      <alignment horizontal="center" vertical="center"/>
    </xf>
    <xf numFmtId="0" fontId="6" fillId="76" borderId="63" xfId="568" applyFill="1" applyBorder="1"/>
    <xf numFmtId="0" fontId="6" fillId="33" borderId="330" xfId="568" applyFill="1" applyBorder="1"/>
    <xf numFmtId="4" fontId="7" fillId="77" borderId="74" xfId="568" applyNumberFormat="1" applyFont="1" applyFill="1" applyBorder="1"/>
    <xf numFmtId="4" fontId="7" fillId="77" borderId="331" xfId="568" applyNumberFormat="1" applyFont="1" applyFill="1" applyBorder="1"/>
    <xf numFmtId="0" fontId="6" fillId="0" borderId="3" xfId="568" applyFont="1" applyBorder="1"/>
    <xf numFmtId="0" fontId="6" fillId="0" borderId="8" xfId="568" applyBorder="1"/>
    <xf numFmtId="0" fontId="7" fillId="0" borderId="11" xfId="568" applyFont="1" applyBorder="1"/>
    <xf numFmtId="0" fontId="7" fillId="0" borderId="5" xfId="568" applyFont="1" applyBorder="1"/>
    <xf numFmtId="0" fontId="7" fillId="0" borderId="6" xfId="568" applyFont="1" applyBorder="1"/>
    <xf numFmtId="0" fontId="37" fillId="33" borderId="0" xfId="49" applyFont="1" applyFill="1" applyBorder="1"/>
    <xf numFmtId="0" fontId="37" fillId="33" borderId="5" xfId="49" applyFont="1" applyFill="1" applyBorder="1"/>
    <xf numFmtId="0" fontId="18" fillId="107" borderId="3" xfId="568" applyFont="1" applyFill="1" applyBorder="1"/>
    <xf numFmtId="0" fontId="6" fillId="107" borderId="292" xfId="568" applyFill="1" applyBorder="1"/>
    <xf numFmtId="0" fontId="6" fillId="107" borderId="3" xfId="568" applyFill="1" applyBorder="1"/>
    <xf numFmtId="0" fontId="6" fillId="107" borderId="287" xfId="568" applyFill="1" applyBorder="1"/>
    <xf numFmtId="0" fontId="61" fillId="107" borderId="275" xfId="568" applyFont="1" applyFill="1" applyBorder="1"/>
    <xf numFmtId="0" fontId="61" fillId="107" borderId="287" xfId="568" applyFont="1" applyFill="1" applyBorder="1"/>
    <xf numFmtId="0" fontId="6" fillId="107" borderId="10" xfId="568" applyFill="1" applyBorder="1"/>
    <xf numFmtId="0" fontId="61" fillId="107" borderId="3" xfId="568" applyFont="1" applyFill="1" applyBorder="1"/>
    <xf numFmtId="0" fontId="61" fillId="107" borderId="10" xfId="568" applyFont="1" applyFill="1" applyBorder="1"/>
    <xf numFmtId="0" fontId="6" fillId="107" borderId="3" xfId="568" applyFont="1" applyFill="1" applyBorder="1"/>
    <xf numFmtId="0" fontId="6" fillId="107" borderId="142" xfId="568" applyFill="1" applyBorder="1"/>
    <xf numFmtId="0" fontId="22" fillId="112" borderId="144" xfId="49" applyFont="1" applyFill="1" applyBorder="1"/>
    <xf numFmtId="0" fontId="6" fillId="107" borderId="196" xfId="49" applyFill="1" applyBorder="1" applyAlignment="1"/>
    <xf numFmtId="0" fontId="22" fillId="111" borderId="3" xfId="49" applyFont="1" applyFill="1" applyBorder="1"/>
    <xf numFmtId="0" fontId="38" fillId="107" borderId="3" xfId="568" applyFont="1" applyFill="1" applyBorder="1"/>
    <xf numFmtId="0" fontId="22" fillId="112" borderId="143" xfId="49" applyFont="1" applyFill="1" applyBorder="1"/>
    <xf numFmtId="2" fontId="6" fillId="33" borderId="180" xfId="49" applyNumberFormat="1" applyFill="1" applyBorder="1" applyAlignment="1"/>
    <xf numFmtId="2" fontId="6" fillId="107" borderId="180" xfId="49" applyNumberFormat="1" applyFill="1" applyBorder="1" applyAlignment="1"/>
    <xf numFmtId="2" fontId="6" fillId="107" borderId="287" xfId="568" applyNumberFormat="1" applyFill="1" applyBorder="1"/>
    <xf numFmtId="2" fontId="18" fillId="107" borderId="10" xfId="568" applyNumberFormat="1" applyFont="1" applyFill="1" applyBorder="1"/>
    <xf numFmtId="2" fontId="6" fillId="107" borderId="10" xfId="568" applyNumberFormat="1" applyFont="1" applyFill="1" applyBorder="1"/>
    <xf numFmtId="2" fontId="6" fillId="107" borderId="14" xfId="568" applyNumberFormat="1" applyFont="1" applyFill="1" applyBorder="1"/>
    <xf numFmtId="2" fontId="6" fillId="107" borderId="10" xfId="568" applyNumberFormat="1" applyFill="1" applyBorder="1"/>
    <xf numFmtId="0" fontId="38" fillId="107" borderId="292" xfId="568" applyFont="1" applyFill="1" applyBorder="1"/>
    <xf numFmtId="2" fontId="6" fillId="33" borderId="196" xfId="49" applyNumberFormat="1" applyFill="1" applyBorder="1" applyAlignment="1"/>
    <xf numFmtId="2" fontId="61" fillId="107" borderId="3" xfId="568" applyNumberFormat="1" applyFont="1" applyFill="1" applyBorder="1"/>
    <xf numFmtId="2" fontId="61" fillId="107" borderId="10" xfId="568" applyNumberFormat="1" applyFont="1" applyFill="1" applyBorder="1"/>
    <xf numFmtId="2" fontId="6" fillId="107" borderId="3" xfId="568" applyNumberFormat="1" applyFont="1" applyFill="1" applyBorder="1"/>
    <xf numFmtId="2" fontId="6" fillId="107" borderId="136" xfId="568" applyNumberFormat="1" applyFill="1" applyBorder="1"/>
    <xf numFmtId="2" fontId="61" fillId="107" borderId="142" xfId="568" applyNumberFormat="1" applyFont="1" applyFill="1" applyBorder="1"/>
    <xf numFmtId="2" fontId="61" fillId="107" borderId="136" xfId="568" applyNumberFormat="1" applyFont="1" applyFill="1" applyBorder="1"/>
    <xf numFmtId="0" fontId="6" fillId="107" borderId="215" xfId="49" applyFill="1" applyBorder="1" applyAlignment="1"/>
    <xf numFmtId="2" fontId="5" fillId="33" borderId="139" xfId="568" applyNumberFormat="1" applyFont="1" applyFill="1" applyBorder="1"/>
    <xf numFmtId="2" fontId="6" fillId="77" borderId="137" xfId="568" applyNumberFormat="1" applyFont="1" applyFill="1" applyBorder="1"/>
    <xf numFmtId="2" fontId="6" fillId="76" borderId="205" xfId="568" applyNumberFormat="1" applyFont="1" applyFill="1" applyBorder="1"/>
    <xf numFmtId="2" fontId="6" fillId="76" borderId="5" xfId="568" applyNumberFormat="1" applyFont="1" applyFill="1" applyBorder="1"/>
    <xf numFmtId="2" fontId="5" fillId="76" borderId="139" xfId="568" applyNumberFormat="1" applyFont="1" applyFill="1" applyBorder="1"/>
    <xf numFmtId="2" fontId="6" fillId="76" borderId="137" xfId="568" applyNumberFormat="1" applyFont="1" applyFill="1" applyBorder="1"/>
    <xf numFmtId="2" fontId="6" fillId="32" borderId="5" xfId="568" applyNumberFormat="1" applyFont="1" applyFill="1" applyBorder="1"/>
    <xf numFmtId="2" fontId="6" fillId="32" borderId="139" xfId="568" applyNumberFormat="1" applyFont="1" applyFill="1" applyBorder="1"/>
    <xf numFmtId="2" fontId="6" fillId="77" borderId="11" xfId="568" applyNumberFormat="1" applyFont="1" applyFill="1" applyBorder="1"/>
    <xf numFmtId="2" fontId="7" fillId="77" borderId="5" xfId="568" applyNumberFormat="1" applyFont="1" applyFill="1" applyBorder="1"/>
    <xf numFmtId="4" fontId="18" fillId="77" borderId="10" xfId="568" applyNumberFormat="1" applyFont="1" applyFill="1" applyBorder="1"/>
    <xf numFmtId="4" fontId="6" fillId="77" borderId="10" xfId="568" applyNumberFormat="1" applyFont="1" applyFill="1" applyBorder="1"/>
    <xf numFmtId="4" fontId="6" fillId="77" borderId="5" xfId="568" applyNumberFormat="1" applyFont="1" applyFill="1" applyBorder="1"/>
    <xf numFmtId="4" fontId="6" fillId="77" borderId="10" xfId="49" applyNumberFormat="1" applyFont="1" applyFill="1" applyBorder="1"/>
    <xf numFmtId="4" fontId="7" fillId="33" borderId="232" xfId="568" applyNumberFormat="1" applyFont="1" applyFill="1" applyBorder="1"/>
    <xf numFmtId="4" fontId="7" fillId="33" borderId="139" xfId="568" applyNumberFormat="1" applyFont="1" applyFill="1" applyBorder="1"/>
    <xf numFmtId="4" fontId="6" fillId="76" borderId="276" xfId="568" applyNumberFormat="1" applyFont="1" applyFill="1" applyBorder="1"/>
    <xf numFmtId="4" fontId="6" fillId="76" borderId="307" xfId="568" applyNumberFormat="1" applyFont="1" applyFill="1" applyBorder="1"/>
    <xf numFmtId="4" fontId="6" fillId="76" borderId="10" xfId="568" applyNumberFormat="1" applyFont="1" applyFill="1" applyBorder="1"/>
    <xf numFmtId="4" fontId="6" fillId="76" borderId="5" xfId="568" applyNumberFormat="1" applyFont="1" applyFill="1" applyBorder="1"/>
    <xf numFmtId="4" fontId="5" fillId="33" borderId="232" xfId="568" applyNumberFormat="1" applyFont="1" applyFill="1" applyBorder="1"/>
    <xf numFmtId="4" fontId="5" fillId="33" borderId="139" xfId="568" applyNumberFormat="1" applyFont="1" applyFill="1" applyBorder="1"/>
    <xf numFmtId="4" fontId="6" fillId="76" borderId="28" xfId="568" applyNumberFormat="1" applyFont="1" applyFill="1" applyBorder="1"/>
    <xf numFmtId="4" fontId="6" fillId="76" borderId="314" xfId="568" applyNumberFormat="1" applyFont="1" applyFill="1" applyBorder="1"/>
    <xf numFmtId="4" fontId="6" fillId="76" borderId="232" xfId="568" applyNumberFormat="1" applyFont="1" applyFill="1" applyBorder="1"/>
    <xf numFmtId="4" fontId="6" fillId="76" borderId="139" xfId="568" applyNumberFormat="1" applyFont="1" applyFill="1" applyBorder="1"/>
    <xf numFmtId="4" fontId="6" fillId="32" borderId="139" xfId="568" applyNumberFormat="1" applyFont="1" applyFill="1" applyBorder="1"/>
    <xf numFmtId="4" fontId="5" fillId="76" borderId="232" xfId="568" applyNumberFormat="1" applyFont="1" applyFill="1" applyBorder="1"/>
    <xf numFmtId="4" fontId="6" fillId="77" borderId="9" xfId="568" applyNumberFormat="1" applyFont="1" applyFill="1" applyBorder="1"/>
    <xf numFmtId="4" fontId="6" fillId="77" borderId="11" xfId="568" applyNumberFormat="1" applyFont="1" applyFill="1" applyBorder="1"/>
    <xf numFmtId="4" fontId="7" fillId="76" borderId="232" xfId="568" applyNumberFormat="1" applyFont="1" applyFill="1" applyBorder="1"/>
    <xf numFmtId="4" fontId="0" fillId="77" borderId="14" xfId="49" applyNumberFormat="1" applyFont="1" applyFill="1" applyBorder="1" applyAlignment="1"/>
    <xf numFmtId="4" fontId="6" fillId="77" borderId="14" xfId="568" applyNumberFormat="1" applyFont="1" applyFill="1" applyBorder="1"/>
    <xf numFmtId="4" fontId="6" fillId="77" borderId="6" xfId="568" applyNumberFormat="1" applyFont="1" applyFill="1" applyBorder="1"/>
    <xf numFmtId="4" fontId="5" fillId="76" borderId="139" xfId="568" applyNumberFormat="1" applyFont="1" applyFill="1" applyBorder="1"/>
    <xf numFmtId="4" fontId="7" fillId="77" borderId="5" xfId="568" applyNumberFormat="1" applyFont="1" applyFill="1" applyBorder="1"/>
    <xf numFmtId="0" fontId="6" fillId="76" borderId="274" xfId="568" applyFont="1" applyFill="1" applyBorder="1"/>
    <xf numFmtId="0" fontId="6" fillId="76" borderId="333" xfId="568" applyFont="1" applyFill="1" applyBorder="1"/>
    <xf numFmtId="0" fontId="5" fillId="76" borderId="88" xfId="568" applyFont="1" applyFill="1" applyBorder="1"/>
    <xf numFmtId="0" fontId="6" fillId="77" borderId="13" xfId="568" applyFont="1" applyFill="1" applyBorder="1"/>
    <xf numFmtId="4" fontId="6" fillId="77" borderId="28" xfId="568" applyNumberFormat="1" applyFont="1" applyFill="1" applyBorder="1"/>
    <xf numFmtId="4" fontId="6" fillId="77" borderId="334" xfId="568" applyNumberFormat="1" applyFont="1" applyFill="1" applyBorder="1"/>
    <xf numFmtId="4" fontId="6" fillId="76" borderId="319" xfId="568" applyNumberFormat="1" applyFont="1" applyFill="1" applyBorder="1"/>
    <xf numFmtId="4" fontId="6" fillId="76" borderId="334" xfId="568" applyNumberFormat="1" applyFont="1" applyFill="1" applyBorder="1"/>
    <xf numFmtId="0" fontId="18" fillId="76" borderId="335" xfId="49" applyFont="1" applyFill="1" applyBorder="1" applyAlignment="1">
      <alignment horizontal="center" vertical="center" wrapText="1"/>
    </xf>
    <xf numFmtId="0" fontId="18" fillId="76" borderId="336" xfId="49" applyFont="1" applyFill="1" applyBorder="1" applyAlignment="1">
      <alignment horizontal="center" vertical="center" wrapText="1"/>
    </xf>
    <xf numFmtId="4" fontId="0" fillId="33" borderId="0" xfId="49" applyNumberFormat="1" applyFont="1" applyFill="1" applyBorder="1"/>
    <xf numFmtId="4" fontId="18" fillId="76" borderId="335" xfId="49" applyNumberFormat="1" applyFont="1" applyFill="1" applyBorder="1" applyAlignment="1">
      <alignment horizontal="center" vertical="center" wrapText="1"/>
    </xf>
    <xf numFmtId="4" fontId="18" fillId="76" borderId="336" xfId="49" applyNumberFormat="1" applyFont="1" applyFill="1" applyBorder="1" applyAlignment="1">
      <alignment horizontal="center" vertical="center" wrapText="1"/>
    </xf>
    <xf numFmtId="4" fontId="7" fillId="76" borderId="338" xfId="49" applyNumberFormat="1" applyFont="1" applyFill="1" applyBorder="1"/>
    <xf numFmtId="4" fontId="7" fillId="76" borderId="238" xfId="49" applyNumberFormat="1" applyFont="1" applyFill="1" applyBorder="1"/>
    <xf numFmtId="4" fontId="7" fillId="76" borderId="337" xfId="49" applyNumberFormat="1" applyFont="1" applyFill="1" applyBorder="1"/>
    <xf numFmtId="0" fontId="13" fillId="33" borderId="0" xfId="568" applyFont="1" applyFill="1"/>
    <xf numFmtId="4" fontId="6" fillId="33" borderId="8" xfId="49" applyNumberFormat="1" applyFont="1" applyFill="1" applyBorder="1"/>
    <xf numFmtId="0" fontId="18" fillId="107" borderId="50" xfId="49" applyFont="1" applyFill="1" applyBorder="1"/>
    <xf numFmtId="9" fontId="62" fillId="107" borderId="83" xfId="49" applyNumberFormat="1" applyFont="1" applyFill="1" applyBorder="1" applyAlignment="1">
      <alignment horizontal="center"/>
    </xf>
    <xf numFmtId="0" fontId="7" fillId="77" borderId="130" xfId="49" applyFont="1" applyFill="1" applyBorder="1"/>
    <xf numFmtId="2" fontId="7" fillId="77" borderId="133" xfId="49" applyNumberFormat="1" applyFont="1" applyFill="1" applyBorder="1"/>
    <xf numFmtId="0" fontId="7" fillId="77" borderId="128" xfId="49" applyFont="1" applyFill="1" applyBorder="1"/>
    <xf numFmtId="0" fontId="6" fillId="107" borderId="0" xfId="49" applyFont="1" applyFill="1" applyBorder="1"/>
    <xf numFmtId="0" fontId="0" fillId="77" borderId="80" xfId="0" applyFont="1" applyFill="1" applyBorder="1"/>
    <xf numFmtId="0" fontId="22"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18"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68" fillId="76" borderId="80" xfId="0" applyFont="1" applyFill="1" applyBorder="1" applyAlignment="1">
      <alignment horizontal="center"/>
    </xf>
    <xf numFmtId="0" fontId="0" fillId="76" borderId="80" xfId="0" applyFont="1" applyFill="1" applyBorder="1" applyAlignment="1">
      <alignment wrapText="1"/>
    </xf>
    <xf numFmtId="0" fontId="18" fillId="76" borderId="98" xfId="0" applyFont="1" applyFill="1" applyBorder="1" applyAlignment="1">
      <alignment wrapText="1"/>
    </xf>
    <xf numFmtId="0" fontId="68" fillId="76" borderId="80" xfId="0" applyFont="1" applyFill="1" applyBorder="1" applyAlignment="1">
      <alignment horizontal="center" wrapText="1"/>
    </xf>
    <xf numFmtId="0" fontId="18" fillId="76" borderId="98" xfId="0" applyFont="1" applyFill="1" applyBorder="1" applyAlignment="1"/>
    <xf numFmtId="0" fontId="0" fillId="76" borderId="81" xfId="0" applyFont="1" applyFill="1" applyBorder="1" applyAlignment="1">
      <alignment wrapText="1"/>
    </xf>
    <xf numFmtId="3" fontId="0" fillId="76" borderId="332" xfId="0" applyNumberFormat="1" applyFont="1" applyFill="1" applyBorder="1"/>
    <xf numFmtId="3" fontId="0" fillId="76" borderId="68" xfId="0" applyNumberFormat="1" applyFont="1" applyFill="1" applyBorder="1"/>
    <xf numFmtId="3" fontId="0" fillId="76" borderId="339" xfId="0" applyNumberFormat="1" applyFont="1" applyFill="1" applyBorder="1"/>
    <xf numFmtId="3" fontId="18" fillId="76" borderId="218" xfId="0" applyNumberFormat="1" applyFont="1" applyFill="1" applyBorder="1" applyAlignment="1">
      <alignment horizontal="center"/>
    </xf>
    <xf numFmtId="3" fontId="18" fillId="76" borderId="63" xfId="0" applyNumberFormat="1" applyFont="1" applyFill="1" applyBorder="1" applyAlignment="1">
      <alignment horizontal="center"/>
    </xf>
    <xf numFmtId="3" fontId="0" fillId="76" borderId="218"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40" xfId="0" applyNumberFormat="1" applyFont="1" applyFill="1" applyBorder="1"/>
    <xf numFmtId="3" fontId="0" fillId="76" borderId="341" xfId="0" applyNumberFormat="1" applyFont="1" applyFill="1" applyBorder="1"/>
    <xf numFmtId="4" fontId="20" fillId="76" borderId="218" xfId="0" applyNumberFormat="1" applyFont="1" applyFill="1" applyBorder="1"/>
    <xf numFmtId="4" fontId="20" fillId="76" borderId="63" xfId="0" applyNumberFormat="1" applyFont="1" applyFill="1" applyBorder="1"/>
    <xf numFmtId="4" fontId="0" fillId="76" borderId="218" xfId="0" applyNumberFormat="1" applyFont="1" applyFill="1" applyBorder="1"/>
    <xf numFmtId="4" fontId="0" fillId="76" borderId="63" xfId="0" applyNumberFormat="1" applyFont="1" applyFill="1" applyBorder="1"/>
    <xf numFmtId="4" fontId="20" fillId="33" borderId="224" xfId="0" applyNumberFormat="1" applyFont="1" applyFill="1" applyBorder="1"/>
    <xf numFmtId="4" fontId="20" fillId="33" borderId="86" xfId="0" applyNumberFormat="1" applyFont="1" applyFill="1" applyBorder="1"/>
    <xf numFmtId="4" fontId="0" fillId="33" borderId="224" xfId="0" applyNumberFormat="1" applyFont="1" applyFill="1" applyBorder="1"/>
    <xf numFmtId="4" fontId="0" fillId="33" borderId="86" xfId="0" applyNumberFormat="1" applyFont="1" applyFill="1" applyBorder="1"/>
    <xf numFmtId="3" fontId="22" fillId="76" borderId="219" xfId="0" applyNumberFormat="1" applyFont="1" applyFill="1" applyBorder="1" applyAlignment="1">
      <alignment horizontal="center"/>
    </xf>
    <xf numFmtId="3" fontId="7" fillId="76" borderId="219" xfId="0" applyNumberFormat="1" applyFont="1" applyFill="1" applyBorder="1" applyAlignment="1">
      <alignment horizontal="center"/>
    </xf>
    <xf numFmtId="3" fontId="7" fillId="76" borderId="342" xfId="0" applyNumberFormat="1" applyFont="1" applyFill="1" applyBorder="1"/>
    <xf numFmtId="4" fontId="7" fillId="76" borderId="225" xfId="0" applyNumberFormat="1" applyFont="1" applyFill="1" applyBorder="1"/>
    <xf numFmtId="4" fontId="7" fillId="76" borderId="219" xfId="0" applyNumberFormat="1" applyFont="1" applyFill="1" applyBorder="1"/>
    <xf numFmtId="0" fontId="22" fillId="0" borderId="0" xfId="0" applyFont="1" applyFill="1" applyAlignment="1">
      <alignment horizontal="right"/>
    </xf>
    <xf numFmtId="4" fontId="0" fillId="76" borderId="272" xfId="0" applyNumberFormat="1" applyFont="1" applyFill="1" applyBorder="1"/>
    <xf numFmtId="4" fontId="0" fillId="76" borderId="343" xfId="0" applyNumberFormat="1" applyFont="1" applyFill="1" applyBorder="1"/>
    <xf numFmtId="4" fontId="7" fillId="76" borderId="273" xfId="0" applyNumberFormat="1" applyFont="1" applyFill="1" applyBorder="1"/>
    <xf numFmtId="4" fontId="0" fillId="0" borderId="0" xfId="0" applyNumberFormat="1" applyFill="1"/>
    <xf numFmtId="4" fontId="20" fillId="76" borderId="257" xfId="0" applyNumberFormat="1" applyFont="1" applyFill="1" applyBorder="1"/>
    <xf numFmtId="4" fontId="20" fillId="76" borderId="61" xfId="0" applyNumberFormat="1" applyFont="1" applyFill="1" applyBorder="1"/>
    <xf numFmtId="4" fontId="7" fillId="76" borderId="344" xfId="0" applyNumberFormat="1" applyFont="1" applyFill="1" applyBorder="1"/>
    <xf numFmtId="4" fontId="0" fillId="76" borderId="257" xfId="0" applyNumberFormat="1" applyFont="1" applyFill="1" applyBorder="1"/>
    <xf numFmtId="4" fontId="0" fillId="76" borderId="61" xfId="0" applyNumberFormat="1" applyFont="1" applyFill="1" applyBorder="1"/>
    <xf numFmtId="4" fontId="0" fillId="77" borderId="218" xfId="0" applyNumberFormat="1" applyFont="1" applyFill="1" applyBorder="1"/>
    <xf numFmtId="4" fontId="0" fillId="77" borderId="63" xfId="0" applyNumberFormat="1" applyFont="1" applyFill="1" applyBorder="1"/>
    <xf numFmtId="4" fontId="0" fillId="77" borderId="219" xfId="0" applyNumberFormat="1" applyFont="1" applyFill="1" applyBorder="1"/>
    <xf numFmtId="4" fontId="7" fillId="77" borderId="3" xfId="0" applyNumberFormat="1" applyFont="1" applyFill="1" applyBorder="1"/>
    <xf numFmtId="4" fontId="7" fillId="77" borderId="131" xfId="0" applyNumberFormat="1" applyFont="1" applyFill="1" applyBorder="1"/>
    <xf numFmtId="4" fontId="7" fillId="77" borderId="5" xfId="0" applyNumberFormat="1" applyFont="1" applyFill="1" applyBorder="1"/>
    <xf numFmtId="4" fontId="0" fillId="77" borderId="226" xfId="0" applyNumberFormat="1" applyFont="1" applyFill="1" applyBorder="1"/>
    <xf numFmtId="4" fontId="0" fillId="77" borderId="227" xfId="0" applyNumberFormat="1" applyFont="1" applyFill="1" applyBorder="1"/>
    <xf numFmtId="4" fontId="7" fillId="77" borderId="228" xfId="0" applyNumberFormat="1" applyFont="1" applyFill="1" applyBorder="1"/>
    <xf numFmtId="0" fontId="6" fillId="76" borderId="36" xfId="48" applyFont="1" applyFill="1" applyBorder="1" applyAlignment="1">
      <alignment vertical="top"/>
    </xf>
    <xf numFmtId="0" fontId="7" fillId="76" borderId="9" xfId="48" applyFont="1" applyFill="1" applyBorder="1" applyAlignment="1">
      <alignment horizontal="center" vertical="center" wrapText="1"/>
    </xf>
    <xf numFmtId="0" fontId="6" fillId="76" borderId="15" xfId="48" applyFont="1" applyFill="1" applyBorder="1">
      <alignment vertical="top"/>
    </xf>
    <xf numFmtId="0" fontId="6" fillId="76" borderId="9" xfId="48" applyFont="1" applyFill="1" applyBorder="1">
      <alignment vertical="top"/>
    </xf>
    <xf numFmtId="0" fontId="7" fillId="76" borderId="7" xfId="48" applyFont="1" applyFill="1" applyBorder="1">
      <alignment vertical="top"/>
    </xf>
    <xf numFmtId="171" fontId="129" fillId="76" borderId="9" xfId="48" quotePrefix="1" applyNumberFormat="1" applyFont="1" applyFill="1" applyBorder="1" applyAlignment="1">
      <alignment horizontal="right"/>
    </xf>
    <xf numFmtId="0" fontId="6" fillId="76" borderId="3" xfId="48" applyFont="1" applyFill="1" applyBorder="1">
      <alignment vertical="top"/>
    </xf>
    <xf numFmtId="2" fontId="142" fillId="76" borderId="10" xfId="48" applyNumberFormat="1" applyFont="1" applyFill="1" applyBorder="1">
      <alignment vertical="top"/>
    </xf>
    <xf numFmtId="0" fontId="142" fillId="76" borderId="10" xfId="48" applyFont="1" applyFill="1" applyBorder="1" applyAlignment="1">
      <alignment horizontal="right" vertical="top"/>
    </xf>
    <xf numFmtId="4" fontId="79" fillId="76" borderId="9" xfId="48" applyNumberFormat="1" applyFont="1" applyFill="1" applyBorder="1">
      <alignment vertical="top"/>
    </xf>
    <xf numFmtId="4" fontId="79" fillId="76" borderId="9" xfId="48" applyNumberFormat="1" applyFont="1" applyFill="1" applyBorder="1" applyAlignment="1">
      <alignment horizontal="right" vertical="top"/>
    </xf>
    <xf numFmtId="0" fontId="6" fillId="76" borderId="4" xfId="48" applyFont="1" applyFill="1" applyBorder="1">
      <alignment vertical="top"/>
    </xf>
    <xf numFmtId="2" fontId="142" fillId="76" borderId="14" xfId="48" applyNumberFormat="1" applyFont="1" applyFill="1" applyBorder="1">
      <alignment vertical="top"/>
    </xf>
    <xf numFmtId="0" fontId="142" fillId="76" borderId="14" xfId="48" applyFont="1" applyFill="1" applyBorder="1" applyAlignment="1">
      <alignment horizontal="right" vertical="top"/>
    </xf>
    <xf numFmtId="0" fontId="6" fillId="98" borderId="346" xfId="48" applyFont="1" applyFill="1" applyBorder="1">
      <alignment vertical="top"/>
    </xf>
    <xf numFmtId="2" fontId="129" fillId="76" borderId="9" xfId="48" quotePrefix="1" applyNumberFormat="1" applyFont="1" applyFill="1" applyBorder="1" applyAlignment="1">
      <alignment horizontal="right"/>
    </xf>
    <xf numFmtId="2" fontId="6" fillId="98" borderId="346" xfId="48" applyNumberFormat="1" applyFont="1" applyFill="1" applyBorder="1">
      <alignment vertical="top"/>
    </xf>
    <xf numFmtId="2" fontId="6" fillId="98" borderId="345" xfId="48" applyNumberFormat="1" applyFont="1" applyFill="1" applyBorder="1">
      <alignment vertical="top"/>
    </xf>
    <xf numFmtId="2" fontId="6" fillId="76" borderId="3" xfId="48" applyNumberFormat="1" applyFont="1" applyFill="1" applyBorder="1">
      <alignment vertical="top"/>
    </xf>
    <xf numFmtId="2" fontId="6" fillId="76" borderId="10" xfId="48" applyNumberFormat="1" applyFont="1" applyFill="1" applyBorder="1">
      <alignment vertical="top"/>
    </xf>
    <xf numFmtId="2" fontId="129" fillId="76" borderId="9" xfId="48" applyNumberFormat="1" applyFont="1" applyFill="1" applyBorder="1">
      <alignment vertical="top"/>
    </xf>
    <xf numFmtId="2" fontId="6" fillId="76" borderId="4" xfId="48" applyNumberFormat="1" applyFont="1" applyFill="1" applyBorder="1">
      <alignment vertical="top"/>
    </xf>
    <xf numFmtId="2" fontId="6" fillId="76" borderId="14" xfId="48" applyNumberFormat="1" applyFont="1" applyFill="1" applyBorder="1">
      <alignment vertical="top"/>
    </xf>
    <xf numFmtId="0" fontId="6" fillId="0" borderId="11" xfId="568" applyBorder="1"/>
    <xf numFmtId="0" fontId="131" fillId="76" borderId="10" xfId="568" applyFont="1" applyFill="1" applyBorder="1" applyAlignment="1">
      <alignment vertical="center"/>
    </xf>
    <xf numFmtId="0" fontId="6" fillId="76" borderId="10" xfId="49" applyFill="1" applyBorder="1"/>
    <xf numFmtId="0" fontId="22" fillId="76" borderId="10" xfId="568" applyFont="1" applyFill="1" applyBorder="1" applyAlignment="1">
      <alignment horizontal="center" vertical="center"/>
    </xf>
    <xf numFmtId="4" fontId="83" fillId="76" borderId="10" xfId="568" applyNumberFormat="1" applyFont="1" applyFill="1" applyBorder="1"/>
    <xf numFmtId="0" fontId="83" fillId="76" borderId="10" xfId="49" applyFont="1" applyFill="1" applyBorder="1"/>
    <xf numFmtId="0" fontId="7" fillId="76" borderId="14" xfId="568" applyFont="1" applyFill="1" applyBorder="1" applyAlignment="1">
      <alignment horizontal="left" vertical="center"/>
    </xf>
    <xf numFmtId="4" fontId="134" fillId="76" borderId="10" xfId="568" applyNumberFormat="1" applyFont="1" applyFill="1" applyBorder="1"/>
    <xf numFmtId="4" fontId="134" fillId="76" borderId="14" xfId="568" applyNumberFormat="1" applyFont="1" applyFill="1" applyBorder="1"/>
    <xf numFmtId="4" fontId="13" fillId="76" borderId="15" xfId="49" applyNumberFormat="1" applyFont="1" applyFill="1" applyBorder="1"/>
    <xf numFmtId="4" fontId="83" fillId="76" borderId="30" xfId="568" applyNumberFormat="1" applyFont="1" applyFill="1" applyBorder="1"/>
    <xf numFmtId="0" fontId="22" fillId="77" borderId="15" xfId="568" applyFont="1" applyFill="1" applyBorder="1"/>
    <xf numFmtId="168" fontId="7" fillId="77" borderId="33" xfId="1" applyNumberFormat="1" applyFont="1" applyFill="1" applyBorder="1" applyAlignment="1" applyProtection="1">
      <alignment vertical="center"/>
    </xf>
    <xf numFmtId="168" fontId="7" fillId="77" borderId="32" xfId="1" applyNumberFormat="1" applyFont="1" applyFill="1" applyBorder="1" applyAlignment="1" applyProtection="1">
      <alignment vertical="center"/>
    </xf>
    <xf numFmtId="168" fontId="7" fillId="77" borderId="46" xfId="1" applyNumberFormat="1" applyFont="1" applyFill="1" applyBorder="1" applyAlignment="1" applyProtection="1">
      <alignment vertical="center"/>
    </xf>
    <xf numFmtId="4" fontId="6" fillId="33" borderId="196" xfId="49" applyNumberFormat="1" applyFill="1" applyBorder="1" applyAlignment="1"/>
    <xf numFmtId="4" fontId="6" fillId="33" borderId="211" xfId="49" applyNumberFormat="1" applyFill="1" applyBorder="1" applyAlignment="1"/>
    <xf numFmtId="4" fontId="6" fillId="33" borderId="207" xfId="49" applyNumberFormat="1" applyFill="1" applyBorder="1" applyAlignment="1"/>
    <xf numFmtId="4" fontId="7" fillId="90" borderId="200" xfId="568" applyNumberFormat="1" applyFont="1" applyFill="1" applyBorder="1" applyAlignment="1"/>
    <xf numFmtId="4" fontId="6" fillId="33" borderId="200" xfId="568" applyNumberFormat="1" applyFont="1" applyFill="1" applyBorder="1" applyAlignment="1"/>
    <xf numFmtId="4" fontId="6" fillId="33" borderId="0" xfId="568" applyNumberFormat="1" applyFont="1" applyFill="1" applyBorder="1" applyAlignment="1"/>
    <xf numFmtId="4" fontId="7" fillId="91" borderId="200" xfId="568" applyNumberFormat="1" applyFont="1" applyFill="1" applyBorder="1" applyAlignment="1"/>
    <xf numFmtId="4" fontId="6" fillId="79" borderId="200" xfId="568" applyNumberFormat="1" applyFont="1" applyFill="1" applyBorder="1" applyAlignment="1"/>
    <xf numFmtId="4" fontId="6" fillId="0" borderId="200" xfId="568" applyNumberFormat="1" applyFont="1" applyFill="1" applyBorder="1" applyAlignment="1"/>
    <xf numFmtId="4" fontId="6" fillId="33" borderId="0" xfId="568" applyNumberFormat="1" applyFont="1" applyFill="1" applyAlignment="1"/>
    <xf numFmtId="4" fontId="7" fillId="92" borderId="200" xfId="568" applyNumberFormat="1" applyFont="1" applyFill="1" applyBorder="1" applyAlignment="1"/>
    <xf numFmtId="4" fontId="7" fillId="78" borderId="200" xfId="568" applyNumberFormat="1" applyFont="1" applyFill="1" applyBorder="1" applyAlignment="1"/>
    <xf numFmtId="4" fontId="7" fillId="31" borderId="200" xfId="568" applyNumberFormat="1" applyFont="1" applyFill="1" applyBorder="1" applyAlignment="1"/>
    <xf numFmtId="4" fontId="126" fillId="93" borderId="0" xfId="568" applyNumberFormat="1" applyFont="1" applyFill="1"/>
    <xf numFmtId="4" fontId="153" fillId="33" borderId="0" xfId="568" applyNumberFormat="1" applyFont="1" applyFill="1" applyAlignment="1"/>
    <xf numFmtId="4" fontId="6" fillId="89" borderId="200" xfId="568" applyNumberFormat="1" applyFont="1" applyFill="1" applyBorder="1"/>
    <xf numFmtId="4" fontId="6" fillId="33" borderId="200" xfId="568" applyNumberFormat="1" applyFont="1" applyFill="1" applyBorder="1"/>
    <xf numFmtId="0" fontId="134" fillId="33" borderId="0" xfId="49" quotePrefix="1" applyFont="1" applyFill="1" applyBorder="1" applyAlignment="1">
      <alignment horizontal="left"/>
    </xf>
    <xf numFmtId="0" fontId="18" fillId="76" borderId="7" xfId="49" applyFont="1" applyFill="1" applyBorder="1" applyAlignment="1">
      <alignment horizontal="center"/>
    </xf>
    <xf numFmtId="0" fontId="18" fillId="76" borderId="290" xfId="49" applyFont="1" applyFill="1" applyBorder="1" applyAlignment="1">
      <alignment horizontal="center"/>
    </xf>
    <xf numFmtId="0" fontId="18" fillId="76" borderId="270" xfId="49" applyFont="1" applyFill="1" applyBorder="1" applyAlignment="1">
      <alignment horizontal="center"/>
    </xf>
    <xf numFmtId="0" fontId="0" fillId="76" borderId="292" xfId="49" applyFont="1" applyFill="1" applyBorder="1" applyAlignment="1"/>
    <xf numFmtId="0" fontId="0" fillId="76" borderId="300" xfId="49" applyFont="1" applyFill="1" applyBorder="1" applyAlignment="1"/>
    <xf numFmtId="0" fontId="18" fillId="76" borderId="255" xfId="49" applyFont="1" applyFill="1" applyBorder="1" applyAlignment="1">
      <alignment horizontal="center"/>
    </xf>
    <xf numFmtId="0" fontId="18" fillId="76" borderId="296" xfId="49" applyFont="1" applyFill="1" applyBorder="1" applyAlignment="1">
      <alignment horizontal="center"/>
    </xf>
    <xf numFmtId="0" fontId="18" fillId="76" borderId="301" xfId="49" applyFont="1" applyFill="1" applyBorder="1" applyAlignment="1">
      <alignment horizontal="center"/>
    </xf>
    <xf numFmtId="0" fontId="0" fillId="76" borderId="57" xfId="49" applyFont="1" applyFill="1" applyBorder="1"/>
    <xf numFmtId="0" fontId="0" fillId="76" borderId="274" xfId="49" applyFont="1" applyFill="1" applyBorder="1"/>
    <xf numFmtId="0" fontId="0" fillId="76" borderId="64" xfId="49" applyFont="1" applyFill="1" applyBorder="1"/>
    <xf numFmtId="0" fontId="0" fillId="76" borderId="65" xfId="49" applyFont="1" applyFill="1" applyBorder="1"/>
    <xf numFmtId="0" fontId="0" fillId="76" borderId="254" xfId="49" applyFont="1" applyFill="1" applyBorder="1"/>
    <xf numFmtId="0" fontId="0" fillId="76" borderId="278"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2"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8" xfId="49" applyNumberFormat="1" applyFont="1" applyFill="1" applyBorder="1"/>
    <xf numFmtId="4" fontId="0" fillId="76" borderId="297" xfId="49" applyNumberFormat="1" applyFont="1" applyFill="1" applyBorder="1"/>
    <xf numFmtId="4" fontId="0" fillId="76" borderId="302" xfId="49" applyNumberFormat="1" applyFont="1" applyFill="1" applyBorder="1"/>
    <xf numFmtId="4" fontId="0" fillId="76" borderId="303" xfId="49" applyNumberFormat="1" applyFont="1" applyFill="1" applyBorder="1"/>
    <xf numFmtId="4" fontId="0" fillId="76" borderId="295" xfId="49" applyNumberFormat="1" applyFont="1" applyFill="1" applyBorder="1"/>
    <xf numFmtId="4" fontId="0" fillId="76" borderId="300" xfId="49" applyNumberFormat="1" applyFont="1" applyFill="1" applyBorder="1"/>
    <xf numFmtId="4" fontId="0" fillId="76" borderId="272" xfId="49" applyNumberFormat="1" applyFont="1" applyFill="1" applyBorder="1"/>
    <xf numFmtId="4" fontId="0" fillId="76" borderId="37" xfId="49" applyNumberFormat="1" applyFont="1" applyFill="1" applyBorder="1"/>
    <xf numFmtId="4" fontId="0" fillId="76" borderId="304" xfId="49" applyNumberFormat="1" applyFont="1" applyFill="1" applyBorder="1"/>
    <xf numFmtId="4" fontId="0" fillId="76" borderId="288" xfId="49" applyNumberFormat="1" applyFont="1" applyFill="1" applyBorder="1"/>
    <xf numFmtId="4" fontId="0" fillId="76" borderId="298" xfId="49" applyNumberFormat="1" applyFont="1" applyFill="1" applyBorder="1"/>
    <xf numFmtId="4" fontId="0" fillId="76" borderId="213" xfId="49" applyNumberFormat="1" applyFont="1" applyFill="1" applyBorder="1"/>
    <xf numFmtId="4" fontId="0" fillId="76" borderId="289" xfId="49" applyNumberFormat="1" applyFont="1" applyFill="1" applyBorder="1"/>
    <xf numFmtId="4" fontId="0" fillId="76" borderId="299" xfId="49" applyNumberFormat="1" applyFont="1" applyFill="1" applyBorder="1"/>
    <xf numFmtId="4" fontId="0" fillId="76" borderId="305" xfId="49" applyNumberFormat="1" applyFont="1" applyFill="1" applyBorder="1"/>
    <xf numFmtId="4" fontId="0" fillId="76" borderId="257" xfId="49" applyNumberFormat="1" applyFont="1" applyFill="1" applyBorder="1"/>
    <xf numFmtId="4" fontId="0" fillId="76" borderId="60" xfId="49" applyNumberFormat="1" applyFont="1" applyFill="1" applyBorder="1"/>
    <xf numFmtId="4" fontId="0" fillId="76" borderId="214" xfId="49" applyNumberFormat="1" applyFont="1" applyFill="1" applyBorder="1"/>
    <xf numFmtId="0" fontId="22" fillId="77" borderId="71" xfId="49" applyFont="1" applyFill="1" applyBorder="1"/>
    <xf numFmtId="0" fontId="7" fillId="77" borderId="72" xfId="49" applyFont="1" applyFill="1" applyBorder="1"/>
    <xf numFmtId="4" fontId="7" fillId="77" borderId="33" xfId="49" applyNumberFormat="1" applyFont="1" applyFill="1" applyBorder="1"/>
    <xf numFmtId="4" fontId="7" fillId="77" borderId="44" xfId="49" applyNumberFormat="1" applyFont="1" applyFill="1" applyBorder="1"/>
    <xf numFmtId="4" fontId="7" fillId="77" borderId="348" xfId="49" applyNumberFormat="1" applyFont="1" applyFill="1" applyBorder="1"/>
    <xf numFmtId="0" fontId="37" fillId="0" borderId="7" xfId="49" applyFont="1" applyBorder="1"/>
    <xf numFmtId="0" fontId="0" fillId="0" borderId="8" xfId="49" applyFont="1" applyBorder="1"/>
    <xf numFmtId="0" fontId="0" fillId="0" borderId="11" xfId="49" applyFont="1" applyBorder="1"/>
    <xf numFmtId="0" fontId="6" fillId="0" borderId="5" xfId="49" applyFont="1" applyBorder="1"/>
    <xf numFmtId="0" fontId="18" fillId="0" borderId="4" xfId="49" applyFont="1" applyBorder="1"/>
    <xf numFmtId="0" fontId="83" fillId="33" borderId="0" xfId="49" quotePrefix="1" applyFont="1" applyFill="1" applyAlignment="1">
      <alignment horizontal="left"/>
    </xf>
    <xf numFmtId="0" fontId="134" fillId="33" borderId="0" xfId="49" quotePrefix="1" applyFont="1" applyFill="1" applyAlignment="1">
      <alignment horizontal="left"/>
    </xf>
    <xf numFmtId="4" fontId="0" fillId="33" borderId="350" xfId="49" applyNumberFormat="1" applyFont="1" applyFill="1" applyBorder="1"/>
    <xf numFmtId="4" fontId="0" fillId="33" borderId="351" xfId="49" applyNumberFormat="1" applyFont="1" applyFill="1" applyBorder="1"/>
    <xf numFmtId="4" fontId="0" fillId="76" borderId="352" xfId="49" applyNumberFormat="1" applyFont="1" applyFill="1" applyBorder="1"/>
    <xf numFmtId="0" fontId="18" fillId="76" borderId="349" xfId="49" applyFont="1" applyFill="1" applyBorder="1"/>
    <xf numFmtId="0" fontId="0" fillId="76" borderId="353" xfId="49" applyFont="1" applyFill="1" applyBorder="1"/>
    <xf numFmtId="0" fontId="6" fillId="76" borderId="354" xfId="49" applyFont="1" applyFill="1" applyBorder="1"/>
    <xf numFmtId="4" fontId="0" fillId="33" borderId="355" xfId="49" applyNumberFormat="1" applyFont="1" applyFill="1" applyBorder="1"/>
    <xf numFmtId="4" fontId="0" fillId="76" borderId="356" xfId="49" applyNumberFormat="1" applyFont="1" applyFill="1" applyBorder="1"/>
    <xf numFmtId="0" fontId="54" fillId="33" borderId="0" xfId="0" applyFont="1" applyFill="1"/>
    <xf numFmtId="0" fontId="30" fillId="33" borderId="0" xfId="0" applyFont="1" applyFill="1"/>
    <xf numFmtId="0" fontId="22" fillId="76" borderId="33" xfId="0" applyFont="1" applyFill="1" applyBorder="1" applyAlignment="1">
      <alignment horizontal="center"/>
    </xf>
    <xf numFmtId="0" fontId="22"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18" fillId="76" borderId="0" xfId="0" applyFont="1" applyFill="1"/>
    <xf numFmtId="4" fontId="0" fillId="76" borderId="3" xfId="0" applyNumberFormat="1" applyFill="1" applyBorder="1"/>
    <xf numFmtId="4" fontId="0" fillId="76" borderId="10" xfId="0" applyNumberFormat="1" applyFill="1" applyBorder="1"/>
    <xf numFmtId="0" fontId="22" fillId="76" borderId="0" xfId="0" applyFont="1" applyFill="1"/>
    <xf numFmtId="0" fontId="0" fillId="76" borderId="65" xfId="0" applyFill="1" applyBorder="1"/>
    <xf numFmtId="4" fontId="0" fillId="76" borderId="292" xfId="0" applyNumberFormat="1" applyFill="1" applyBorder="1"/>
    <xf numFmtId="4" fontId="0" fillId="76" borderId="293" xfId="0" applyNumberFormat="1" applyFill="1" applyBorder="1"/>
    <xf numFmtId="0" fontId="63" fillId="76" borderId="0" xfId="0" applyFont="1" applyFill="1"/>
    <xf numFmtId="0" fontId="63"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38" fillId="76" borderId="73" xfId="0" applyFont="1" applyFill="1" applyBorder="1" applyAlignment="1">
      <alignment horizontal="center" vertical="center"/>
    </xf>
    <xf numFmtId="0" fontId="38" fillId="76" borderId="74" xfId="0" applyFont="1" applyFill="1" applyBorder="1" applyAlignment="1">
      <alignment horizontal="center" vertical="center" wrapText="1"/>
    </xf>
    <xf numFmtId="0" fontId="38" fillId="76" borderId="75" xfId="0" applyFont="1" applyFill="1" applyBorder="1" applyAlignment="1">
      <alignment horizontal="center" vertical="center" wrapText="1"/>
    </xf>
    <xf numFmtId="0" fontId="71" fillId="76" borderId="71" xfId="0" applyNumberFormat="1" applyFont="1" applyFill="1" applyBorder="1" applyAlignment="1">
      <alignment horizontal="right"/>
    </xf>
    <xf numFmtId="0" fontId="38" fillId="76" borderId="49" xfId="0" applyNumberFormat="1" applyFont="1" applyFill="1" applyBorder="1" applyAlignment="1"/>
    <xf numFmtId="0" fontId="18" fillId="76" borderId="50" xfId="0" applyNumberFormat="1" applyFont="1" applyFill="1" applyBorder="1" applyAlignment="1">
      <alignment horizontal="left" indent="1"/>
    </xf>
    <xf numFmtId="0" fontId="0" fillId="76" borderId="51" xfId="0" applyFont="1" applyFill="1" applyBorder="1" applyAlignment="1">
      <alignment vertical="top"/>
    </xf>
    <xf numFmtId="168" fontId="6" fillId="33" borderId="130" xfId="0" applyNumberFormat="1" applyFont="1" applyFill="1" applyBorder="1" applyAlignment="1">
      <alignment vertical="top"/>
    </xf>
    <xf numFmtId="0" fontId="6" fillId="33" borderId="131" xfId="0" applyFont="1" applyFill="1" applyBorder="1" applyAlignment="1">
      <alignment vertical="top"/>
    </xf>
    <xf numFmtId="0" fontId="6" fillId="33" borderId="132" xfId="0" applyFont="1" applyFill="1" applyBorder="1" applyAlignment="1">
      <alignment vertical="top"/>
    </xf>
    <xf numFmtId="168" fontId="6" fillId="33" borderId="133" xfId="0" applyNumberFormat="1" applyFont="1" applyFill="1" applyBorder="1" applyAlignment="1">
      <alignment vertical="top"/>
    </xf>
    <xf numFmtId="0" fontId="6" fillId="33" borderId="134" xfId="0" applyFont="1" applyFill="1" applyBorder="1" applyAlignment="1">
      <alignment vertical="top"/>
    </xf>
    <xf numFmtId="167" fontId="6" fillId="33" borderId="133" xfId="0" applyNumberFormat="1" applyFont="1" applyFill="1" applyBorder="1" applyAlignment="1"/>
    <xf numFmtId="167" fontId="6" fillId="33" borderId="134" xfId="0" applyNumberFormat="1" applyFont="1" applyFill="1" applyBorder="1" applyAlignment="1"/>
    <xf numFmtId="167" fontId="6" fillId="33" borderId="132" xfId="0" applyNumberFormat="1" applyFont="1" applyFill="1" applyBorder="1" applyAlignment="1"/>
    <xf numFmtId="167" fontId="6" fillId="33" borderId="128" xfId="0" applyNumberFormat="1" applyFont="1" applyFill="1" applyBorder="1" applyAlignment="1">
      <alignment vertical="top"/>
    </xf>
    <xf numFmtId="167" fontId="6" fillId="33" borderId="131" xfId="0" applyNumberFormat="1" applyFont="1" applyFill="1" applyBorder="1" applyAlignment="1">
      <alignment vertical="top"/>
    </xf>
    <xf numFmtId="167" fontId="6" fillId="33" borderId="132" xfId="0" applyNumberFormat="1" applyFont="1" applyFill="1" applyBorder="1" applyAlignment="1">
      <alignment vertical="top"/>
    </xf>
    <xf numFmtId="167" fontId="0" fillId="33" borderId="67" xfId="0" applyNumberFormat="1" applyFont="1" applyFill="1" applyBorder="1" applyAlignment="1">
      <alignment vertical="top"/>
    </xf>
    <xf numFmtId="167" fontId="0" fillId="33" borderId="63" xfId="0" applyNumberFormat="1" applyFont="1" applyFill="1" applyBorder="1" applyAlignment="1">
      <alignment vertical="top"/>
    </xf>
    <xf numFmtId="167" fontId="0" fillId="33" borderId="70" xfId="0" applyNumberFormat="1" applyFont="1" applyFill="1" applyBorder="1" applyAlignment="1">
      <alignment vertical="top"/>
    </xf>
    <xf numFmtId="167" fontId="0" fillId="33" borderId="69" xfId="0" applyNumberFormat="1" applyFont="1" applyFill="1" applyBorder="1" applyAlignment="1"/>
    <xf numFmtId="167" fontId="0" fillId="33" borderId="63" xfId="0" applyNumberFormat="1" applyFont="1" applyFill="1" applyBorder="1" applyAlignment="1"/>
    <xf numFmtId="167" fontId="0" fillId="33" borderId="70" xfId="0" applyNumberFormat="1" applyFont="1" applyFill="1" applyBorder="1" applyAlignment="1"/>
    <xf numFmtId="168" fontId="0" fillId="33" borderId="69" xfId="0" applyNumberFormat="1" applyFont="1" applyFill="1" applyBorder="1" applyAlignment="1"/>
    <xf numFmtId="168" fontId="0" fillId="33" borderId="63" xfId="0" applyNumberFormat="1" applyFont="1" applyFill="1" applyBorder="1" applyAlignment="1"/>
    <xf numFmtId="168" fontId="0" fillId="33" borderId="70" xfId="0" applyNumberFormat="1" applyFont="1" applyFill="1" applyBorder="1" applyAlignment="1"/>
    <xf numFmtId="168"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2" fillId="77" borderId="71" xfId="0" applyNumberFormat="1" applyFont="1" applyFill="1" applyBorder="1" applyAlignment="1">
      <alignment horizontal="center" vertical="center"/>
    </xf>
    <xf numFmtId="167" fontId="7" fillId="77" borderId="46" xfId="0" applyNumberFormat="1" applyFont="1" applyFill="1" applyBorder="1" applyAlignment="1">
      <alignment vertical="center"/>
    </xf>
    <xf numFmtId="167" fontId="7" fillId="77" borderId="44" xfId="0" applyNumberFormat="1" applyFont="1" applyFill="1" applyBorder="1" applyAlignment="1">
      <alignment vertical="center"/>
    </xf>
    <xf numFmtId="4" fontId="6" fillId="33" borderId="130" xfId="0" applyNumberFormat="1" applyFont="1" applyFill="1" applyBorder="1" applyAlignment="1">
      <alignment vertical="top"/>
    </xf>
    <xf numFmtId="4" fontId="6" fillId="33" borderId="133" xfId="0" applyNumberFormat="1" applyFont="1" applyFill="1" applyBorder="1" applyAlignment="1">
      <alignment vertical="top"/>
    </xf>
    <xf numFmtId="4" fontId="6" fillId="33" borderId="133" xfId="0" applyNumberFormat="1" applyFont="1" applyFill="1" applyBorder="1" applyAlignment="1"/>
    <xf numFmtId="4" fontId="6" fillId="33" borderId="128" xfId="0" applyNumberFormat="1" applyFont="1" applyFill="1" applyBorder="1" applyAlignment="1">
      <alignment vertical="top"/>
    </xf>
    <xf numFmtId="4" fontId="7"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49" fillId="33" borderId="0" xfId="0" applyFont="1" applyFill="1" applyAlignment="1">
      <alignment horizontal="left"/>
    </xf>
    <xf numFmtId="4" fontId="30" fillId="33" borderId="0" xfId="0" applyNumberFormat="1" applyFont="1" applyFill="1"/>
    <xf numFmtId="0" fontId="30" fillId="33" borderId="0" xfId="0" applyFont="1" applyFill="1" applyAlignment="1">
      <alignment horizontal="center"/>
    </xf>
    <xf numFmtId="0" fontId="67" fillId="33" borderId="119" xfId="0" applyFont="1" applyFill="1" applyBorder="1" applyAlignment="1"/>
    <xf numFmtId="0" fontId="14" fillId="33" borderId="120" xfId="0" applyFont="1" applyFill="1" applyBorder="1" applyAlignment="1"/>
    <xf numFmtId="0" fontId="38" fillId="76" borderId="320" xfId="0" applyFont="1" applyFill="1" applyBorder="1" applyAlignment="1">
      <alignment horizontal="center" vertical="center"/>
    </xf>
    <xf numFmtId="0" fontId="38" fillId="76" borderId="260" xfId="0" applyFont="1" applyFill="1" applyBorder="1" applyAlignment="1">
      <alignment horizontal="center" vertical="center" wrapText="1"/>
    </xf>
    <xf numFmtId="0" fontId="38" fillId="76" borderId="321" xfId="0" applyFont="1" applyFill="1" applyBorder="1" applyAlignment="1">
      <alignment horizontal="center" vertical="center" wrapText="1"/>
    </xf>
    <xf numFmtId="0" fontId="24"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68" fontId="0" fillId="33" borderId="0" xfId="0" applyNumberFormat="1" applyFont="1" applyFill="1" applyAlignment="1">
      <alignment vertical="top"/>
    </xf>
    <xf numFmtId="0" fontId="6" fillId="33" borderId="266" xfId="0" applyFont="1" applyFill="1" applyBorder="1" applyAlignment="1">
      <alignment vertical="top"/>
    </xf>
    <xf numFmtId="167" fontId="6" fillId="33" borderId="266" xfId="0" applyNumberFormat="1" applyFont="1" applyFill="1" applyBorder="1" applyAlignment="1"/>
    <xf numFmtId="167" fontId="6" fillId="33" borderId="266" xfId="0" applyNumberFormat="1" applyFont="1" applyFill="1" applyBorder="1" applyAlignment="1">
      <alignment vertical="top"/>
    </xf>
    <xf numFmtId="167" fontId="0" fillId="33" borderId="332" xfId="0" applyNumberFormat="1" applyFont="1" applyFill="1" applyBorder="1" applyAlignment="1">
      <alignment vertical="top"/>
    </xf>
    <xf numFmtId="167" fontId="0" fillId="33" borderId="297" xfId="0" applyNumberFormat="1" applyFont="1" applyFill="1" applyBorder="1" applyAlignment="1">
      <alignment vertical="top"/>
    </xf>
    <xf numFmtId="167" fontId="0" fillId="33" borderId="218" xfId="0" applyNumberFormat="1" applyFont="1" applyFill="1" applyBorder="1" applyAlignment="1">
      <alignment vertical="top"/>
    </xf>
    <xf numFmtId="167" fontId="0" fillId="33" borderId="219" xfId="0" applyNumberFormat="1" applyFont="1" applyFill="1" applyBorder="1" applyAlignment="1">
      <alignment vertical="top"/>
    </xf>
    <xf numFmtId="167" fontId="0" fillId="33" borderId="218" xfId="0" applyNumberFormat="1" applyFont="1" applyFill="1" applyBorder="1" applyAlignment="1"/>
    <xf numFmtId="167" fontId="0" fillId="33" borderId="297" xfId="0" applyNumberFormat="1" applyFont="1" applyFill="1" applyBorder="1" applyAlignment="1"/>
    <xf numFmtId="167" fontId="0" fillId="33" borderId="219" xfId="0" applyNumberFormat="1" applyFont="1" applyFill="1" applyBorder="1" applyAlignment="1"/>
    <xf numFmtId="168" fontId="0" fillId="33" borderId="218" xfId="0" applyNumberFormat="1" applyFont="1" applyFill="1" applyBorder="1" applyAlignment="1"/>
    <xf numFmtId="168" fontId="0" fillId="33" borderId="297" xfId="0" applyNumberFormat="1" applyFont="1" applyFill="1" applyBorder="1" applyAlignment="1"/>
    <xf numFmtId="168" fontId="0" fillId="33" borderId="219" xfId="0" applyNumberFormat="1" applyFont="1" applyFill="1" applyBorder="1" applyAlignment="1"/>
    <xf numFmtId="168" fontId="0" fillId="33" borderId="226" xfId="0" applyNumberFormat="1" applyFont="1" applyFill="1" applyBorder="1" applyAlignment="1">
      <alignment vertical="top"/>
    </xf>
    <xf numFmtId="0" fontId="0" fillId="33" borderId="227" xfId="0" applyFont="1" applyFill="1" applyBorder="1" applyAlignment="1">
      <alignment vertical="top"/>
    </xf>
    <xf numFmtId="0" fontId="0" fillId="33" borderId="309" xfId="0" applyFont="1" applyFill="1" applyBorder="1" applyAlignment="1">
      <alignment vertical="top"/>
    </xf>
    <xf numFmtId="0" fontId="0" fillId="33" borderId="226" xfId="0" applyFont="1" applyFill="1" applyBorder="1" applyAlignment="1">
      <alignment vertical="top"/>
    </xf>
    <xf numFmtId="0" fontId="0" fillId="33" borderId="228" xfId="0" applyFont="1" applyFill="1" applyBorder="1" applyAlignment="1">
      <alignment vertical="top"/>
    </xf>
    <xf numFmtId="0" fontId="0" fillId="33" borderId="60" xfId="0" applyFont="1" applyFill="1" applyBorder="1" applyAlignment="1">
      <alignment vertical="top"/>
    </xf>
    <xf numFmtId="167" fontId="7" fillId="77" borderId="43" xfId="0" applyNumberFormat="1" applyFont="1" applyFill="1" applyBorder="1" applyAlignment="1">
      <alignment vertical="center"/>
    </xf>
    <xf numFmtId="167" fontId="7" fillId="77" borderId="251" xfId="0" applyNumberFormat="1" applyFont="1" applyFill="1" applyBorder="1" applyAlignment="1">
      <alignment vertical="center"/>
    </xf>
    <xf numFmtId="0" fontId="124" fillId="89" borderId="0" xfId="55" applyFont="1" applyFill="1" applyProtection="1">
      <protection hidden="1"/>
    </xf>
    <xf numFmtId="0" fontId="7" fillId="77" borderId="200" xfId="568" applyFont="1" applyFill="1" applyBorder="1"/>
    <xf numFmtId="4" fontId="7" fillId="0" borderId="0" xfId="568" applyNumberFormat="1" applyFont="1" applyFill="1" applyBorder="1" applyAlignment="1">
      <alignment horizontal="center"/>
    </xf>
    <xf numFmtId="4" fontId="6" fillId="0" borderId="0" xfId="568" applyNumberFormat="1" applyAlignment="1">
      <alignment horizontal="center"/>
    </xf>
    <xf numFmtId="4" fontId="7" fillId="77" borderId="200" xfId="568" applyNumberFormat="1" applyFont="1" applyFill="1" applyBorder="1" applyAlignment="1">
      <alignment horizontal="center"/>
    </xf>
    <xf numFmtId="4" fontId="7" fillId="76" borderId="357" xfId="568" applyNumberFormat="1" applyFont="1" applyFill="1" applyBorder="1" applyAlignment="1">
      <alignment horizontal="center"/>
    </xf>
    <xf numFmtId="4" fontId="7" fillId="76" borderId="359" xfId="568" applyNumberFormat="1" applyFont="1" applyFill="1" applyBorder="1" applyAlignment="1">
      <alignment horizontal="center"/>
    </xf>
    <xf numFmtId="4" fontId="7" fillId="76" borderId="252" xfId="568" applyNumberFormat="1" applyFont="1" applyFill="1" applyBorder="1" applyAlignment="1">
      <alignment horizontal="center"/>
    </xf>
    <xf numFmtId="4" fontId="7" fillId="77" borderId="357" xfId="568" applyNumberFormat="1" applyFont="1" applyFill="1" applyBorder="1" applyAlignment="1">
      <alignment horizontal="center"/>
    </xf>
    <xf numFmtId="4" fontId="7" fillId="77" borderId="359" xfId="568" applyNumberFormat="1" applyFont="1" applyFill="1" applyBorder="1" applyAlignment="1">
      <alignment horizontal="center"/>
    </xf>
    <xf numFmtId="4" fontId="7" fillId="77" borderId="252" xfId="568" applyNumberFormat="1" applyFont="1" applyFill="1" applyBorder="1" applyAlignment="1">
      <alignment horizontal="center"/>
    </xf>
    <xf numFmtId="4" fontId="6" fillId="0" borderId="3" xfId="568" applyNumberFormat="1" applyBorder="1" applyAlignment="1">
      <alignment horizontal="center"/>
    </xf>
    <xf numFmtId="4" fontId="6" fillId="0" borderId="5" xfId="568" applyNumberFormat="1" applyBorder="1" applyAlignment="1">
      <alignment horizontal="center"/>
    </xf>
    <xf numFmtId="4" fontId="7" fillId="77" borderId="360" xfId="568" applyNumberFormat="1" applyFont="1" applyFill="1" applyBorder="1" applyAlignment="1">
      <alignment horizontal="center"/>
    </xf>
    <xf numFmtId="4" fontId="7" fillId="77" borderId="195" xfId="568" applyNumberFormat="1" applyFont="1" applyFill="1" applyBorder="1" applyAlignment="1">
      <alignment horizontal="center"/>
    </xf>
    <xf numFmtId="4" fontId="6" fillId="76" borderId="200" xfId="568" applyNumberFormat="1" applyFill="1" applyBorder="1" applyAlignment="1">
      <alignment horizontal="center"/>
    </xf>
    <xf numFmtId="4" fontId="6" fillId="76" borderId="357" xfId="568" applyNumberFormat="1" applyFill="1" applyBorder="1" applyAlignment="1">
      <alignment horizontal="center"/>
    </xf>
    <xf numFmtId="4" fontId="6" fillId="76" borderId="359" xfId="568" applyNumberFormat="1" applyFill="1" applyBorder="1" applyAlignment="1">
      <alignment horizontal="center"/>
    </xf>
    <xf numFmtId="4" fontId="6" fillId="76" borderId="252" xfId="568" applyNumberFormat="1" applyFill="1" applyBorder="1" applyAlignment="1">
      <alignment horizontal="center"/>
    </xf>
    <xf numFmtId="0" fontId="6" fillId="76" borderId="357" xfId="568" applyFill="1" applyBorder="1"/>
    <xf numFmtId="0" fontId="7" fillId="76" borderId="357" xfId="568" applyFont="1" applyFill="1" applyBorder="1"/>
    <xf numFmtId="0" fontId="7" fillId="77" borderId="357" xfId="568" applyFont="1" applyFill="1" applyBorder="1"/>
    <xf numFmtId="0" fontId="6" fillId="76" borderId="361" xfId="568" applyFill="1" applyBorder="1"/>
    <xf numFmtId="0" fontId="7" fillId="76" borderId="361" xfId="568" applyFont="1" applyFill="1" applyBorder="1"/>
    <xf numFmtId="0" fontId="7" fillId="77" borderId="361" xfId="568" applyFont="1" applyFill="1" applyBorder="1"/>
    <xf numFmtId="0" fontId="6" fillId="76" borderId="317" xfId="568" applyFill="1" applyBorder="1"/>
    <xf numFmtId="0" fontId="7" fillId="76" borderId="317" xfId="568" applyFont="1" applyFill="1" applyBorder="1"/>
    <xf numFmtId="0" fontId="7" fillId="77" borderId="317" xfId="568" applyFont="1" applyFill="1" applyBorder="1"/>
    <xf numFmtId="0" fontId="6" fillId="76" borderId="200" xfId="568" quotePrefix="1" applyFont="1" applyFill="1" applyBorder="1" applyAlignment="1">
      <alignment horizontal="left"/>
    </xf>
    <xf numFmtId="0" fontId="6" fillId="76" borderId="200" xfId="568" applyFont="1" applyFill="1" applyBorder="1"/>
    <xf numFmtId="4" fontId="6" fillId="76" borderId="200" xfId="568" applyNumberFormat="1" applyFont="1" applyFill="1" applyBorder="1" applyAlignment="1">
      <alignment horizontal="center"/>
    </xf>
    <xf numFmtId="4" fontId="6" fillId="76" borderId="357" xfId="568" applyNumberFormat="1" applyFont="1" applyFill="1" applyBorder="1" applyAlignment="1">
      <alignment horizontal="center"/>
    </xf>
    <xf numFmtId="4" fontId="6" fillId="76" borderId="359" xfId="568" applyNumberFormat="1" applyFont="1" applyFill="1" applyBorder="1" applyAlignment="1">
      <alignment horizontal="center"/>
    </xf>
    <xf numFmtId="4" fontId="6" fillId="76" borderId="252" xfId="568" applyNumberFormat="1" applyFont="1" applyFill="1" applyBorder="1" applyAlignment="1">
      <alignment horizontal="center"/>
    </xf>
    <xf numFmtId="0" fontId="6" fillId="76" borderId="200" xfId="568" quotePrefix="1" applyFont="1" applyFill="1" applyBorder="1"/>
    <xf numFmtId="0" fontId="5" fillId="76" borderId="200" xfId="568" applyFont="1" applyFill="1" applyBorder="1"/>
    <xf numFmtId="0" fontId="6" fillId="76" borderId="200" xfId="568" quotePrefix="1" applyFill="1" applyBorder="1"/>
    <xf numFmtId="0" fontId="6" fillId="76" borderId="200" xfId="568" applyFont="1" applyFill="1" applyBorder="1" applyAlignment="1">
      <alignment horizontal="left"/>
    </xf>
    <xf numFmtId="4" fontId="7" fillId="76" borderId="360" xfId="568" applyNumberFormat="1" applyFont="1" applyFill="1" applyBorder="1" applyAlignment="1">
      <alignment horizontal="center"/>
    </xf>
    <xf numFmtId="4" fontId="6" fillId="76" borderId="195" xfId="568" applyNumberFormat="1" applyFont="1" applyFill="1" applyBorder="1" applyAlignment="1">
      <alignment horizontal="center"/>
    </xf>
    <xf numFmtId="4" fontId="6" fillId="33" borderId="0" xfId="568" applyNumberFormat="1" applyFill="1" applyAlignment="1">
      <alignment horizontal="center"/>
    </xf>
    <xf numFmtId="4" fontId="6" fillId="33" borderId="3" xfId="568" applyNumberFormat="1" applyFill="1" applyBorder="1" applyAlignment="1">
      <alignment horizontal="center"/>
    </xf>
    <xf numFmtId="4" fontId="6" fillId="33" borderId="5" xfId="568" applyNumberFormat="1" applyFill="1" applyBorder="1" applyAlignment="1">
      <alignment horizontal="center"/>
    </xf>
    <xf numFmtId="4" fontId="6" fillId="76" borderId="127" xfId="568" applyNumberFormat="1" applyFill="1" applyBorder="1" applyAlignment="1">
      <alignment horizontal="center"/>
    </xf>
    <xf numFmtId="4" fontId="6" fillId="76" borderId="268" xfId="568" applyNumberFormat="1" applyFill="1" applyBorder="1" applyAlignment="1">
      <alignment horizontal="center"/>
    </xf>
    <xf numFmtId="4" fontId="6" fillId="76" borderId="358" xfId="568" applyNumberFormat="1" applyFill="1" applyBorder="1" applyAlignment="1">
      <alignment horizontal="center"/>
    </xf>
    <xf numFmtId="4" fontId="6" fillId="76" borderId="305" xfId="568" applyNumberFormat="1" applyFill="1" applyBorder="1" applyAlignment="1">
      <alignment horizontal="center"/>
    </xf>
    <xf numFmtId="4" fontId="7" fillId="76" borderId="43" xfId="568" applyNumberFormat="1" applyFont="1" applyFill="1" applyBorder="1" applyAlignment="1">
      <alignment horizontal="center"/>
    </xf>
    <xf numFmtId="4" fontId="7" fillId="76" borderId="46" xfId="568" applyNumberFormat="1" applyFont="1" applyFill="1" applyBorder="1" applyAlignment="1">
      <alignment horizontal="center"/>
    </xf>
    <xf numFmtId="4" fontId="7" fillId="76" borderId="251" xfId="568" applyNumberFormat="1" applyFont="1" applyFill="1" applyBorder="1" applyAlignment="1">
      <alignment horizontal="center"/>
    </xf>
    <xf numFmtId="4" fontId="7" fillId="76" borderId="44" xfId="568" applyNumberFormat="1" applyFont="1" applyFill="1" applyBorder="1" applyAlignment="1">
      <alignment horizontal="center"/>
    </xf>
    <xf numFmtId="0" fontId="7" fillId="76" borderId="82" xfId="568" applyFont="1" applyFill="1" applyBorder="1" applyAlignment="1">
      <alignment horizontal="center"/>
    </xf>
    <xf numFmtId="0" fontId="7" fillId="76" borderId="46" xfId="568" applyFont="1" applyFill="1" applyBorder="1" applyAlignment="1">
      <alignment horizontal="center"/>
    </xf>
    <xf numFmtId="0" fontId="7" fillId="76" borderId="43" xfId="568" applyFont="1" applyFill="1" applyBorder="1" applyAlignment="1">
      <alignment horizontal="center"/>
    </xf>
    <xf numFmtId="4" fontId="7" fillId="76" borderId="39" xfId="568" applyNumberFormat="1" applyFont="1" applyFill="1" applyBorder="1" applyAlignment="1">
      <alignment horizontal="center"/>
    </xf>
    <xf numFmtId="4" fontId="7" fillId="77" borderId="317" xfId="568" applyNumberFormat="1" applyFont="1" applyFill="1" applyBorder="1" applyAlignment="1">
      <alignment horizontal="center"/>
    </xf>
    <xf numFmtId="0" fontId="7" fillId="77" borderId="33" xfId="0" applyFont="1" applyFill="1" applyBorder="1" applyAlignment="1">
      <alignment vertical="top"/>
    </xf>
    <xf numFmtId="4" fontId="129" fillId="77" borderId="15" xfId="0" applyNumberFormat="1" applyFont="1" applyFill="1" applyBorder="1" applyAlignment="1">
      <alignment vertical="top"/>
    </xf>
    <xf numFmtId="4" fontId="129" fillId="77" borderId="14" xfId="0" applyNumberFormat="1" applyFont="1" applyFill="1" applyBorder="1" applyAlignment="1">
      <alignment horizontal="right"/>
    </xf>
    <xf numFmtId="4" fontId="129" fillId="77" borderId="43" xfId="0" applyNumberFormat="1" applyFont="1" applyFill="1" applyBorder="1" applyAlignment="1">
      <alignment vertical="top"/>
    </xf>
    <xf numFmtId="10" fontId="129" fillId="77" borderId="44" xfId="7" applyNumberFormat="1" applyFont="1" applyFill="1" applyBorder="1"/>
    <xf numFmtId="10" fontId="129" fillId="77" borderId="15" xfId="7" applyNumberFormat="1" applyFont="1" applyFill="1" applyBorder="1"/>
    <xf numFmtId="0" fontId="7" fillId="89" borderId="0" xfId="568" applyFont="1" applyFill="1" applyAlignment="1"/>
    <xf numFmtId="0" fontId="140" fillId="76" borderId="200" xfId="568" applyFont="1" applyFill="1" applyBorder="1"/>
    <xf numFmtId="0" fontId="7" fillId="77" borderId="200" xfId="568" applyFont="1" applyFill="1" applyBorder="1" applyAlignment="1">
      <alignment horizontal="center"/>
    </xf>
    <xf numFmtId="0" fontId="7" fillId="77" borderId="357" xfId="568" applyFont="1" applyFill="1" applyBorder="1" applyAlignment="1">
      <alignment horizontal="center"/>
    </xf>
    <xf numFmtId="0" fontId="7" fillId="77" borderId="359" xfId="568" applyFont="1" applyFill="1" applyBorder="1" applyAlignment="1">
      <alignment horizontal="center"/>
    </xf>
    <xf numFmtId="0" fontId="7" fillId="77" borderId="252" xfId="568" applyFont="1" applyFill="1" applyBorder="1" applyAlignment="1">
      <alignment horizontal="center"/>
    </xf>
    <xf numFmtId="0" fontId="163" fillId="77" borderId="200" xfId="568" applyFont="1" applyFill="1" applyBorder="1"/>
    <xf numFmtId="0" fontId="6" fillId="77" borderId="200" xfId="568" applyFill="1" applyBorder="1"/>
    <xf numFmtId="0" fontId="140" fillId="77" borderId="200" xfId="568" applyFont="1" applyFill="1" applyBorder="1"/>
    <xf numFmtId="0" fontId="7" fillId="77" borderId="200" xfId="568" applyFont="1" applyFill="1" applyBorder="1" applyAlignment="1">
      <alignment horizontal="right"/>
    </xf>
    <xf numFmtId="0" fontId="6" fillId="76" borderId="200" xfId="568" applyFill="1" applyBorder="1" applyAlignment="1">
      <alignment horizontal="right"/>
    </xf>
    <xf numFmtId="0" fontId="6" fillId="76" borderId="200" xfId="568" applyFont="1" applyFill="1" applyBorder="1" applyAlignment="1">
      <alignment horizontal="right"/>
    </xf>
    <xf numFmtId="0" fontId="6" fillId="77" borderId="127" xfId="568" applyFill="1" applyBorder="1"/>
    <xf numFmtId="0" fontId="7" fillId="77" borderId="127" xfId="568" applyFont="1" applyFill="1" applyBorder="1" applyAlignment="1">
      <alignment horizontal="center"/>
    </xf>
    <xf numFmtId="0" fontId="7" fillId="77" borderId="268" xfId="568" applyFont="1" applyFill="1" applyBorder="1" applyAlignment="1">
      <alignment horizontal="center"/>
    </xf>
    <xf numFmtId="0" fontId="7" fillId="77" borderId="358" xfId="568" applyFont="1" applyFill="1" applyBorder="1" applyAlignment="1">
      <alignment horizontal="center"/>
    </xf>
    <xf numFmtId="0" fontId="7" fillId="77" borderId="305" xfId="568" applyFont="1" applyFill="1" applyBorder="1" applyAlignment="1">
      <alignment horizontal="center"/>
    </xf>
    <xf numFmtId="0" fontId="7" fillId="76" borderId="43" xfId="568" applyFont="1" applyFill="1" applyBorder="1" applyAlignment="1">
      <alignment horizontal="center" vertical="center"/>
    </xf>
    <xf numFmtId="0" fontId="7" fillId="76" borderId="45" xfId="568" applyFont="1" applyFill="1" applyBorder="1" applyAlignment="1">
      <alignment horizontal="center" vertical="center"/>
    </xf>
    <xf numFmtId="0" fontId="7" fillId="76" borderId="46" xfId="568" applyFont="1" applyFill="1" applyBorder="1" applyAlignment="1">
      <alignment horizontal="center" vertical="center"/>
    </xf>
    <xf numFmtId="0" fontId="83" fillId="33" borderId="0" xfId="49" quotePrefix="1" applyFont="1" applyFill="1" applyBorder="1" applyAlignment="1">
      <alignment horizontal="left" vertical="top" wrapText="1"/>
    </xf>
    <xf numFmtId="0" fontId="125" fillId="76" borderId="264"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33" borderId="0" xfId="0" applyFont="1" applyFill="1" applyAlignment="1">
      <alignment horizontal="center"/>
    </xf>
    <xf numFmtId="0" fontId="6" fillId="76" borderId="32" xfId="0" applyFont="1" applyFill="1" applyBorder="1" applyAlignment="1">
      <alignment horizontal="center"/>
    </xf>
    <xf numFmtId="0" fontId="6" fillId="76" borderId="32" xfId="0" applyFont="1" applyFill="1" applyBorder="1" applyAlignment="1">
      <alignment horizontal="center"/>
    </xf>
    <xf numFmtId="4" fontId="7" fillId="0" borderId="200" xfId="568" applyNumberFormat="1" applyFont="1" applyFill="1" applyBorder="1" applyAlignment="1">
      <alignment horizontal="center"/>
    </xf>
    <xf numFmtId="4" fontId="7" fillId="0" borderId="252" xfId="568" applyNumberFormat="1" applyFont="1" applyFill="1" applyBorder="1" applyAlignment="1">
      <alignment horizontal="center"/>
    </xf>
    <xf numFmtId="4" fontId="7" fillId="0" borderId="360" xfId="568" applyNumberFormat="1" applyFont="1" applyFill="1" applyBorder="1" applyAlignment="1">
      <alignment horizontal="center"/>
    </xf>
    <xf numFmtId="0" fontId="6" fillId="107" borderId="361" xfId="568" applyFont="1" applyFill="1" applyBorder="1" applyAlignment="1">
      <alignment horizontal="left" wrapText="1"/>
    </xf>
    <xf numFmtId="0" fontId="134" fillId="0" borderId="0" xfId="0" applyFont="1" applyFill="1" applyBorder="1" applyAlignment="1">
      <alignment wrapText="1"/>
    </xf>
    <xf numFmtId="4" fontId="6" fillId="76" borderId="294" xfId="0" applyNumberFormat="1" applyFont="1" applyFill="1" applyBorder="1"/>
    <xf numFmtId="0" fontId="6" fillId="76" borderId="82" xfId="0" applyFont="1" applyFill="1" applyBorder="1" applyAlignment="1"/>
    <xf numFmtId="0" fontId="7" fillId="77" borderId="11" xfId="0" applyFont="1" applyFill="1" applyBorder="1" applyAlignment="1">
      <alignment horizontal="center"/>
    </xf>
    <xf numFmtId="0" fontId="6" fillId="76" borderId="129" xfId="0" applyFont="1" applyFill="1" applyBorder="1" applyAlignment="1">
      <alignment horizontal="center"/>
    </xf>
    <xf numFmtId="0" fontId="6" fillId="76" borderId="125" xfId="0" applyFont="1" applyFill="1" applyBorder="1" applyAlignment="1">
      <alignment horizontal="center"/>
    </xf>
    <xf numFmtId="0" fontId="6" fillId="76" borderId="33" xfId="0" applyFont="1" applyFill="1" applyBorder="1"/>
    <xf numFmtId="0" fontId="7" fillId="76" borderId="82" xfId="568" applyFont="1" applyFill="1" applyBorder="1" applyAlignment="1">
      <alignment horizontal="center" vertical="center"/>
    </xf>
    <xf numFmtId="0" fontId="6" fillId="109" borderId="14" xfId="49" applyFont="1" applyFill="1" applyBorder="1"/>
    <xf numFmtId="0" fontId="22" fillId="113" borderId="33" xfId="49" applyFont="1" applyFill="1" applyBorder="1"/>
    <xf numFmtId="49" fontId="27" fillId="113" borderId="82" xfId="49" applyNumberFormat="1" applyFont="1" applyFill="1" applyBorder="1" applyAlignment="1">
      <alignment horizontal="right"/>
    </xf>
    <xf numFmtId="0" fontId="0" fillId="0" borderId="297" xfId="49" applyFont="1" applyFill="1" applyBorder="1"/>
    <xf numFmtId="0" fontId="6" fillId="82" borderId="363" xfId="49" applyFont="1" applyFill="1" applyBorder="1"/>
    <xf numFmtId="49" fontId="18" fillId="82" borderId="364" xfId="49" applyNumberFormat="1" applyFont="1" applyFill="1" applyBorder="1" applyAlignment="1">
      <alignment horizontal="right"/>
    </xf>
    <xf numFmtId="0" fontId="6" fillId="82" borderId="365" xfId="49" applyFont="1" applyFill="1" applyBorder="1"/>
    <xf numFmtId="0" fontId="59" fillId="82" borderId="134" xfId="49" applyFont="1" applyFill="1" applyBorder="1"/>
    <xf numFmtId="0" fontId="6" fillId="82" borderId="134" xfId="49" applyFont="1" applyFill="1" applyBorder="1"/>
    <xf numFmtId="0" fontId="6" fillId="76" borderId="134" xfId="49" applyFont="1" applyFill="1" applyBorder="1"/>
    <xf numFmtId="0" fontId="0" fillId="0" borderId="0" xfId="49" applyFont="1" applyFill="1" applyBorder="1"/>
    <xf numFmtId="49" fontId="28" fillId="33" borderId="0" xfId="49" applyNumberFormat="1" applyFont="1" applyFill="1" applyAlignment="1">
      <alignment horizontal="right"/>
    </xf>
    <xf numFmtId="2" fontId="7" fillId="33" borderId="0" xfId="49" applyNumberFormat="1" applyFont="1" applyFill="1" applyBorder="1"/>
    <xf numFmtId="0" fontId="6" fillId="0" borderId="0" xfId="0" applyFont="1" applyFill="1" applyAlignment="1">
      <alignment horizontal="right"/>
    </xf>
    <xf numFmtId="0" fontId="7" fillId="0" borderId="196" xfId="0" applyFont="1" applyFill="1" applyBorder="1" applyAlignment="1">
      <alignment horizontal="center"/>
    </xf>
    <xf numFmtId="0" fontId="7" fillId="0" borderId="180" xfId="0" applyFont="1" applyFill="1" applyBorder="1" applyAlignment="1">
      <alignment horizontal="center"/>
    </xf>
    <xf numFmtId="167" fontId="6" fillId="0" borderId="133" xfId="0" applyNumberFormat="1" applyFont="1" applyFill="1" applyBorder="1" applyAlignment="1"/>
    <xf numFmtId="167" fontId="6" fillId="0" borderId="266" xfId="0" applyNumberFormat="1" applyFont="1" applyFill="1" applyBorder="1" applyAlignment="1"/>
    <xf numFmtId="0" fontId="30" fillId="0" borderId="57" xfId="0" applyFont="1" applyFill="1" applyBorder="1"/>
    <xf numFmtId="0" fontId="30" fillId="0" borderId="37" xfId="0" applyFont="1" applyFill="1" applyBorder="1"/>
    <xf numFmtId="4" fontId="30" fillId="0" borderId="57" xfId="0" applyNumberFormat="1" applyFont="1" applyFill="1" applyBorder="1"/>
    <xf numFmtId="4" fontId="30" fillId="0" borderId="58" xfId="0" applyNumberFormat="1" applyFont="1" applyFill="1" applyBorder="1"/>
    <xf numFmtId="4" fontId="6" fillId="0" borderId="133" xfId="0" applyNumberFormat="1" applyFont="1" applyFill="1" applyBorder="1" applyAlignment="1"/>
    <xf numFmtId="167" fontId="6" fillId="0" borderId="134" xfId="0" applyNumberFormat="1" applyFont="1" applyFill="1" applyBorder="1" applyAlignment="1"/>
    <xf numFmtId="167" fontId="6" fillId="0" borderId="132" xfId="0" applyNumberFormat="1" applyFont="1" applyFill="1" applyBorder="1" applyAlignment="1"/>
    <xf numFmtId="4" fontId="0" fillId="0" borderId="3" xfId="0" applyNumberFormat="1" applyFill="1" applyBorder="1"/>
    <xf numFmtId="4" fontId="0" fillId="0" borderId="10" xfId="0" applyNumberFormat="1" applyFill="1" applyBorder="1"/>
    <xf numFmtId="0" fontId="6" fillId="0" borderId="0" xfId="568" applyFont="1" applyFill="1"/>
    <xf numFmtId="0" fontId="7"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7" fillId="0" borderId="0" xfId="568" applyFont="1" applyFill="1" applyBorder="1" applyAlignment="1">
      <alignment horizontal="left" vertical="center"/>
    </xf>
    <xf numFmtId="4" fontId="7" fillId="0" borderId="180" xfId="568" applyNumberFormat="1" applyFont="1" applyFill="1" applyBorder="1" applyAlignment="1">
      <alignment horizontal="right" vertical="center"/>
    </xf>
    <xf numFmtId="4" fontId="7" fillId="0" borderId="3" xfId="568" applyNumberFormat="1" applyFont="1" applyFill="1" applyBorder="1" applyAlignment="1">
      <alignment horizontal="right" vertical="center"/>
    </xf>
    <xf numFmtId="9" fontId="62" fillId="0" borderId="94" xfId="49" applyNumberFormat="1" applyFont="1" applyFill="1" applyBorder="1" applyAlignment="1">
      <alignment horizontal="center"/>
    </xf>
    <xf numFmtId="0" fontId="6" fillId="0" borderId="95" xfId="49" applyFill="1" applyBorder="1"/>
    <xf numFmtId="4" fontId="0" fillId="0" borderId="224" xfId="49" applyNumberFormat="1" applyFont="1" applyFill="1" applyBorder="1"/>
    <xf numFmtId="4" fontId="63" fillId="0" borderId="223" xfId="49" applyNumberFormat="1" applyFont="1" applyFill="1" applyBorder="1"/>
    <xf numFmtId="4" fontId="0" fillId="0" borderId="86" xfId="49" applyNumberFormat="1" applyFont="1" applyFill="1" applyBorder="1"/>
    <xf numFmtId="4" fontId="6" fillId="0" borderId="10" xfId="568" applyNumberFormat="1" applyFont="1" applyFill="1" applyBorder="1"/>
    <xf numFmtId="4" fontId="6"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18" fillId="0" borderId="10" xfId="0" applyNumberFormat="1" applyFont="1" applyFill="1" applyBorder="1" applyAlignment="1">
      <alignment horizontal="center"/>
    </xf>
    <xf numFmtId="0" fontId="6" fillId="0" borderId="196" xfId="568" applyFill="1" applyBorder="1"/>
    <xf numFmtId="0" fontId="6" fillId="0" borderId="250" xfId="568" applyFill="1" applyBorder="1"/>
    <xf numFmtId="0" fontId="6" fillId="0" borderId="269" xfId="568" applyFill="1" applyBorder="1"/>
    <xf numFmtId="0" fontId="134" fillId="0" borderId="7" xfId="0" applyNumberFormat="1" applyFont="1" applyFill="1" applyBorder="1" applyAlignment="1">
      <alignment horizontal="center" vertical="center"/>
    </xf>
    <xf numFmtId="10" fontId="134" fillId="0" borderId="4" xfId="0" applyNumberFormat="1" applyFont="1" applyFill="1" applyBorder="1" applyAlignment="1">
      <alignment horizontal="center" vertical="center"/>
    </xf>
    <xf numFmtId="0" fontId="7" fillId="0" borderId="0" xfId="0" applyFont="1" applyFill="1" applyAlignment="1">
      <alignment horizontal="left"/>
    </xf>
    <xf numFmtId="0" fontId="6" fillId="0" borderId="0" xfId="0" applyFont="1" applyFill="1" applyBorder="1" applyAlignment="1">
      <alignment vertical="top"/>
    </xf>
    <xf numFmtId="0" fontId="6" fillId="0" borderId="0" xfId="0" applyNumberFormat="1" applyFont="1" applyFill="1"/>
    <xf numFmtId="0" fontId="137" fillId="0" borderId="10" xfId="0" applyFont="1" applyFill="1" applyBorder="1" applyAlignment="1">
      <alignment horizontal="center" vertical="center"/>
    </xf>
    <xf numFmtId="0" fontId="144" fillId="0" borderId="319" xfId="0" applyFont="1" applyFill="1" applyBorder="1"/>
    <xf numFmtId="0" fontId="18" fillId="33" borderId="43" xfId="568" applyFont="1" applyFill="1" applyBorder="1"/>
    <xf numFmtId="0" fontId="18" fillId="33" borderId="46" xfId="568" applyFont="1" applyFill="1" applyBorder="1"/>
    <xf numFmtId="0" fontId="140" fillId="33" borderId="46" xfId="568" applyFont="1" applyFill="1" applyBorder="1"/>
    <xf numFmtId="0" fontId="22" fillId="76" borderId="44" xfId="568" applyFont="1" applyFill="1" applyBorder="1"/>
    <xf numFmtId="0" fontId="54" fillId="0" borderId="0" xfId="568" applyFont="1" applyFill="1"/>
    <xf numFmtId="0" fontId="14" fillId="0" borderId="0" xfId="568" applyFont="1" applyFill="1"/>
    <xf numFmtId="0" fontId="30" fillId="0" borderId="0" xfId="5" applyFont="1" applyFill="1" applyBorder="1" applyAlignment="1">
      <alignment vertical="center"/>
    </xf>
    <xf numFmtId="0" fontId="14" fillId="0" borderId="3" xfId="5" applyFont="1" applyFill="1" applyBorder="1" applyAlignment="1">
      <alignment horizontal="center" vertical="center"/>
    </xf>
    <xf numFmtId="0" fontId="30" fillId="0" borderId="0" xfId="5" applyFont="1" applyFill="1" applyAlignment="1">
      <alignment vertical="center"/>
    </xf>
    <xf numFmtId="0" fontId="14" fillId="0" borderId="7"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11" xfId="5" applyFont="1" applyFill="1" applyBorder="1" applyAlignment="1">
      <alignment horizontal="center" vertical="center"/>
    </xf>
    <xf numFmtId="0" fontId="166" fillId="0" borderId="7" xfId="5" applyFont="1" applyFill="1" applyBorder="1" applyAlignment="1">
      <alignment horizontal="center" vertical="center"/>
    </xf>
    <xf numFmtId="0" fontId="167" fillId="0" borderId="7" xfId="5" applyFont="1" applyFill="1" applyBorder="1" applyAlignment="1">
      <alignment horizontal="center" vertical="center"/>
    </xf>
    <xf numFmtId="0" fontId="167" fillId="0" borderId="8" xfId="5" applyFont="1" applyFill="1" applyBorder="1" applyAlignment="1">
      <alignment horizontal="center" vertical="center"/>
    </xf>
    <xf numFmtId="0" fontId="14" fillId="0" borderId="0" xfId="5" applyFont="1" applyFill="1" applyBorder="1" applyAlignment="1">
      <alignment horizontal="center" vertical="center" wrapText="1"/>
    </xf>
    <xf numFmtId="0" fontId="14" fillId="0" borderId="0" xfId="5" applyFont="1" applyFill="1" applyBorder="1" applyAlignment="1">
      <alignment horizontal="center" vertical="center"/>
    </xf>
    <xf numFmtId="0" fontId="14" fillId="0" borderId="0" xfId="56" applyFont="1" applyFill="1" applyBorder="1" applyAlignment="1">
      <alignment horizontal="center" vertical="center"/>
    </xf>
    <xf numFmtId="0" fontId="30" fillId="0" borderId="38" xfId="5" applyFont="1" applyFill="1" applyBorder="1" applyAlignment="1">
      <alignment horizontal="center" vertical="center"/>
    </xf>
    <xf numFmtId="0" fontId="30" fillId="0" borderId="347" xfId="5" applyFont="1" applyFill="1" applyBorder="1" applyAlignment="1">
      <alignment horizontal="center" vertical="center"/>
    </xf>
    <xf numFmtId="0" fontId="30" fillId="0" borderId="334" xfId="5" applyFont="1" applyFill="1" applyBorder="1" applyAlignment="1">
      <alignment horizontal="center" vertical="center"/>
    </xf>
    <xf numFmtId="0" fontId="166" fillId="0" borderId="38" xfId="5" applyFont="1" applyFill="1" applyBorder="1" applyAlignment="1">
      <alignment horizontal="center" vertical="center"/>
    </xf>
    <xf numFmtId="0" fontId="168" fillId="0" borderId="38" xfId="5" applyFont="1" applyFill="1" applyBorder="1" applyAlignment="1">
      <alignment horizontal="center" vertical="center"/>
    </xf>
    <xf numFmtId="0" fontId="168" fillId="0" borderId="347" xfId="5" applyFont="1" applyFill="1" applyBorder="1" applyAlignment="1">
      <alignment horizontal="center" vertical="center"/>
    </xf>
    <xf numFmtId="0" fontId="30" fillId="0" borderId="268" xfId="5" applyFont="1" applyFill="1" applyBorder="1" applyAlignment="1">
      <alignment horizontal="center" vertical="center"/>
    </xf>
    <xf numFmtId="0" fontId="30" fillId="0" borderId="366" xfId="5" applyFont="1" applyFill="1" applyBorder="1" applyAlignment="1">
      <alignment horizontal="center" vertical="center"/>
    </xf>
    <xf numFmtId="0" fontId="30" fillId="0" borderId="3" xfId="5" applyFont="1" applyFill="1" applyBorder="1" applyAlignment="1">
      <alignment horizontal="center" vertical="center"/>
    </xf>
    <xf numFmtId="0" fontId="30" fillId="0" borderId="0" xfId="5" applyFont="1" applyFill="1" applyBorder="1" applyAlignment="1">
      <alignment horizontal="center" vertical="center"/>
    </xf>
    <xf numFmtId="168" fontId="30" fillId="0" borderId="3" xfId="5" applyNumberFormat="1" applyFont="1" applyFill="1" applyBorder="1" applyAlignment="1">
      <alignment horizontal="right"/>
    </xf>
    <xf numFmtId="168" fontId="30" fillId="0" borderId="0" xfId="5" applyNumberFormat="1" applyFont="1" applyFill="1" applyBorder="1" applyAlignment="1">
      <alignment horizontal="right"/>
    </xf>
    <xf numFmtId="168" fontId="30" fillId="0" borderId="5" xfId="5" applyNumberFormat="1" applyFont="1" applyFill="1" applyBorder="1" applyAlignment="1">
      <alignment horizontal="right"/>
    </xf>
    <xf numFmtId="167" fontId="166" fillId="0" borderId="3" xfId="5" applyNumberFormat="1" applyFont="1" applyFill="1" applyBorder="1" applyAlignment="1">
      <alignment horizontal="center"/>
    </xf>
    <xf numFmtId="173" fontId="30" fillId="0" borderId="0" xfId="5" applyNumberFormat="1" applyFont="1" applyFill="1" applyBorder="1" applyAlignment="1">
      <alignment horizontal="center"/>
    </xf>
    <xf numFmtId="168" fontId="30" fillId="0" borderId="0" xfId="5" applyNumberFormat="1" applyFont="1" applyFill="1" applyBorder="1" applyAlignment="1">
      <alignment horizontal="center"/>
    </xf>
    <xf numFmtId="173" fontId="30" fillId="0" borderId="3" xfId="5" applyNumberFormat="1" applyFont="1" applyFill="1" applyBorder="1" applyAlignment="1">
      <alignment horizontal="center"/>
    </xf>
    <xf numFmtId="173" fontId="30" fillId="0" borderId="253" xfId="5" applyNumberFormat="1" applyFont="1" applyFill="1" applyBorder="1" applyAlignment="1">
      <alignment horizontal="center"/>
    </xf>
    <xf numFmtId="173" fontId="30" fillId="0" borderId="266" xfId="5" applyNumberFormat="1" applyFont="1" applyFill="1" applyBorder="1" applyAlignment="1">
      <alignment horizontal="center"/>
    </xf>
    <xf numFmtId="168" fontId="30" fillId="0" borderId="213" xfId="5" applyNumberFormat="1" applyFont="1" applyFill="1" applyBorder="1" applyAlignment="1">
      <alignment horizontal="right"/>
    </xf>
    <xf numFmtId="173" fontId="30" fillId="0" borderId="0" xfId="5" applyNumberFormat="1" applyFont="1" applyFill="1" applyBorder="1" applyAlignment="1"/>
    <xf numFmtId="168" fontId="30" fillId="0" borderId="5" xfId="5" applyNumberFormat="1" applyFont="1" applyFill="1" applyBorder="1" applyAlignment="1"/>
    <xf numFmtId="173" fontId="30" fillId="0" borderId="3" xfId="5" applyNumberFormat="1" applyFont="1" applyFill="1" applyBorder="1" applyAlignment="1"/>
    <xf numFmtId="168" fontId="30" fillId="0" borderId="3" xfId="5" applyNumberFormat="1" applyFont="1" applyFill="1" applyBorder="1" applyAlignment="1"/>
    <xf numFmtId="4" fontId="30" fillId="0" borderId="0" xfId="5" applyNumberFormat="1" applyFont="1" applyFill="1" applyBorder="1" applyAlignment="1"/>
    <xf numFmtId="3" fontId="30" fillId="0" borderId="0" xfId="5" applyNumberFormat="1" applyFont="1" applyFill="1" applyBorder="1" applyAlignment="1"/>
    <xf numFmtId="0" fontId="30" fillId="0" borderId="0" xfId="5" applyFont="1" applyFill="1" applyBorder="1" applyAlignment="1"/>
    <xf numFmtId="0" fontId="30" fillId="0" borderId="0" xfId="5" applyFont="1" applyFill="1" applyAlignment="1"/>
    <xf numFmtId="168" fontId="30" fillId="0" borderId="302" xfId="5" applyNumberFormat="1" applyFont="1" applyFill="1" applyBorder="1" applyAlignment="1">
      <alignment horizontal="right"/>
    </xf>
    <xf numFmtId="168" fontId="30" fillId="0" borderId="38" xfId="5" applyNumberFormat="1" applyFont="1" applyFill="1" applyBorder="1" applyAlignment="1">
      <alignment horizontal="right"/>
    </xf>
    <xf numFmtId="168" fontId="30" fillId="0" borderId="347" xfId="5" applyNumberFormat="1" applyFont="1" applyFill="1" applyBorder="1" applyAlignment="1">
      <alignment horizontal="right"/>
    </xf>
    <xf numFmtId="168" fontId="30" fillId="0" borderId="334" xfId="5" applyNumberFormat="1" applyFont="1" applyFill="1" applyBorder="1" applyAlignment="1">
      <alignment horizontal="right"/>
    </xf>
    <xf numFmtId="167" fontId="166" fillId="0" borderId="38" xfId="5" applyNumberFormat="1" applyFont="1" applyFill="1" applyBorder="1" applyAlignment="1">
      <alignment horizontal="center"/>
    </xf>
    <xf numFmtId="173" fontId="30" fillId="0" borderId="347" xfId="5" applyNumberFormat="1" applyFont="1" applyFill="1" applyBorder="1" applyAlignment="1">
      <alignment horizontal="center"/>
    </xf>
    <xf numFmtId="168" fontId="30" fillId="0" borderId="347" xfId="5" applyNumberFormat="1" applyFont="1" applyFill="1" applyBorder="1" applyAlignment="1">
      <alignment horizontal="center"/>
    </xf>
    <xf numFmtId="173" fontId="30" fillId="0" borderId="38" xfId="5" applyNumberFormat="1" applyFont="1" applyFill="1" applyBorder="1" applyAlignment="1">
      <alignment horizontal="center"/>
    </xf>
    <xf numFmtId="173" fontId="30" fillId="0" borderId="366" xfId="5" applyNumberFormat="1" applyFont="1" applyFill="1" applyBorder="1" applyAlignment="1">
      <alignment horizontal="center"/>
    </xf>
    <xf numFmtId="173" fontId="30" fillId="0" borderId="268" xfId="5" applyNumberFormat="1" applyFont="1" applyFill="1" applyBorder="1" applyAlignment="1">
      <alignment horizontal="center"/>
    </xf>
    <xf numFmtId="168" fontId="30" fillId="0" borderId="305" xfId="5" applyNumberFormat="1" applyFont="1" applyFill="1" applyBorder="1" applyAlignment="1">
      <alignment horizontal="right"/>
    </xf>
    <xf numFmtId="173" fontId="30" fillId="0" borderId="347" xfId="5" applyNumberFormat="1" applyFont="1" applyFill="1" applyBorder="1" applyAlignment="1"/>
    <xf numFmtId="168" fontId="30" fillId="0" borderId="334" xfId="5" applyNumberFormat="1" applyFont="1" applyFill="1" applyBorder="1" applyAlignment="1"/>
    <xf numFmtId="173" fontId="30" fillId="0" borderId="38" xfId="5" applyNumberFormat="1" applyFont="1" applyFill="1" applyBorder="1" applyAlignment="1"/>
    <xf numFmtId="4" fontId="165" fillId="0" borderId="0" xfId="5" applyNumberFormat="1" applyFont="1" applyFill="1" applyBorder="1" applyAlignment="1"/>
    <xf numFmtId="3" fontId="29" fillId="0" borderId="0" xfId="5" applyNumberFormat="1" applyFont="1" applyFill="1" applyBorder="1" applyAlignment="1"/>
    <xf numFmtId="168" fontId="14" fillId="0" borderId="4" xfId="5" applyNumberFormat="1" applyFont="1" applyFill="1" applyBorder="1" applyAlignment="1">
      <alignment horizontal="right" vertical="center"/>
    </xf>
    <xf numFmtId="168" fontId="14" fillId="0" borderId="13" xfId="5" applyNumberFormat="1" applyFont="1" applyFill="1" applyBorder="1" applyAlignment="1">
      <alignment horizontal="right" vertical="center"/>
    </xf>
    <xf numFmtId="168" fontId="14" fillId="0" borderId="6" xfId="5" applyNumberFormat="1" applyFont="1" applyFill="1" applyBorder="1" applyAlignment="1">
      <alignment horizontal="right" vertical="center"/>
    </xf>
    <xf numFmtId="167" fontId="166" fillId="0" borderId="4" xfId="5" applyNumberFormat="1" applyFont="1" applyFill="1" applyBorder="1" applyAlignment="1">
      <alignment horizontal="center" vertical="center"/>
    </xf>
    <xf numFmtId="168" fontId="14" fillId="0" borderId="13" xfId="5" applyNumberFormat="1" applyFont="1" applyFill="1" applyBorder="1" applyAlignment="1">
      <alignment horizontal="center" vertical="center"/>
    </xf>
    <xf numFmtId="173" fontId="30" fillId="0" borderId="4" xfId="5" applyNumberFormat="1" applyFont="1" applyFill="1" applyBorder="1" applyAlignment="1">
      <alignment horizontal="center" vertical="center"/>
    </xf>
    <xf numFmtId="173" fontId="30" fillId="0" borderId="13" xfId="5" applyNumberFormat="1" applyFont="1" applyFill="1" applyBorder="1" applyAlignment="1">
      <alignment horizontal="center" vertical="center"/>
    </xf>
    <xf numFmtId="168" fontId="30" fillId="0" borderId="6" xfId="5" applyNumberFormat="1" applyFont="1" applyFill="1" applyBorder="1" applyAlignment="1">
      <alignment horizontal="right" vertical="center"/>
    </xf>
    <xf numFmtId="173" fontId="30" fillId="0" borderId="13" xfId="5" applyNumberFormat="1" applyFont="1" applyFill="1" applyBorder="1" applyAlignment="1">
      <alignment vertical="center"/>
    </xf>
    <xf numFmtId="168" fontId="14" fillId="0" borderId="6" xfId="5" applyNumberFormat="1" applyFont="1" applyFill="1" applyBorder="1" applyAlignment="1">
      <alignment vertical="center"/>
    </xf>
    <xf numFmtId="168" fontId="14" fillId="0" borderId="13" xfId="5" applyNumberFormat="1" applyFont="1" applyFill="1" applyBorder="1" applyAlignment="1">
      <alignment vertical="center"/>
    </xf>
    <xf numFmtId="173" fontId="30" fillId="0" borderId="4" xfId="5" applyNumberFormat="1" applyFont="1" applyFill="1" applyBorder="1" applyAlignment="1">
      <alignment vertical="center"/>
    </xf>
    <xf numFmtId="168" fontId="14" fillId="0" borderId="3" xfId="5" applyNumberFormat="1" applyFont="1" applyFill="1" applyBorder="1" applyAlignment="1">
      <alignment vertical="center"/>
    </xf>
    <xf numFmtId="168" fontId="165" fillId="0" borderId="0" xfId="5" applyNumberFormat="1" applyFont="1" applyFill="1" applyBorder="1" applyAlignment="1">
      <alignment vertical="center"/>
    </xf>
    <xf numFmtId="0" fontId="166" fillId="0" borderId="0" xfId="5" applyFont="1" applyFill="1" applyBorder="1">
      <alignment vertical="top"/>
    </xf>
    <xf numFmtId="0" fontId="29" fillId="0" borderId="0" xfId="5" applyFont="1" applyFill="1" applyBorder="1">
      <alignment vertical="top"/>
    </xf>
    <xf numFmtId="4" fontId="29" fillId="0" borderId="0" xfId="5" applyNumberFormat="1" applyFont="1" applyFill="1" applyBorder="1">
      <alignment vertical="top"/>
    </xf>
    <xf numFmtId="0" fontId="167" fillId="0" borderId="11" xfId="5" applyFont="1" applyFill="1" applyBorder="1" applyAlignment="1">
      <alignment horizontal="center" vertical="center"/>
    </xf>
    <xf numFmtId="0" fontId="165" fillId="0" borderId="0" xfId="5" applyFont="1" applyFill="1" applyBorder="1" applyAlignment="1">
      <alignment horizontal="center" vertical="center" wrapText="1"/>
    </xf>
    <xf numFmtId="0" fontId="165" fillId="0" borderId="0" xfId="5" applyFont="1" applyFill="1" applyBorder="1" applyAlignment="1">
      <alignment horizontal="center" vertical="center"/>
    </xf>
    <xf numFmtId="0" fontId="168" fillId="0" borderId="334" xfId="5" applyFont="1" applyFill="1" applyBorder="1" applyAlignment="1">
      <alignment horizontal="center" vertical="center"/>
    </xf>
    <xf numFmtId="0" fontId="29" fillId="0" borderId="0" xfId="5" applyFont="1" applyFill="1" applyBorder="1" applyAlignment="1">
      <alignment horizontal="center" vertical="center"/>
    </xf>
    <xf numFmtId="168" fontId="30" fillId="0" borderId="264" xfId="5" applyNumberFormat="1" applyFont="1" applyFill="1" applyBorder="1" applyAlignment="1">
      <alignment horizontal="right"/>
    </xf>
    <xf numFmtId="0" fontId="30" fillId="0" borderId="3" xfId="5" applyFont="1" applyFill="1" applyBorder="1" applyAlignment="1">
      <alignment horizontal="center"/>
    </xf>
    <xf numFmtId="0" fontId="29" fillId="0" borderId="0" xfId="5" applyFont="1" applyFill="1" applyBorder="1" applyAlignment="1">
      <alignment horizontal="center"/>
    </xf>
    <xf numFmtId="168" fontId="30" fillId="0" borderId="127" xfId="5" applyNumberFormat="1" applyFont="1" applyFill="1" applyBorder="1" applyAlignment="1">
      <alignment horizontal="right"/>
    </xf>
    <xf numFmtId="4" fontId="165" fillId="0" borderId="0" xfId="5" applyNumberFormat="1" applyFont="1" applyFill="1" applyBorder="1" applyAlignment="1">
      <alignment horizontal="right"/>
    </xf>
    <xf numFmtId="168" fontId="30" fillId="0" borderId="13" xfId="5" applyNumberFormat="1" applyFont="1" applyFill="1" applyBorder="1" applyAlignment="1">
      <alignment horizontal="right" vertical="center"/>
    </xf>
    <xf numFmtId="168" fontId="165" fillId="0" borderId="0" xfId="5" applyNumberFormat="1" applyFont="1" applyFill="1" applyBorder="1" applyAlignment="1">
      <alignment horizontal="right" vertical="center"/>
    </xf>
    <xf numFmtId="0" fontId="14" fillId="0" borderId="0" xfId="5" applyFont="1" applyFill="1" applyBorder="1" applyAlignment="1">
      <alignment horizontal="left" vertical="center"/>
    </xf>
    <xf numFmtId="0" fontId="14" fillId="0" borderId="0" xfId="5" quotePrefix="1" applyFont="1" applyFill="1" applyBorder="1" applyAlignment="1">
      <alignment horizontal="center" vertical="center"/>
    </xf>
    <xf numFmtId="168" fontId="14" fillId="0" borderId="0" xfId="5" applyNumberFormat="1" applyFont="1" applyFill="1" applyBorder="1" applyAlignment="1">
      <alignment vertical="center"/>
    </xf>
    <xf numFmtId="168" fontId="166" fillId="0" borderId="0" xfId="5" applyNumberFormat="1" applyFont="1" applyFill="1" applyBorder="1" applyAlignment="1">
      <alignment vertical="center"/>
    </xf>
    <xf numFmtId="173" fontId="30" fillId="0" borderId="0" xfId="5" applyNumberFormat="1" applyFont="1" applyFill="1" applyBorder="1" applyAlignment="1">
      <alignment vertical="center"/>
    </xf>
    <xf numFmtId="167" fontId="166" fillId="0" borderId="39" xfId="5" applyNumberFormat="1" applyFont="1" applyFill="1" applyBorder="1" applyAlignment="1">
      <alignment horizontal="center"/>
    </xf>
    <xf numFmtId="173" fontId="30" fillId="0" borderId="317" xfId="5" applyNumberFormat="1" applyFont="1" applyFill="1" applyBorder="1" applyAlignment="1">
      <alignment horizontal="center"/>
    </xf>
    <xf numFmtId="168" fontId="30" fillId="0" borderId="279" xfId="5" applyNumberFormat="1" applyFont="1" applyFill="1" applyBorder="1" applyAlignment="1">
      <alignment horizontal="right"/>
    </xf>
    <xf numFmtId="167" fontId="168" fillId="0" borderId="39" xfId="5" applyNumberFormat="1" applyFont="1" applyFill="1" applyBorder="1" applyAlignment="1">
      <alignment horizontal="center"/>
    </xf>
    <xf numFmtId="168" fontId="168" fillId="0" borderId="317" xfId="5" applyNumberFormat="1" applyFont="1" applyFill="1" applyBorder="1" applyAlignment="1">
      <alignment horizontal="center"/>
    </xf>
    <xf numFmtId="168" fontId="168" fillId="0" borderId="279" xfId="5" applyNumberFormat="1" applyFont="1" applyFill="1" applyBorder="1" applyAlignment="1">
      <alignment horizontal="right"/>
    </xf>
    <xf numFmtId="173" fontId="30" fillId="0" borderId="357" xfId="5" applyNumberFormat="1" applyFont="1" applyFill="1" applyBorder="1" applyAlignment="1">
      <alignment horizontal="center"/>
    </xf>
    <xf numFmtId="173" fontId="30" fillId="0" borderId="361" xfId="5" applyNumberFormat="1" applyFont="1" applyFill="1" applyBorder="1" applyAlignment="1">
      <alignment horizontal="center"/>
    </xf>
    <xf numFmtId="173" fontId="30" fillId="0" borderId="317" xfId="5" applyNumberFormat="1" applyFont="1" applyFill="1" applyBorder="1" applyAlignment="1"/>
    <xf numFmtId="173" fontId="30" fillId="0" borderId="39" xfId="5" applyNumberFormat="1" applyFont="1" applyFill="1" applyBorder="1" applyAlignment="1"/>
    <xf numFmtId="168" fontId="31" fillId="0" borderId="4" xfId="5" applyNumberFormat="1" applyFont="1" applyFill="1" applyBorder="1" applyAlignment="1">
      <alignment horizontal="right" vertical="center"/>
    </xf>
    <xf numFmtId="168" fontId="31" fillId="0" borderId="13" xfId="5" applyNumberFormat="1" applyFont="1" applyFill="1" applyBorder="1" applyAlignment="1">
      <alignment horizontal="right" vertical="center"/>
    </xf>
    <xf numFmtId="168" fontId="31" fillId="0" borderId="6" xfId="5" applyNumberFormat="1" applyFont="1" applyFill="1" applyBorder="1" applyAlignment="1">
      <alignment horizontal="right" vertical="center"/>
    </xf>
    <xf numFmtId="167" fontId="168" fillId="0" borderId="4" xfId="5" applyNumberFormat="1" applyFont="1" applyFill="1" applyBorder="1" applyAlignment="1">
      <alignment horizontal="center" vertical="center"/>
    </xf>
    <xf numFmtId="173" fontId="168" fillId="0" borderId="13" xfId="5" applyNumberFormat="1" applyFont="1" applyFill="1" applyBorder="1" applyAlignment="1">
      <alignment vertical="center"/>
    </xf>
    <xf numFmtId="168" fontId="167" fillId="0" borderId="6" xfId="5" applyNumberFormat="1" applyFont="1" applyFill="1" applyBorder="1" applyAlignment="1">
      <alignment horizontal="right" vertical="center"/>
    </xf>
    <xf numFmtId="173" fontId="30" fillId="0" borderId="13" xfId="5" applyNumberFormat="1" applyFont="1" applyFill="1" applyBorder="1" applyAlignment="1">
      <alignment horizontal="center"/>
    </xf>
    <xf numFmtId="173" fontId="30" fillId="0" borderId="326" xfId="5" applyNumberFormat="1" applyFont="1" applyFill="1" applyBorder="1" applyAlignment="1">
      <alignment horizontal="center"/>
    </xf>
    <xf numFmtId="173" fontId="30" fillId="0" borderId="368" xfId="5" applyNumberFormat="1" applyFont="1" applyFill="1" applyBorder="1" applyAlignment="1">
      <alignment horizontal="center"/>
    </xf>
    <xf numFmtId="0" fontId="166" fillId="0" borderId="0" xfId="5" applyFont="1" applyFill="1">
      <alignment vertical="top"/>
    </xf>
    <xf numFmtId="0" fontId="14" fillId="0" borderId="0" xfId="5" applyFont="1" applyFill="1" applyBorder="1" applyAlignment="1">
      <alignment vertical="center"/>
    </xf>
    <xf numFmtId="0" fontId="166" fillId="0" borderId="369" xfId="5" applyFont="1" applyFill="1" applyBorder="1" applyAlignment="1">
      <alignment horizontal="center" vertical="center"/>
    </xf>
    <xf numFmtId="0" fontId="30" fillId="0" borderId="370" xfId="5" applyFont="1" applyFill="1" applyBorder="1" applyAlignment="1">
      <alignment horizontal="center" vertical="center"/>
    </xf>
    <xf numFmtId="0" fontId="30" fillId="0" borderId="371" xfId="5" applyFont="1" applyFill="1" applyBorder="1" applyAlignment="1">
      <alignment horizontal="center" vertical="center"/>
    </xf>
    <xf numFmtId="4" fontId="30" fillId="0" borderId="3" xfId="5" applyNumberFormat="1" applyFont="1" applyFill="1" applyBorder="1" applyAlignment="1">
      <alignment vertical="center"/>
    </xf>
    <xf numFmtId="0" fontId="34" fillId="0" borderId="0" xfId="5" applyFont="1" applyFill="1" applyBorder="1" applyAlignment="1">
      <alignment vertical="center"/>
    </xf>
    <xf numFmtId="0" fontId="66" fillId="0" borderId="3" xfId="5" applyFont="1" applyFill="1" applyBorder="1" applyAlignment="1">
      <alignment horizontal="center" vertical="center"/>
    </xf>
    <xf numFmtId="0" fontId="34" fillId="0" borderId="0" xfId="5" applyFont="1" applyFill="1" applyAlignment="1">
      <alignment vertical="center"/>
    </xf>
    <xf numFmtId="0" fontId="34" fillId="0" borderId="3" xfId="5" applyFont="1" applyFill="1" applyBorder="1" applyAlignment="1">
      <alignment horizontal="center" vertical="center"/>
    </xf>
    <xf numFmtId="168" fontId="66" fillId="0" borderId="3" xfId="5" applyNumberFormat="1" applyFont="1" applyFill="1" applyBorder="1" applyAlignment="1">
      <alignment vertical="center"/>
    </xf>
    <xf numFmtId="0" fontId="14" fillId="0" borderId="11" xfId="56" applyFont="1" applyFill="1" applyBorder="1" applyAlignment="1">
      <alignment horizontal="left" vertical="center"/>
    </xf>
    <xf numFmtId="0" fontId="166" fillId="0" borderId="0" xfId="56" applyFont="1" applyFill="1" applyBorder="1" applyAlignment="1">
      <alignment horizontal="center" vertical="center"/>
    </xf>
    <xf numFmtId="0" fontId="30" fillId="0" borderId="0" xfId="56" applyFont="1" applyFill="1" applyBorder="1">
      <alignment vertical="top"/>
    </xf>
    <xf numFmtId="0" fontId="14" fillId="0" borderId="5" xfId="56" applyFont="1" applyFill="1" applyBorder="1" applyAlignment="1">
      <alignment horizontal="left" vertical="center"/>
    </xf>
    <xf numFmtId="2" fontId="30" fillId="0" borderId="0" xfId="5" applyNumberFormat="1" applyFont="1" applyFill="1" applyBorder="1">
      <alignment vertical="top"/>
    </xf>
    <xf numFmtId="0" fontId="30" fillId="0" borderId="7" xfId="5" applyFont="1" applyFill="1" applyBorder="1" applyAlignment="1">
      <alignment horizontal="center" vertical="center"/>
    </xf>
    <xf numFmtId="0" fontId="30" fillId="0" borderId="8" xfId="56" applyFont="1" applyFill="1" applyBorder="1">
      <alignment vertical="top"/>
    </xf>
    <xf numFmtId="0" fontId="30" fillId="0" borderId="8" xfId="56" applyFont="1" applyFill="1" applyBorder="1" applyAlignment="1"/>
    <xf numFmtId="0" fontId="14" fillId="0" borderId="11" xfId="56" applyFont="1" applyFill="1" applyBorder="1" applyAlignment="1">
      <alignment horizontal="center" vertical="center"/>
    </xf>
    <xf numFmtId="0" fontId="30" fillId="0" borderId="0" xfId="56" applyFont="1" applyFill="1">
      <alignment vertical="top"/>
    </xf>
    <xf numFmtId="0" fontId="166" fillId="0" borderId="0" xfId="56" applyFont="1" applyFill="1" applyBorder="1" applyAlignment="1">
      <alignment horizontal="center" vertical="top"/>
    </xf>
    <xf numFmtId="0" fontId="30" fillId="0" borderId="0" xfId="56" applyFont="1" applyFill="1" applyBorder="1" applyAlignment="1">
      <alignment horizontal="center" vertical="top"/>
    </xf>
    <xf numFmtId="0" fontId="30" fillId="0" borderId="372" xfId="56" applyFont="1" applyFill="1" applyBorder="1">
      <alignment vertical="top"/>
    </xf>
    <xf numFmtId="0" fontId="30" fillId="0" borderId="107" xfId="56" applyFont="1" applyFill="1" applyBorder="1">
      <alignment vertical="top"/>
    </xf>
    <xf numFmtId="0" fontId="30" fillId="0" borderId="5" xfId="56" applyFont="1" applyFill="1" applyBorder="1" applyAlignment="1">
      <alignment horizontal="center" vertical="top"/>
    </xf>
    <xf numFmtId="0" fontId="30" fillId="0" borderId="4" xfId="5" applyFont="1" applyFill="1" applyBorder="1" applyAlignment="1">
      <alignment horizontal="center" vertical="center"/>
    </xf>
    <xf numFmtId="0" fontId="30" fillId="0" borderId="14" xfId="5" applyFont="1" applyFill="1" applyBorder="1" applyAlignment="1">
      <alignment horizontal="center" vertical="center"/>
    </xf>
    <xf numFmtId="0" fontId="30" fillId="0" borderId="6" xfId="5" applyFont="1" applyFill="1" applyBorder="1" applyAlignment="1">
      <alignment horizontal="center" vertical="center"/>
    </xf>
    <xf numFmtId="0" fontId="14" fillId="0" borderId="6" xfId="56" applyFont="1" applyFill="1" applyBorder="1" applyAlignment="1">
      <alignment horizontal="left" vertical="center"/>
    </xf>
    <xf numFmtId="4" fontId="166" fillId="0" borderId="0" xfId="56" applyNumberFormat="1" applyFont="1" applyFill="1" applyBorder="1" applyAlignment="1">
      <alignment horizontal="right" vertical="center"/>
    </xf>
    <xf numFmtId="167" fontId="14" fillId="0" borderId="4" xfId="56" applyNumberFormat="1" applyFont="1" applyFill="1" applyBorder="1" applyAlignment="1">
      <alignment vertical="center"/>
    </xf>
    <xf numFmtId="167" fontId="14" fillId="0" borderId="13" xfId="56" applyNumberFormat="1" applyFont="1" applyFill="1" applyBorder="1" applyAlignment="1">
      <alignment vertical="center"/>
    </xf>
    <xf numFmtId="4" fontId="14" fillId="0" borderId="374" xfId="56" applyNumberFormat="1" applyFont="1" applyFill="1" applyBorder="1" applyAlignment="1">
      <alignment horizontal="right" vertical="center"/>
    </xf>
    <xf numFmtId="4" fontId="14" fillId="0" borderId="375" xfId="56" applyNumberFormat="1" applyFont="1" applyFill="1" applyBorder="1" applyAlignment="1">
      <alignment horizontal="right" vertical="center"/>
    </xf>
    <xf numFmtId="0" fontId="30" fillId="0" borderId="0" xfId="56" applyFont="1" applyFill="1" applyBorder="1" applyAlignment="1">
      <alignment vertical="center"/>
    </xf>
    <xf numFmtId="165" fontId="14" fillId="0" borderId="0" xfId="56" applyNumberFormat="1" applyFont="1" applyFill="1" applyBorder="1" applyAlignment="1">
      <alignment vertical="center"/>
    </xf>
    <xf numFmtId="168" fontId="170" fillId="0" borderId="4" xfId="5" applyNumberFormat="1" applyFont="1" applyFill="1" applyBorder="1" applyAlignment="1">
      <alignment vertical="center"/>
    </xf>
    <xf numFmtId="168" fontId="170" fillId="0" borderId="14" xfId="5" applyNumberFormat="1" applyFont="1" applyFill="1" applyBorder="1" applyAlignment="1">
      <alignment horizontal="center" vertical="center"/>
    </xf>
    <xf numFmtId="168" fontId="170" fillId="0" borderId="0" xfId="5" applyNumberFormat="1" applyFont="1" applyFill="1" applyBorder="1" applyAlignment="1">
      <alignment vertical="center"/>
    </xf>
    <xf numFmtId="168" fontId="170" fillId="0" borderId="0" xfId="5" applyNumberFormat="1" applyFont="1" applyFill="1" applyBorder="1" applyAlignment="1">
      <alignment horizontal="center" vertical="center"/>
    </xf>
    <xf numFmtId="0" fontId="30" fillId="0" borderId="8" xfId="5" applyFont="1" applyFill="1" applyBorder="1" applyAlignment="1">
      <alignment horizontal="center" vertical="center"/>
    </xf>
    <xf numFmtId="0" fontId="14" fillId="0" borderId="9" xfId="56" applyFont="1" applyFill="1" applyBorder="1" applyAlignment="1">
      <alignment horizontal="left" vertical="center"/>
    </xf>
    <xf numFmtId="0" fontId="30" fillId="0" borderId="3" xfId="56" applyFont="1" applyFill="1" applyBorder="1">
      <alignment vertical="top"/>
    </xf>
    <xf numFmtId="0" fontId="6" fillId="0" borderId="5" xfId="56" applyFont="1" applyFill="1" applyBorder="1" applyAlignment="1">
      <alignment horizontal="right" vertical="top"/>
    </xf>
    <xf numFmtId="0" fontId="14" fillId="0" borderId="14" xfId="56" applyFont="1" applyFill="1" applyBorder="1" applyAlignment="1">
      <alignment horizontal="left" vertical="center"/>
    </xf>
    <xf numFmtId="0" fontId="6" fillId="0" borderId="6" xfId="49" applyFont="1" applyBorder="1" applyAlignment="1">
      <alignment horizontal="right"/>
    </xf>
    <xf numFmtId="0" fontId="13" fillId="31" borderId="15" xfId="5" applyFont="1" applyFill="1" applyBorder="1" applyAlignment="1">
      <alignment horizontal="left" vertical="center"/>
    </xf>
    <xf numFmtId="0" fontId="6" fillId="0" borderId="0" xfId="55" applyFont="1" applyFill="1" applyProtection="1">
      <protection hidden="1"/>
    </xf>
    <xf numFmtId="4" fontId="22" fillId="0" borderId="33" xfId="0" applyNumberFormat="1" applyFont="1" applyFill="1" applyBorder="1" applyAlignment="1">
      <alignment vertical="center" wrapText="1"/>
    </xf>
    <xf numFmtId="4" fontId="22" fillId="0" borderId="15" xfId="0" applyNumberFormat="1" applyFont="1" applyFill="1" applyBorder="1" applyAlignment="1">
      <alignment vertical="center" wrapText="1"/>
    </xf>
    <xf numFmtId="0" fontId="6" fillId="0" borderId="97" xfId="49" applyFill="1" applyBorder="1"/>
    <xf numFmtId="0" fontId="6" fillId="0" borderId="96" xfId="49" applyFill="1" applyBorder="1"/>
    <xf numFmtId="9" fontId="62" fillId="33" borderId="376" xfId="49" applyNumberFormat="1" applyFont="1" applyFill="1" applyBorder="1" applyAlignment="1">
      <alignment horizontal="center"/>
    </xf>
    <xf numFmtId="0" fontId="6" fillId="33" borderId="377" xfId="49" applyFill="1" applyBorder="1"/>
    <xf numFmtId="0" fontId="6" fillId="33" borderId="378" xfId="49" applyFill="1" applyBorder="1"/>
    <xf numFmtId="0" fontId="6" fillId="33" borderId="379" xfId="49" applyFill="1" applyBorder="1"/>
    <xf numFmtId="0" fontId="6" fillId="33" borderId="380" xfId="49" applyFill="1" applyBorder="1"/>
    <xf numFmtId="0" fontId="6" fillId="33" borderId="381" xfId="49" applyFill="1" applyBorder="1"/>
    <xf numFmtId="0" fontId="6" fillId="33" borderId="230" xfId="49" applyFill="1" applyBorder="1"/>
    <xf numFmtId="0" fontId="6" fillId="76" borderId="50" xfId="0" applyNumberFormat="1" applyFont="1" applyFill="1" applyBorder="1" applyAlignment="1">
      <alignment horizontal="left" indent="1"/>
    </xf>
    <xf numFmtId="0" fontId="83" fillId="33" borderId="0" xfId="49" quotePrefix="1" applyFont="1" applyFill="1" applyBorder="1" applyAlignment="1">
      <alignment horizontal="left" vertical="top" wrapText="1"/>
    </xf>
    <xf numFmtId="0" fontId="125" fillId="76" borderId="264" xfId="568" applyFont="1" applyFill="1" applyBorder="1" applyAlignment="1">
      <alignment horizontal="center" vertical="center"/>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128" fillId="0" borderId="0" xfId="55" applyFont="1" applyFill="1" applyAlignment="1" applyProtection="1">
      <alignment vertical="center"/>
      <protection hidden="1"/>
    </xf>
    <xf numFmtId="0" fontId="83" fillId="33" borderId="0" xfId="49" quotePrefix="1" applyFont="1" applyFill="1" applyBorder="1" applyAlignment="1">
      <alignment horizontal="left" vertical="top" wrapText="1"/>
    </xf>
    <xf numFmtId="0" fontId="6" fillId="33" borderId="0" xfId="568" applyFont="1" applyFill="1" applyBorder="1" applyAlignment="1">
      <alignment wrapText="1"/>
    </xf>
    <xf numFmtId="0" fontId="134" fillId="0" borderId="47" xfId="55" applyFont="1" applyBorder="1" applyAlignment="1" applyProtection="1">
      <alignment horizontal="center"/>
      <protection hidden="1"/>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6" fillId="33" borderId="22" xfId="32916" applyFont="1" applyFill="1" applyBorder="1" applyAlignment="1">
      <alignment horizontal="center"/>
    </xf>
    <xf numFmtId="0" fontId="6" fillId="0" borderId="22" xfId="32916" applyFont="1" applyBorder="1" applyAlignment="1">
      <alignment horizontal="center"/>
    </xf>
    <xf numFmtId="0" fontId="128" fillId="33" borderId="0" xfId="0" applyFont="1" applyFill="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6" fillId="33" borderId="0" xfId="568" applyFont="1" applyFill="1" applyAlignment="1"/>
    <xf numFmtId="0" fontId="145" fillId="33" borderId="0" xfId="55" applyFont="1" applyFill="1" applyBorder="1" applyProtection="1">
      <protection hidden="1"/>
    </xf>
    <xf numFmtId="4" fontId="145" fillId="33" borderId="0" xfId="55" applyNumberFormat="1" applyFont="1" applyFill="1" applyProtection="1">
      <protection hidden="1"/>
    </xf>
    <xf numFmtId="0" fontId="145" fillId="33" borderId="0" xfId="55" applyFont="1" applyFill="1" applyProtection="1">
      <protection hidden="1"/>
    </xf>
    <xf numFmtId="0" fontId="147" fillId="33" borderId="0" xfId="55" applyFont="1" applyFill="1" applyBorder="1" applyProtection="1">
      <protection hidden="1"/>
    </xf>
    <xf numFmtId="4" fontId="147" fillId="33" borderId="0" xfId="55" applyNumberFormat="1" applyFont="1" applyFill="1" applyProtection="1">
      <protection hidden="1"/>
    </xf>
    <xf numFmtId="0" fontId="147" fillId="33" borderId="0" xfId="55" applyFont="1" applyFill="1" applyProtection="1">
      <protection hidden="1"/>
    </xf>
    <xf numFmtId="0" fontId="134" fillId="33" borderId="0" xfId="55" applyFont="1" applyFill="1" applyProtection="1">
      <protection hidden="1"/>
    </xf>
    <xf numFmtId="0" fontId="83" fillId="33" borderId="0" xfId="55" applyFont="1" applyFill="1" applyBorder="1" applyProtection="1">
      <protection hidden="1"/>
    </xf>
    <xf numFmtId="0" fontId="134" fillId="33" borderId="0" xfId="55" applyFont="1" applyFill="1" applyBorder="1" applyProtection="1">
      <protection hidden="1"/>
    </xf>
    <xf numFmtId="4" fontId="134" fillId="33" borderId="0" xfId="55" applyNumberFormat="1" applyFont="1" applyFill="1" applyProtection="1">
      <protection hidden="1"/>
    </xf>
    <xf numFmtId="0" fontId="134" fillId="33" borderId="12" xfId="55" applyFont="1" applyFill="1" applyBorder="1" applyAlignment="1" applyProtection="1">
      <alignment horizontal="left"/>
      <protection hidden="1"/>
    </xf>
    <xf numFmtId="0" fontId="134" fillId="33" borderId="47" xfId="55" applyFont="1" applyFill="1" applyBorder="1" applyAlignment="1" applyProtection="1">
      <alignment horizontal="center"/>
      <protection hidden="1"/>
    </xf>
    <xf numFmtId="0" fontId="83" fillId="33" borderId="0" xfId="55" applyFont="1" applyFill="1" applyProtection="1">
      <protection hidden="1"/>
    </xf>
    <xf numFmtId="4" fontId="83" fillId="33" borderId="0" xfId="55" applyNumberFormat="1" applyFont="1" applyFill="1" applyProtection="1">
      <protection hidden="1"/>
    </xf>
    <xf numFmtId="0" fontId="134" fillId="33" borderId="0" xfId="55" applyFont="1" applyFill="1" applyAlignment="1" applyProtection="1">
      <alignment horizontal="center"/>
      <protection hidden="1"/>
    </xf>
    <xf numFmtId="0" fontId="137" fillId="33" borderId="7" xfId="0" applyFont="1" applyFill="1" applyBorder="1"/>
    <xf numFmtId="0" fontId="137" fillId="33" borderId="8" xfId="0" applyFont="1" applyFill="1" applyBorder="1"/>
    <xf numFmtId="0" fontId="144" fillId="33" borderId="8" xfId="0" applyFont="1" applyFill="1" applyBorder="1"/>
    <xf numFmtId="0" fontId="144" fillId="33" borderId="11" xfId="0" applyFont="1" applyFill="1" applyBorder="1"/>
    <xf numFmtId="0" fontId="144" fillId="33" borderId="0" xfId="0" applyFont="1" applyFill="1"/>
    <xf numFmtId="0" fontId="137" fillId="33" borderId="0" xfId="0" applyFont="1" applyFill="1"/>
    <xf numFmtId="4" fontId="144" fillId="33" borderId="0" xfId="0" applyNumberFormat="1" applyFont="1" applyFill="1"/>
    <xf numFmtId="0" fontId="137" fillId="33" borderId="4" xfId="0" applyFont="1" applyFill="1" applyBorder="1"/>
    <xf numFmtId="0" fontId="137" fillId="33" borderId="13" xfId="0" applyFont="1" applyFill="1" applyBorder="1"/>
    <xf numFmtId="0" fontId="144" fillId="33" borderId="13" xfId="0" applyFont="1" applyFill="1" applyBorder="1"/>
    <xf numFmtId="0" fontId="144" fillId="33" borderId="6" xfId="0" applyFont="1" applyFill="1" applyBorder="1"/>
    <xf numFmtId="0" fontId="137" fillId="76" borderId="15" xfId="0" applyFont="1" applyFill="1" applyBorder="1" applyAlignment="1">
      <alignment horizontal="center" vertical="center"/>
    </xf>
    <xf numFmtId="0" fontId="148" fillId="33" borderId="0" xfId="0" applyFont="1" applyFill="1" applyBorder="1" applyAlignment="1">
      <alignment horizontal="center"/>
    </xf>
    <xf numFmtId="0" fontId="137" fillId="76" borderId="15" xfId="55" applyFont="1" applyFill="1" applyBorder="1" applyAlignment="1" applyProtection="1">
      <alignment horizontal="center"/>
      <protection hidden="1"/>
    </xf>
    <xf numFmtId="0" fontId="137" fillId="76" borderId="32" xfId="55" applyFont="1" applyFill="1" applyBorder="1" applyAlignment="1" applyProtection="1">
      <alignment horizontal="center"/>
      <protection hidden="1"/>
    </xf>
    <xf numFmtId="0" fontId="137" fillId="33" borderId="39" xfId="0" applyFont="1" applyFill="1" applyBorder="1"/>
    <xf numFmtId="0" fontId="137" fillId="33" borderId="279" xfId="0" applyFont="1" applyFill="1" applyBorder="1"/>
    <xf numFmtId="0" fontId="137" fillId="0" borderId="317" xfId="0" applyFont="1" applyFill="1" applyBorder="1" applyAlignment="1">
      <alignment horizontal="left"/>
    </xf>
    <xf numFmtId="0" fontId="137" fillId="33" borderId="317" xfId="0" applyFont="1" applyFill="1" applyBorder="1"/>
    <xf numFmtId="0" fontId="137" fillId="33" borderId="5" xfId="55" applyFont="1" applyFill="1" applyBorder="1" applyAlignment="1" applyProtection="1">
      <alignment horizontal="center"/>
      <protection hidden="1"/>
    </xf>
    <xf numFmtId="0" fontId="137" fillId="76" borderId="10" xfId="0" applyFont="1" applyFill="1" applyBorder="1" applyAlignment="1">
      <alignment horizontal="right" vertical="center"/>
    </xf>
    <xf numFmtId="0" fontId="144" fillId="76" borderId="279" xfId="0" applyFont="1" applyFill="1" applyBorder="1"/>
    <xf numFmtId="0" fontId="144" fillId="76" borderId="30" xfId="0" applyFont="1" applyFill="1" applyBorder="1"/>
    <xf numFmtId="0" fontId="144" fillId="76" borderId="5" xfId="0" applyFont="1" applyFill="1" applyBorder="1" applyAlignment="1">
      <alignment horizontal="center" vertical="center"/>
    </xf>
    <xf numFmtId="0" fontId="137" fillId="33" borderId="10" xfId="55" applyFont="1" applyFill="1" applyBorder="1" applyAlignment="1" applyProtection="1">
      <alignment horizontal="center"/>
      <protection hidden="1"/>
    </xf>
    <xf numFmtId="0" fontId="148" fillId="33" borderId="0" xfId="0" applyFont="1" applyFill="1" applyBorder="1"/>
    <xf numFmtId="0" fontId="147" fillId="33" borderId="0" xfId="0" applyFont="1" applyFill="1" applyBorder="1"/>
    <xf numFmtId="4" fontId="137" fillId="33" borderId="0" xfId="0" applyNumberFormat="1" applyFont="1" applyFill="1"/>
    <xf numFmtId="0" fontId="137" fillId="0" borderId="317" xfId="0" quotePrefix="1" applyFont="1" applyFill="1" applyBorder="1"/>
    <xf numFmtId="0" fontId="144" fillId="33" borderId="279" xfId="0" applyFont="1" applyFill="1" applyBorder="1"/>
    <xf numFmtId="0" fontId="144" fillId="0" borderId="317" xfId="0" applyFont="1" applyFill="1" applyBorder="1" applyAlignment="1"/>
    <xf numFmtId="0" fontId="137" fillId="0" borderId="317" xfId="0" applyFont="1" applyFill="1" applyBorder="1" applyAlignment="1"/>
    <xf numFmtId="0" fontId="137" fillId="0" borderId="317" xfId="568" applyFont="1" applyFill="1" applyBorder="1"/>
    <xf numFmtId="0" fontId="137" fillId="0" borderId="307" xfId="0" applyFont="1" applyFill="1" applyBorder="1"/>
    <xf numFmtId="0" fontId="137" fillId="0" borderId="319" xfId="0" applyFont="1" applyFill="1" applyBorder="1"/>
    <xf numFmtId="0" fontId="137" fillId="0" borderId="364" xfId="0" applyFont="1" applyFill="1" applyBorder="1"/>
    <xf numFmtId="0" fontId="144" fillId="0" borderId="364" xfId="0" applyFont="1" applyFill="1" applyBorder="1"/>
    <xf numFmtId="0" fontId="144" fillId="0" borderId="307" xfId="0" applyFont="1" applyFill="1" applyBorder="1"/>
    <xf numFmtId="4" fontId="134" fillId="33" borderId="0" xfId="0" applyNumberFormat="1" applyFont="1" applyFill="1"/>
    <xf numFmtId="4" fontId="83" fillId="33" borderId="0" xfId="0" applyNumberFormat="1" applyFont="1" applyFill="1"/>
    <xf numFmtId="0" fontId="144" fillId="76" borderId="32" xfId="0" applyFont="1" applyFill="1" applyBorder="1"/>
    <xf numFmtId="0" fontId="144" fillId="76" borderId="15" xfId="0" applyFont="1" applyFill="1" applyBorder="1"/>
    <xf numFmtId="0" fontId="134" fillId="33" borderId="0" xfId="0" applyFont="1" applyFill="1"/>
    <xf numFmtId="0" fontId="137" fillId="33" borderId="0" xfId="0" applyFont="1" applyFill="1" applyAlignment="1">
      <alignment horizontal="center"/>
    </xf>
    <xf numFmtId="0" fontId="54" fillId="32" borderId="0" xfId="49" applyFont="1" applyFill="1" applyBorder="1"/>
    <xf numFmtId="0" fontId="30" fillId="32" borderId="0" xfId="49" applyFont="1" applyFill="1" applyBorder="1"/>
    <xf numFmtId="0" fontId="142" fillId="76" borderId="295" xfId="49" applyFont="1" applyFill="1" applyBorder="1" applyAlignment="1">
      <alignment horizontal="center" vertical="center"/>
    </xf>
    <xf numFmtId="0" fontId="6" fillId="76" borderId="266" xfId="568" applyFill="1" applyBorder="1" applyAlignment="1">
      <alignment horizontal="center"/>
    </xf>
    <xf numFmtId="0" fontId="14" fillId="76" borderId="261" xfId="568" applyFont="1" applyFill="1" applyBorder="1" applyAlignment="1">
      <alignment horizontal="left" vertical="center"/>
    </xf>
    <xf numFmtId="0" fontId="6" fillId="107" borderId="386" xfId="568" applyFont="1" applyFill="1" applyBorder="1" applyAlignment="1">
      <alignment wrapText="1"/>
    </xf>
    <xf numFmtId="0" fontId="6" fillId="107" borderId="385" xfId="568" applyFont="1" applyFill="1" applyBorder="1" applyAlignment="1">
      <alignment wrapText="1"/>
    </xf>
    <xf numFmtId="0" fontId="175" fillId="76" borderId="385" xfId="568" applyFont="1" applyFill="1" applyBorder="1" applyAlignment="1">
      <alignment horizontal="left" vertical="center"/>
    </xf>
    <xf numFmtId="0" fontId="175" fillId="76" borderId="385" xfId="568" applyFont="1" applyFill="1" applyBorder="1" applyAlignment="1">
      <alignment horizontal="left" vertical="center" wrapText="1"/>
    </xf>
    <xf numFmtId="0" fontId="6" fillId="107" borderId="385" xfId="568" applyFont="1" applyFill="1" applyBorder="1" applyAlignment="1">
      <alignment horizontal="left" wrapText="1"/>
    </xf>
    <xf numFmtId="0" fontId="175" fillId="76" borderId="384" xfId="568" applyFont="1" applyFill="1" applyBorder="1" applyAlignment="1">
      <alignment horizontal="left" vertical="center" wrapText="1"/>
    </xf>
    <xf numFmtId="0" fontId="14" fillId="76" borderId="131" xfId="568" applyFont="1" applyFill="1" applyBorder="1" applyAlignment="1">
      <alignment horizontal="left" vertical="center" wrapText="1"/>
    </xf>
    <xf numFmtId="0" fontId="6" fillId="107" borderId="253" xfId="568" applyFont="1" applyFill="1" applyBorder="1" applyAlignment="1">
      <alignment horizontal="left" wrapText="1"/>
    </xf>
    <xf numFmtId="0" fontId="176" fillId="76" borderId="392" xfId="568" applyFont="1" applyFill="1" applyBorder="1" applyAlignment="1">
      <alignment horizontal="left"/>
    </xf>
    <xf numFmtId="0" fontId="14" fillId="76" borderId="393" xfId="568" applyFont="1" applyFill="1" applyBorder="1" applyAlignment="1">
      <alignment horizontal="left"/>
    </xf>
    <xf numFmtId="0" fontId="14" fillId="76" borderId="394" xfId="568" applyFont="1" applyFill="1" applyBorder="1" applyAlignment="1">
      <alignment horizontal="left"/>
    </xf>
    <xf numFmtId="0" fontId="6" fillId="107" borderId="315" xfId="568" applyFont="1" applyFill="1" applyBorder="1" applyAlignment="1">
      <alignment horizontal="left" wrapText="1"/>
    </xf>
    <xf numFmtId="0" fontId="6" fillId="107" borderId="392" xfId="568" applyFont="1" applyFill="1" applyBorder="1" applyAlignment="1">
      <alignment horizontal="left" wrapText="1"/>
    </xf>
    <xf numFmtId="0" fontId="9" fillId="107" borderId="393" xfId="568" applyFont="1" applyFill="1" applyBorder="1" applyAlignment="1">
      <alignment horizontal="left" wrapText="1"/>
    </xf>
    <xf numFmtId="0" fontId="6" fillId="107" borderId="394" xfId="568" quotePrefix="1" applyFont="1" applyFill="1" applyBorder="1" applyAlignment="1">
      <alignment horizontal="left" wrapText="1"/>
    </xf>
    <xf numFmtId="0" fontId="6" fillId="107" borderId="131" xfId="568" applyFont="1" applyFill="1" applyBorder="1" applyAlignment="1">
      <alignment horizontal="left" vertical="top" wrapText="1"/>
    </xf>
    <xf numFmtId="0" fontId="6" fillId="107" borderId="390" xfId="568" applyFont="1" applyFill="1" applyBorder="1" applyAlignment="1">
      <alignment horizontal="left" wrapText="1"/>
    </xf>
    <xf numFmtId="0" fontId="14" fillId="76" borderId="391" xfId="568" applyFont="1" applyFill="1" applyBorder="1" applyAlignment="1">
      <alignment horizontal="left"/>
    </xf>
    <xf numFmtId="0" fontId="6" fillId="107" borderId="362" xfId="568" applyFont="1" applyFill="1" applyBorder="1" applyAlignment="1">
      <alignment horizontal="left" wrapText="1"/>
    </xf>
    <xf numFmtId="0" fontId="14" fillId="76" borderId="315" xfId="568" applyFont="1" applyFill="1" applyBorder="1" applyAlignment="1">
      <alignment horizontal="left"/>
    </xf>
    <xf numFmtId="0" fontId="175" fillId="76" borderId="385" xfId="568" applyFont="1" applyFill="1" applyBorder="1" applyAlignment="1">
      <alignment horizontal="left"/>
    </xf>
    <xf numFmtId="0" fontId="176" fillId="106" borderId="390" xfId="568" applyFont="1" applyFill="1" applyBorder="1" applyAlignment="1">
      <alignment horizontal="left" vertical="center"/>
    </xf>
    <xf numFmtId="0" fontId="6" fillId="108" borderId="390" xfId="568" applyFont="1" applyFill="1" applyBorder="1" applyAlignment="1">
      <alignment vertical="center" wrapText="1"/>
    </xf>
    <xf numFmtId="0" fontId="6" fillId="108" borderId="390" xfId="568" applyFont="1" applyFill="1" applyBorder="1" applyAlignment="1">
      <alignment wrapText="1"/>
    </xf>
    <xf numFmtId="0" fontId="14" fillId="106" borderId="131" xfId="568" applyFont="1" applyFill="1" applyBorder="1" applyAlignment="1">
      <alignment horizontal="left" vertical="center"/>
    </xf>
    <xf numFmtId="0" fontId="176" fillId="106" borderId="390" xfId="568" applyFont="1" applyFill="1" applyBorder="1" applyAlignment="1">
      <alignment horizontal="left"/>
    </xf>
    <xf numFmtId="0" fontId="176" fillId="106" borderId="390" xfId="568" applyFont="1" applyFill="1" applyBorder="1" applyAlignment="1"/>
    <xf numFmtId="0" fontId="125" fillId="106" borderId="266" xfId="568" applyFont="1" applyFill="1" applyBorder="1" applyAlignment="1">
      <alignment horizontal="center" vertical="center"/>
    </xf>
    <xf numFmtId="0" fontId="14" fillId="106" borderId="261" xfId="568" applyFont="1" applyFill="1" applyBorder="1" applyAlignment="1">
      <alignment horizontal="center" vertical="center"/>
    </xf>
    <xf numFmtId="0" fontId="6" fillId="108" borderId="261" xfId="568" applyFont="1" applyFill="1" applyBorder="1" applyAlignment="1">
      <alignment wrapText="1"/>
    </xf>
    <xf numFmtId="0" fontId="175" fillId="106" borderId="385" xfId="568" applyFont="1" applyFill="1" applyBorder="1" applyAlignment="1">
      <alignment horizontal="center" vertical="center"/>
    </xf>
    <xf numFmtId="0" fontId="6" fillId="108" borderId="385" xfId="568" applyFont="1" applyFill="1" applyBorder="1" applyAlignment="1">
      <alignment wrapText="1"/>
    </xf>
    <xf numFmtId="0" fontId="14" fillId="106" borderId="261" xfId="568" applyFont="1" applyFill="1" applyBorder="1" applyAlignment="1">
      <alignment horizontal="left" vertical="center"/>
    </xf>
    <xf numFmtId="0" fontId="6" fillId="108" borderId="386" xfId="568" applyFont="1" applyFill="1" applyBorder="1" applyAlignment="1">
      <alignment wrapText="1"/>
    </xf>
    <xf numFmtId="0" fontId="175" fillId="106" borderId="385" xfId="568" applyFont="1" applyFill="1" applyBorder="1" applyAlignment="1">
      <alignment horizontal="left" vertical="center"/>
    </xf>
    <xf numFmtId="0" fontId="14" fillId="76" borderId="127" xfId="568" applyFont="1" applyFill="1" applyBorder="1" applyAlignment="1">
      <alignment horizontal="left" vertical="center"/>
    </xf>
    <xf numFmtId="0" fontId="6" fillId="107" borderId="389" xfId="568" applyFont="1" applyFill="1" applyBorder="1" applyAlignment="1">
      <alignment vertical="center" wrapText="1"/>
    </xf>
    <xf numFmtId="0" fontId="6" fillId="108" borderId="394" xfId="568" applyFont="1" applyFill="1" applyBorder="1" applyAlignment="1">
      <alignment wrapText="1"/>
    </xf>
    <xf numFmtId="0" fontId="137" fillId="0" borderId="10" xfId="0" applyFont="1" applyFill="1" applyBorder="1" applyAlignment="1">
      <alignment horizontal="right" vertical="center"/>
    </xf>
    <xf numFmtId="4" fontId="0" fillId="0" borderId="0" xfId="0" applyNumberFormat="1" applyFill="1" applyBorder="1"/>
    <xf numFmtId="0" fontId="18" fillId="0" borderId="0" xfId="0" applyFont="1" applyFill="1" applyBorder="1" applyAlignment="1">
      <alignment horizontal="center"/>
    </xf>
    <xf numFmtId="0" fontId="0" fillId="0" borderId="0" xfId="0" applyNumberFormat="1" applyFill="1" applyBorder="1"/>
    <xf numFmtId="0" fontId="40" fillId="0" borderId="317" xfId="0" applyFont="1" applyFill="1" applyBorder="1"/>
    <xf numFmtId="0" fontId="177" fillId="0" borderId="317" xfId="0" applyFont="1" applyFill="1" applyBorder="1"/>
    <xf numFmtId="0" fontId="7" fillId="77" borderId="15" xfId="0" applyFont="1" applyFill="1" applyBorder="1" applyAlignment="1">
      <alignment horizontal="center" vertical="center" wrapText="1"/>
    </xf>
    <xf numFmtId="0" fontId="7" fillId="0" borderId="15" xfId="0" applyFont="1" applyFill="1" applyBorder="1" applyAlignment="1">
      <alignment horizontal="center"/>
    </xf>
    <xf numFmtId="4" fontId="7" fillId="0" borderId="15" xfId="0" applyNumberFormat="1" applyFont="1" applyFill="1" applyBorder="1" applyAlignment="1">
      <alignment horizontal="center" vertical="center" wrapText="1"/>
    </xf>
    <xf numFmtId="0" fontId="83" fillId="0" borderId="357" xfId="0" applyFont="1" applyFill="1" applyBorder="1" applyAlignment="1">
      <alignment vertical="top" wrapText="1"/>
    </xf>
    <xf numFmtId="0" fontId="6" fillId="0" borderId="357" xfId="0" applyFont="1" applyFill="1" applyBorder="1" applyAlignment="1">
      <alignment vertical="top" wrapText="1"/>
    </xf>
    <xf numFmtId="0" fontId="83" fillId="33" borderId="357" xfId="0" applyFont="1" applyFill="1" applyBorder="1" applyAlignment="1">
      <alignment vertical="top" wrapText="1"/>
    </xf>
    <xf numFmtId="0" fontId="83" fillId="0" borderId="357" xfId="0" applyFont="1" applyFill="1" applyBorder="1" applyAlignment="1">
      <alignment wrapText="1"/>
    </xf>
    <xf numFmtId="0" fontId="83" fillId="33" borderId="357" xfId="0" applyFont="1" applyFill="1" applyBorder="1" applyAlignment="1">
      <alignment wrapText="1"/>
    </xf>
    <xf numFmtId="0" fontId="83" fillId="0" borderId="357" xfId="0" quotePrefix="1" applyFont="1" applyFill="1" applyBorder="1" applyAlignment="1">
      <alignment vertical="top" wrapText="1"/>
    </xf>
    <xf numFmtId="0" fontId="12" fillId="32" borderId="0" xfId="568" applyFont="1" applyFill="1" applyProtection="1">
      <protection hidden="1"/>
    </xf>
    <xf numFmtId="0" fontId="41" fillId="32" borderId="0" xfId="568" applyFont="1" applyFill="1" applyProtection="1">
      <protection hidden="1"/>
    </xf>
    <xf numFmtId="0" fontId="46" fillId="0" borderId="0" xfId="568" applyFont="1" applyProtection="1">
      <protection hidden="1"/>
    </xf>
    <xf numFmtId="0" fontId="164" fillId="0" borderId="0" xfId="568" applyFont="1" applyBorder="1" applyProtection="1">
      <protection hidden="1"/>
    </xf>
    <xf numFmtId="0" fontId="46" fillId="0" borderId="0" xfId="568" applyFont="1" applyAlignment="1" applyProtection="1">
      <alignment horizontal="center"/>
      <protection hidden="1"/>
    </xf>
    <xf numFmtId="0" fontId="46" fillId="0" borderId="0" xfId="568" applyFont="1" applyBorder="1" applyProtection="1">
      <protection hidden="1"/>
    </xf>
    <xf numFmtId="4" fontId="46" fillId="0" borderId="0" xfId="568" applyNumberFormat="1" applyFont="1" applyProtection="1">
      <protection hidden="1"/>
    </xf>
    <xf numFmtId="0" fontId="14" fillId="32" borderId="0" xfId="568" applyFont="1" applyFill="1" applyProtection="1">
      <protection hidden="1"/>
    </xf>
    <xf numFmtId="0" fontId="31" fillId="32" borderId="0" xfId="568" applyFont="1" applyFill="1" applyProtection="1">
      <protection hidden="1"/>
    </xf>
    <xf numFmtId="0" fontId="31" fillId="0" borderId="0" xfId="568" applyFont="1" applyProtection="1">
      <protection hidden="1"/>
    </xf>
    <xf numFmtId="0" fontId="32" fillId="0" borderId="0" xfId="568" applyFont="1" applyBorder="1" applyProtection="1">
      <protection hidden="1"/>
    </xf>
    <xf numFmtId="0" fontId="31" fillId="0" borderId="0" xfId="568" applyFont="1" applyAlignment="1" applyProtection="1">
      <alignment horizontal="center"/>
      <protection hidden="1"/>
    </xf>
    <xf numFmtId="0" fontId="31" fillId="0" borderId="0" xfId="568" applyFont="1" applyBorder="1" applyProtection="1">
      <protection hidden="1"/>
    </xf>
    <xf numFmtId="4" fontId="31" fillId="0" borderId="0" xfId="568" applyNumberFormat="1" applyFont="1" applyProtection="1">
      <protection hidden="1"/>
    </xf>
    <xf numFmtId="0" fontId="124" fillId="32" borderId="0" xfId="568" applyFont="1" applyFill="1" applyProtection="1">
      <protection hidden="1"/>
    </xf>
    <xf numFmtId="0" fontId="14" fillId="32" borderId="0" xfId="568" applyFont="1" applyFill="1" applyAlignment="1" applyProtection="1">
      <alignment horizontal="center"/>
      <protection hidden="1"/>
    </xf>
    <xf numFmtId="0" fontId="8" fillId="0" borderId="0" xfId="568" applyFont="1" applyBorder="1" applyAlignment="1">
      <alignment vertical="center"/>
    </xf>
    <xf numFmtId="0" fontId="6" fillId="0" borderId="0" xfId="568" applyFont="1" applyBorder="1" applyAlignment="1">
      <alignment vertical="center"/>
    </xf>
    <xf numFmtId="0" fontId="8" fillId="0" borderId="0" xfId="568" applyFont="1" applyAlignment="1">
      <alignment vertical="center"/>
    </xf>
    <xf numFmtId="49" fontId="76" fillId="0" borderId="0" xfId="568" applyNumberFormat="1" applyFont="1" applyBorder="1" applyAlignment="1">
      <alignment horizontal="right" vertical="center"/>
    </xf>
    <xf numFmtId="0" fontId="6" fillId="0" borderId="0" xfId="568" applyFont="1" applyAlignment="1">
      <alignment vertical="center"/>
    </xf>
    <xf numFmtId="0" fontId="22" fillId="0" borderId="7" xfId="49" applyFont="1" applyBorder="1"/>
    <xf numFmtId="49" fontId="28" fillId="0" borderId="8" xfId="49" applyNumberFormat="1" applyFont="1" applyBorder="1" applyAlignment="1">
      <alignment horizontal="right"/>
    </xf>
    <xf numFmtId="0" fontId="27" fillId="0" borderId="325" xfId="49" applyFont="1" applyBorder="1" applyAlignment="1">
      <alignment horizontal="center" wrapText="1"/>
    </xf>
    <xf numFmtId="0" fontId="27" fillId="0" borderId="270" xfId="49" applyFont="1" applyBorder="1" applyAlignment="1">
      <alignment horizontal="center" wrapText="1"/>
    </xf>
    <xf numFmtId="0" fontId="0" fillId="0" borderId="3" xfId="49" applyFont="1" applyBorder="1"/>
    <xf numFmtId="0" fontId="7" fillId="0" borderId="266" xfId="49" applyFont="1" applyBorder="1"/>
    <xf numFmtId="0" fontId="27" fillId="0" borderId="302" xfId="49" applyFont="1" applyBorder="1"/>
    <xf numFmtId="0" fontId="0" fillId="0" borderId="4" xfId="49" applyFont="1" applyBorder="1"/>
    <xf numFmtId="49" fontId="28" fillId="0" borderId="13" xfId="49" applyNumberFormat="1" applyFont="1" applyBorder="1" applyAlignment="1">
      <alignment horizontal="right"/>
    </xf>
    <xf numFmtId="0" fontId="179" fillId="0" borderId="194" xfId="49" applyFont="1" applyBorder="1" applyAlignment="1">
      <alignment horizontal="center"/>
    </xf>
    <xf numFmtId="0" fontId="179" fillId="0" borderId="195" xfId="49" applyFont="1" applyBorder="1" applyAlignment="1">
      <alignment horizontal="center"/>
    </xf>
    <xf numFmtId="0" fontId="0" fillId="0" borderId="38" xfId="49" applyFont="1" applyBorder="1"/>
    <xf numFmtId="49" fontId="28" fillId="0" borderId="387" xfId="49" applyNumberFormat="1" applyFont="1" applyBorder="1" applyAlignment="1">
      <alignment horizontal="right"/>
    </xf>
    <xf numFmtId="0" fontId="18" fillId="86" borderId="3" xfId="49" applyFont="1" applyFill="1" applyBorder="1"/>
    <xf numFmtId="49" fontId="27" fillId="86" borderId="0" xfId="49" applyNumberFormat="1" applyFont="1" applyFill="1" applyBorder="1" applyAlignment="1">
      <alignment horizontal="right"/>
    </xf>
    <xf numFmtId="4" fontId="7" fillId="114" borderId="10" xfId="49" applyNumberFormat="1" applyFont="1" applyFill="1" applyBorder="1"/>
    <xf numFmtId="4" fontId="7" fillId="99" borderId="5" xfId="49" applyNumberFormat="1" applyFont="1" applyFill="1" applyBorder="1"/>
    <xf numFmtId="0" fontId="18" fillId="86" borderId="39" xfId="49" applyFont="1" applyFill="1" applyBorder="1"/>
    <xf numFmtId="49" fontId="27" fillId="86" borderId="317" xfId="49" applyNumberFormat="1" applyFont="1" applyFill="1" applyBorder="1" applyAlignment="1">
      <alignment horizontal="right"/>
    </xf>
    <xf numFmtId="4" fontId="7" fillId="114" borderId="319" xfId="49" applyNumberFormat="1" applyFont="1" applyFill="1" applyBorder="1"/>
    <xf numFmtId="4" fontId="7" fillId="99" borderId="30" xfId="49" applyNumberFormat="1" applyFont="1" applyFill="1" applyBorder="1"/>
    <xf numFmtId="0" fontId="18" fillId="86" borderId="4" xfId="49" applyFont="1" applyFill="1" applyBorder="1"/>
    <xf numFmtId="49" fontId="27" fillId="86" borderId="13" xfId="49" applyNumberFormat="1" applyFont="1" applyFill="1" applyBorder="1" applyAlignment="1">
      <alignment horizontal="right"/>
    </xf>
    <xf numFmtId="4" fontId="7" fillId="114" borderId="4" xfId="49" applyNumberFormat="1" applyFont="1" applyFill="1" applyBorder="1"/>
    <xf numFmtId="4" fontId="7" fillId="99" borderId="14" xfId="49" applyNumberFormat="1" applyFont="1" applyFill="1" applyBorder="1"/>
    <xf numFmtId="4" fontId="7" fillId="113" borderId="15" xfId="49" applyNumberFormat="1" applyFont="1" applyFill="1" applyBorder="1"/>
    <xf numFmtId="4" fontId="7" fillId="32" borderId="0" xfId="49" applyNumberFormat="1" applyFont="1" applyFill="1" applyBorder="1"/>
    <xf numFmtId="0" fontId="6" fillId="76" borderId="388" xfId="49" applyFont="1" applyFill="1" applyBorder="1"/>
    <xf numFmtId="49" fontId="18" fillId="82" borderId="387" xfId="49" applyNumberFormat="1" applyFont="1" applyFill="1" applyBorder="1" applyAlignment="1">
      <alignment horizontal="right"/>
    </xf>
    <xf numFmtId="10" fontId="62" fillId="82" borderId="389" xfId="49" applyNumberFormat="1" applyFont="1" applyFill="1" applyBorder="1"/>
    <xf numFmtId="0" fontId="18" fillId="86" borderId="33" xfId="49" applyFont="1" applyFill="1" applyBorder="1"/>
    <xf numFmtId="49" fontId="27" fillId="86" borderId="45" xfId="49" applyNumberFormat="1" applyFont="1" applyFill="1" applyBorder="1" applyAlignment="1">
      <alignment horizontal="right"/>
    </xf>
    <xf numFmtId="4" fontId="7" fillId="94" borderId="46" xfId="49" applyNumberFormat="1" applyFont="1" applyFill="1" applyBorder="1"/>
    <xf numFmtId="4" fontId="7" fillId="99" borderId="46" xfId="49" applyNumberFormat="1" applyFont="1" applyFill="1" applyBorder="1"/>
    <xf numFmtId="4" fontId="7" fillId="115" borderId="32" xfId="49" applyNumberFormat="1" applyFont="1" applyFill="1" applyBorder="1"/>
    <xf numFmtId="0" fontId="83" fillId="33" borderId="3" xfId="49" applyFont="1" applyFill="1" applyBorder="1" applyAlignment="1">
      <alignment horizontal="left" vertical="top"/>
    </xf>
    <xf numFmtId="0" fontId="83" fillId="33" borderId="0" xfId="49" quotePrefix="1" applyFont="1" applyFill="1" applyBorder="1" applyAlignment="1">
      <alignment horizontal="left" vertical="top"/>
    </xf>
    <xf numFmtId="0" fontId="83" fillId="33" borderId="0" xfId="49" applyFont="1" applyFill="1" applyBorder="1" applyAlignment="1">
      <alignment horizontal="left" vertical="top"/>
    </xf>
    <xf numFmtId="0" fontId="83" fillId="94" borderId="0" xfId="49" quotePrefix="1" applyFont="1" applyFill="1" applyBorder="1" applyAlignment="1">
      <alignment horizontal="left" vertical="top"/>
    </xf>
    <xf numFmtId="2" fontId="7" fillId="94" borderId="0" xfId="49" applyNumberFormat="1" applyFont="1" applyFill="1" applyBorder="1"/>
    <xf numFmtId="4" fontId="7" fillId="94" borderId="0" xfId="49" applyNumberFormat="1" applyFont="1" applyFill="1" applyBorder="1"/>
    <xf numFmtId="3" fontId="62" fillId="83" borderId="253" xfId="49" applyNumberFormat="1" applyFont="1" applyFill="1" applyBorder="1"/>
    <xf numFmtId="0" fontId="181" fillId="0" borderId="136" xfId="49" applyFont="1" applyBorder="1" applyAlignment="1">
      <alignment horizontal="center" wrapText="1"/>
    </xf>
    <xf numFmtId="10" fontId="6" fillId="76" borderId="5" xfId="6" applyNumberFormat="1" applyFont="1" applyFill="1" applyBorder="1"/>
    <xf numFmtId="9" fontId="62" fillId="82" borderId="253" xfId="49" applyNumberFormat="1" applyFont="1" applyFill="1" applyBorder="1"/>
    <xf numFmtId="0" fontId="62" fillId="82" borderId="253" xfId="49" applyNumberFormat="1" applyFont="1" applyFill="1" applyBorder="1"/>
    <xf numFmtId="0" fontId="137" fillId="0" borderId="5" xfId="0" applyFont="1" applyFill="1" applyBorder="1" applyAlignment="1">
      <alignment horizontal="right" vertical="center"/>
    </xf>
    <xf numFmtId="0" fontId="137" fillId="0" borderId="27" xfId="0" applyFont="1" applyFill="1" applyBorder="1" applyAlignment="1">
      <alignment horizontal="right" vertical="center"/>
    </xf>
    <xf numFmtId="0" fontId="134" fillId="0" borderId="33" xfId="0" applyFont="1" applyFill="1" applyBorder="1"/>
    <xf numFmtId="0" fontId="134" fillId="0" borderId="32" xfId="0" applyFont="1" applyFill="1" applyBorder="1"/>
    <xf numFmtId="0" fontId="134" fillId="0" borderId="15" xfId="0" applyFont="1" applyFill="1" applyBorder="1"/>
    <xf numFmtId="0" fontId="134" fillId="0" borderId="82" xfId="0" applyFont="1" applyFill="1" applyBorder="1"/>
    <xf numFmtId="0" fontId="83" fillId="0" borderId="82" xfId="0" applyFont="1" applyFill="1" applyBorder="1"/>
    <xf numFmtId="0" fontId="83" fillId="0" borderId="32" xfId="0" applyFont="1" applyFill="1" applyBorder="1"/>
    <xf numFmtId="0" fontId="134" fillId="0" borderId="3" xfId="0" applyFont="1" applyFill="1" applyBorder="1"/>
    <xf numFmtId="4" fontId="152" fillId="116" borderId="0" xfId="0" applyNumberFormat="1" applyFont="1" applyFill="1"/>
    <xf numFmtId="0" fontId="144" fillId="116" borderId="0" xfId="0" applyFont="1" applyFill="1"/>
    <xf numFmtId="4" fontId="144" fillId="116" borderId="0" xfId="0" applyNumberFormat="1" applyFont="1" applyFill="1"/>
    <xf numFmtId="0" fontId="152" fillId="31" borderId="0" xfId="0" applyFont="1" applyFill="1"/>
    <xf numFmtId="0" fontId="137" fillId="31" borderId="0" xfId="0" applyFont="1" applyFill="1"/>
    <xf numFmtId="4" fontId="137" fillId="117" borderId="0" xfId="0" applyNumberFormat="1" applyFont="1" applyFill="1"/>
    <xf numFmtId="0" fontId="144" fillId="117" borderId="0" xfId="0" applyFont="1" applyFill="1"/>
    <xf numFmtId="4" fontId="144" fillId="117" borderId="0" xfId="0" applyNumberFormat="1" applyFont="1" applyFill="1"/>
    <xf numFmtId="4" fontId="137" fillId="118" borderId="0" xfId="0" applyNumberFormat="1" applyFont="1" applyFill="1"/>
    <xf numFmtId="0" fontId="144" fillId="118" borderId="0" xfId="0" applyFont="1" applyFill="1"/>
    <xf numFmtId="4" fontId="144" fillId="118" borderId="0" xfId="0" applyNumberFormat="1" applyFont="1" applyFill="1"/>
    <xf numFmtId="4" fontId="137" fillId="33" borderId="0" xfId="0" applyNumberFormat="1" applyFont="1" applyFill="1" applyAlignment="1">
      <alignment horizontal="center"/>
    </xf>
    <xf numFmtId="0" fontId="137" fillId="76" borderId="27" xfId="0" applyFont="1" applyFill="1" applyBorder="1" applyAlignment="1">
      <alignment horizontal="right" vertical="center"/>
    </xf>
    <xf numFmtId="0" fontId="137" fillId="76" borderId="279" xfId="0" applyFont="1" applyFill="1" applyBorder="1"/>
    <xf numFmtId="0" fontId="137" fillId="76" borderId="30" xfId="0" applyFont="1" applyFill="1" applyBorder="1"/>
    <xf numFmtId="0" fontId="144" fillId="98" borderId="15" xfId="0" applyFont="1" applyFill="1" applyBorder="1"/>
    <xf numFmtId="0" fontId="144" fillId="0" borderId="317" xfId="0" applyFont="1" applyBorder="1"/>
    <xf numFmtId="0" fontId="137" fillId="0" borderId="9" xfId="0" applyFont="1" applyFill="1" applyBorder="1" applyAlignment="1">
      <alignment horizontal="right" vertical="center"/>
    </xf>
    <xf numFmtId="0" fontId="137" fillId="0" borderId="396" xfId="0" applyFont="1" applyFill="1" applyBorder="1"/>
    <xf numFmtId="0" fontId="137" fillId="0" borderId="30" xfId="0" applyFont="1" applyFill="1" applyBorder="1" applyAlignment="1"/>
    <xf numFmtId="0" fontId="137" fillId="0" borderId="38" xfId="0" applyFont="1" applyFill="1" applyBorder="1"/>
    <xf numFmtId="0" fontId="137" fillId="0" borderId="334" xfId="0" applyFont="1" applyFill="1" applyBorder="1"/>
    <xf numFmtId="0" fontId="137" fillId="0" borderId="6" xfId="0" applyFont="1" applyFill="1" applyBorder="1"/>
    <xf numFmtId="0" fontId="83" fillId="33" borderId="0" xfId="49" quotePrefix="1" applyFont="1" applyFill="1" applyBorder="1" applyAlignment="1">
      <alignment horizontal="left" vertical="top" wrapText="1"/>
    </xf>
    <xf numFmtId="0" fontId="83" fillId="33" borderId="3" xfId="49" quotePrefix="1" applyFont="1" applyFill="1" applyBorder="1" applyAlignment="1">
      <alignment horizontal="left" vertical="top"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61" fillId="107" borderId="9" xfId="568" applyFont="1" applyFill="1" applyBorder="1" applyAlignment="1">
      <alignment horizontal="center" vertical="center" wrapText="1"/>
    </xf>
    <xf numFmtId="0" fontId="61" fillId="107" borderId="323" xfId="568" applyFont="1" applyFill="1" applyBorder="1" applyAlignment="1">
      <alignment horizontal="center" vertical="center" wrapText="1"/>
    </xf>
    <xf numFmtId="0" fontId="8" fillId="33" borderId="0" xfId="49" applyFont="1" applyFill="1" applyBorder="1" applyAlignment="1">
      <alignment vertical="center"/>
    </xf>
    <xf numFmtId="0" fontId="6" fillId="33" borderId="0" xfId="49" applyFont="1" applyFill="1" applyBorder="1" applyAlignment="1">
      <alignment vertical="center"/>
    </xf>
    <xf numFmtId="0" fontId="140" fillId="33" borderId="0" xfId="49" applyFont="1" applyFill="1" applyAlignment="1">
      <alignment vertical="center"/>
    </xf>
    <xf numFmtId="49" fontId="76" fillId="33" borderId="0" xfId="49" applyNumberFormat="1" applyFont="1" applyFill="1" applyBorder="1" applyAlignment="1">
      <alignment horizontal="right" vertical="center"/>
    </xf>
    <xf numFmtId="0" fontId="22" fillId="33" borderId="7" xfId="49" applyFont="1" applyFill="1" applyBorder="1"/>
    <xf numFmtId="49" fontId="28" fillId="33" borderId="8" xfId="49" applyNumberFormat="1" applyFont="1" applyFill="1" applyBorder="1" applyAlignment="1">
      <alignment horizontal="right"/>
    </xf>
    <xf numFmtId="0" fontId="27" fillId="33" borderId="325" xfId="49" applyFont="1" applyFill="1" applyBorder="1" applyAlignment="1">
      <alignment horizontal="center" wrapText="1"/>
    </xf>
    <xf numFmtId="0" fontId="27" fillId="33" borderId="138" xfId="49" applyFont="1" applyFill="1" applyBorder="1" applyAlignment="1">
      <alignment horizontal="center" wrapText="1"/>
    </xf>
    <xf numFmtId="0" fontId="27" fillId="33" borderId="11" xfId="49" applyFont="1" applyFill="1" applyBorder="1" applyAlignment="1">
      <alignment horizontal="center" wrapText="1"/>
    </xf>
    <xf numFmtId="0" fontId="6" fillId="33" borderId="3" xfId="49" applyFont="1" applyFill="1" applyBorder="1"/>
    <xf numFmtId="49" fontId="28" fillId="33" borderId="0" xfId="49" applyNumberFormat="1" applyFont="1" applyFill="1" applyBorder="1" applyAlignment="1">
      <alignment horizontal="right"/>
    </xf>
    <xf numFmtId="0" fontId="7" fillId="33" borderId="266" xfId="49" applyFont="1" applyFill="1" applyBorder="1"/>
    <xf numFmtId="0" fontId="27" fillId="33" borderId="264" xfId="49" applyFont="1" applyFill="1" applyBorder="1"/>
    <xf numFmtId="0" fontId="27" fillId="33" borderId="5" xfId="49" applyFont="1" applyFill="1" applyBorder="1"/>
    <xf numFmtId="0" fontId="6" fillId="33" borderId="4" xfId="49" applyFont="1" applyFill="1" applyBorder="1"/>
    <xf numFmtId="49" fontId="28" fillId="33" borderId="13" xfId="49" applyNumberFormat="1" applyFont="1" applyFill="1" applyBorder="1" applyAlignment="1">
      <alignment horizontal="right"/>
    </xf>
    <xf numFmtId="0" fontId="179" fillId="33" borderId="194" xfId="49" applyFont="1" applyFill="1" applyBorder="1" applyAlignment="1">
      <alignment horizontal="center"/>
    </xf>
    <xf numFmtId="0" fontId="179" fillId="33" borderId="35" xfId="49" applyFont="1" applyFill="1" applyBorder="1" applyAlignment="1">
      <alignment horizontal="center"/>
    </xf>
    <xf numFmtId="0" fontId="6" fillId="33" borderId="0" xfId="32963" applyFill="1"/>
    <xf numFmtId="0" fontId="6" fillId="33" borderId="297" xfId="49" applyFont="1" applyFill="1" applyBorder="1"/>
    <xf numFmtId="0" fontId="83" fillId="33" borderId="0" xfId="49" quotePrefix="1" applyFont="1" applyFill="1" applyBorder="1" applyAlignment="1">
      <alignment horizontal="left" vertical="top" wrapText="1"/>
    </xf>
    <xf numFmtId="0" fontId="125" fillId="106" borderId="261" xfId="568" applyFont="1" applyFill="1" applyBorder="1" applyAlignment="1">
      <alignment horizontal="center" vertical="center"/>
    </xf>
    <xf numFmtId="0" fontId="125" fillId="106" borderId="388" xfId="568" applyFont="1" applyFill="1" applyBorder="1" applyAlignment="1">
      <alignment horizontal="center" vertical="center"/>
    </xf>
    <xf numFmtId="0" fontId="125" fillId="76" borderId="261" xfId="568" applyFont="1" applyFill="1" applyBorder="1" applyAlignment="1">
      <alignment horizontal="center" vertical="center"/>
    </xf>
    <xf numFmtId="0" fontId="125" fillId="76" borderId="264" xfId="568" applyFont="1" applyFill="1" applyBorder="1" applyAlignment="1">
      <alignment horizontal="center" vertical="center"/>
    </xf>
    <xf numFmtId="0" fontId="125" fillId="76" borderId="134" xfId="568" applyFont="1" applyFill="1" applyBorder="1" applyAlignment="1">
      <alignment horizontal="center" vertical="center"/>
    </xf>
    <xf numFmtId="0" fontId="6" fillId="33" borderId="0" xfId="568" applyFont="1" applyFill="1" applyBorder="1" applyAlignment="1">
      <alignment wrapText="1"/>
    </xf>
    <xf numFmtId="0" fontId="14" fillId="76" borderId="131" xfId="568" applyFont="1" applyFill="1" applyBorder="1" applyAlignment="1">
      <alignment horizontal="left" vertical="center" wrapText="1"/>
    </xf>
    <xf numFmtId="0" fontId="14" fillId="76" borderId="264" xfId="568" applyFont="1" applyFill="1" applyBorder="1" applyAlignment="1">
      <alignment horizontal="left" vertical="center" wrapText="1"/>
    </xf>
    <xf numFmtId="0" fontId="14" fillId="76" borderId="291" xfId="568" applyFont="1" applyFill="1" applyBorder="1" applyAlignment="1">
      <alignment horizontal="left" vertical="center" wrapText="1"/>
    </xf>
    <xf numFmtId="0" fontId="14" fillId="76" borderId="262" xfId="568" applyFont="1" applyFill="1" applyBorder="1" applyAlignment="1"/>
    <xf numFmtId="0" fontId="7" fillId="76" borderId="263" xfId="568" applyFont="1" applyFill="1" applyBorder="1" applyAlignment="1"/>
    <xf numFmtId="0" fontId="14" fillId="106" borderId="391" xfId="568" applyFont="1" applyFill="1" applyBorder="1" applyAlignment="1"/>
    <xf numFmtId="0" fontId="7" fillId="76" borderId="386" xfId="568" applyFont="1" applyFill="1" applyBorder="1" applyAlignment="1"/>
    <xf numFmtId="0" fontId="125" fillId="106" borderId="134" xfId="568" applyFont="1" applyFill="1" applyBorder="1" applyAlignment="1">
      <alignment horizontal="center" vertical="center"/>
    </xf>
    <xf numFmtId="0" fontId="14" fillId="106" borderId="134" xfId="568" applyFont="1" applyFill="1" applyBorder="1" applyAlignment="1">
      <alignment vertical="center"/>
    </xf>
    <xf numFmtId="0" fontId="7" fillId="76" borderId="253" xfId="568" applyFont="1" applyFill="1" applyBorder="1" applyAlignment="1">
      <alignment vertical="center"/>
    </xf>
    <xf numFmtId="0" fontId="6" fillId="76" borderId="134" xfId="568" applyFont="1" applyFill="1" applyBorder="1" applyAlignment="1">
      <alignment horizontal="center"/>
    </xf>
    <xf numFmtId="0" fontId="14" fillId="106" borderId="134" xfId="568" applyFont="1" applyFill="1" applyBorder="1" applyAlignment="1"/>
    <xf numFmtId="0" fontId="7" fillId="76" borderId="253" xfId="568" applyFont="1" applyFill="1" applyBorder="1" applyAlignment="1"/>
    <xf numFmtId="0" fontId="125" fillId="106" borderId="362" xfId="568" applyFont="1" applyFill="1" applyBorder="1" applyAlignment="1">
      <alignment horizontal="center" vertical="center"/>
    </xf>
    <xf numFmtId="0" fontId="125" fillId="106" borderId="264" xfId="568" applyFont="1" applyFill="1" applyBorder="1" applyAlignment="1">
      <alignment horizontal="center" vertical="center"/>
    </xf>
    <xf numFmtId="0" fontId="6" fillId="76" borderId="388" xfId="568" applyFont="1" applyFill="1" applyBorder="1" applyAlignment="1"/>
    <xf numFmtId="0" fontId="125" fillId="106" borderId="266" xfId="568" applyFont="1" applyFill="1" applyBorder="1" applyAlignment="1">
      <alignment horizontal="center" vertical="center"/>
    </xf>
    <xf numFmtId="0" fontId="141" fillId="76" borderId="33" xfId="568" applyFont="1" applyFill="1" applyBorder="1" applyAlignment="1">
      <alignment horizontal="center" vertical="center"/>
    </xf>
    <xf numFmtId="0" fontId="6" fillId="0" borderId="82" xfId="568" applyBorder="1" applyAlignment="1"/>
    <xf numFmtId="0" fontId="6" fillId="0" borderId="32" xfId="568" applyBorder="1" applyAlignment="1"/>
    <xf numFmtId="0" fontId="14" fillId="76" borderId="391" xfId="568" applyFont="1" applyFill="1" applyBorder="1" applyAlignment="1"/>
    <xf numFmtId="0" fontId="6" fillId="33" borderId="0" xfId="568" applyFont="1" applyFill="1" applyAlignment="1">
      <alignment wrapText="1"/>
    </xf>
    <xf numFmtId="0" fontId="125" fillId="76" borderId="266" xfId="568" applyFont="1" applyFill="1" applyBorder="1" applyAlignment="1">
      <alignment horizontal="center" vertical="center"/>
    </xf>
    <xf numFmtId="0" fontId="125" fillId="76" borderId="291" xfId="568" applyFont="1" applyFill="1" applyBorder="1" applyAlignment="1">
      <alignment horizontal="center" vertical="center"/>
    </xf>
    <xf numFmtId="0" fontId="6" fillId="76" borderId="264" xfId="568" applyFill="1" applyBorder="1" applyAlignment="1">
      <alignment horizontal="center"/>
    </xf>
    <xf numFmtId="0" fontId="14" fillId="76" borderId="387" xfId="568" applyFont="1" applyFill="1" applyBorder="1" applyAlignment="1"/>
    <xf numFmtId="0" fontId="7" fillId="76" borderId="306" xfId="568" applyFont="1" applyFill="1" applyBorder="1" applyAlignment="1"/>
    <xf numFmtId="0" fontId="14" fillId="76" borderId="386" xfId="568" applyFont="1" applyFill="1" applyBorder="1" applyAlignment="1">
      <alignment horizontal="left" vertical="center" wrapText="1"/>
    </xf>
    <xf numFmtId="0" fontId="14" fillId="76" borderId="253" xfId="568" applyFont="1" applyFill="1" applyBorder="1" applyAlignment="1">
      <alignment horizontal="left" vertical="center" wrapText="1"/>
    </xf>
    <xf numFmtId="0" fontId="6" fillId="76" borderId="291" xfId="568" applyFill="1" applyBorder="1" applyAlignment="1"/>
    <xf numFmtId="0" fontId="14" fillId="76" borderId="388" xfId="568" applyFont="1" applyFill="1" applyBorder="1" applyAlignment="1"/>
    <xf numFmtId="0" fontId="7" fillId="76" borderId="389" xfId="568" applyFont="1" applyFill="1" applyBorder="1" applyAlignment="1"/>
    <xf numFmtId="0" fontId="125" fillId="76" borderId="362" xfId="568" applyFont="1" applyFill="1" applyBorder="1" applyAlignment="1">
      <alignment vertical="center"/>
    </xf>
    <xf numFmtId="0" fontId="0" fillId="0" borderId="134" xfId="0" applyBorder="1" applyAlignment="1">
      <alignment vertical="center"/>
    </xf>
    <xf numFmtId="0" fontId="0" fillId="0" borderId="266" xfId="0" applyBorder="1" applyAlignment="1">
      <alignment vertical="center"/>
    </xf>
    <xf numFmtId="0" fontId="0" fillId="0" borderId="131" xfId="0" applyBorder="1" applyAlignment="1">
      <alignment vertical="center"/>
    </xf>
    <xf numFmtId="0" fontId="0" fillId="0" borderId="127" xfId="0" applyBorder="1" applyAlignment="1">
      <alignment vertical="center"/>
    </xf>
    <xf numFmtId="0" fontId="6" fillId="33" borderId="382" xfId="568" applyFont="1" applyFill="1" applyBorder="1" applyAlignment="1">
      <alignment horizontal="left" vertical="center" wrapText="1"/>
    </xf>
    <xf numFmtId="0" fontId="6" fillId="33" borderId="383" xfId="568" applyFont="1" applyFill="1" applyBorder="1" applyAlignment="1">
      <alignment horizontal="left" vertical="center" wrapText="1"/>
    </xf>
    <xf numFmtId="0" fontId="6" fillId="33" borderId="384" xfId="568" applyFont="1" applyFill="1" applyBorder="1" applyAlignment="1">
      <alignment horizontal="left" vertical="center" wrapText="1"/>
    </xf>
    <xf numFmtId="0" fontId="14" fillId="106" borderId="266" xfId="568" applyFont="1" applyFill="1" applyBorder="1" applyAlignment="1"/>
    <xf numFmtId="0" fontId="6" fillId="76" borderId="266" xfId="568" applyFont="1" applyFill="1" applyBorder="1" applyAlignment="1">
      <alignment horizontal="center"/>
    </xf>
    <xf numFmtId="0" fontId="6" fillId="76" borderId="388" xfId="568" applyFont="1" applyFill="1" applyBorder="1" applyAlignment="1">
      <alignment horizontal="center"/>
    </xf>
    <xf numFmtId="0" fontId="125" fillId="76" borderId="131" xfId="568" applyFont="1" applyFill="1" applyBorder="1" applyAlignment="1">
      <alignment horizontal="center" vertical="center"/>
    </xf>
    <xf numFmtId="0" fontId="125" fillId="76" borderId="315" xfId="568" applyFont="1" applyFill="1" applyBorder="1" applyAlignment="1">
      <alignment horizontal="center" vertical="center"/>
    </xf>
    <xf numFmtId="0" fontId="125" fillId="76" borderId="388" xfId="568" applyFont="1" applyFill="1" applyBorder="1" applyAlignment="1">
      <alignment horizontal="center" vertical="center"/>
    </xf>
    <xf numFmtId="0" fontId="125" fillId="106" borderId="315" xfId="568" applyFont="1" applyFill="1" applyBorder="1" applyAlignment="1">
      <alignment horizontal="center" vertical="center"/>
    </xf>
    <xf numFmtId="0" fontId="14" fillId="106" borderId="316" xfId="568" applyFont="1" applyFill="1" applyBorder="1" applyAlignment="1"/>
    <xf numFmtId="0" fontId="14" fillId="106" borderId="306" xfId="568" applyFont="1" applyFill="1" applyBorder="1" applyAlignment="1"/>
    <xf numFmtId="0" fontId="14" fillId="106" borderId="253" xfId="568" applyFont="1" applyFill="1" applyBorder="1" applyAlignment="1"/>
    <xf numFmtId="0" fontId="14" fillId="106" borderId="386" xfId="568" applyFont="1" applyFill="1" applyBorder="1" applyAlignment="1"/>
    <xf numFmtId="0" fontId="14" fillId="106" borderId="388" xfId="568" applyFont="1" applyFill="1" applyBorder="1" applyAlignment="1"/>
    <xf numFmtId="0" fontId="14" fillId="106" borderId="262" xfId="568" applyFont="1" applyFill="1" applyBorder="1" applyAlignment="1"/>
    <xf numFmtId="0" fontId="14" fillId="106" borderId="388" xfId="568" applyFont="1" applyFill="1" applyBorder="1" applyAlignment="1">
      <alignment horizontal="left" vertical="center"/>
    </xf>
    <xf numFmtId="0" fontId="14" fillId="106" borderId="389" xfId="568" applyFont="1" applyFill="1" applyBorder="1" applyAlignment="1">
      <alignment horizontal="left" vertical="center"/>
    </xf>
    <xf numFmtId="0" fontId="6" fillId="76" borderId="264" xfId="568" applyFont="1" applyFill="1" applyBorder="1" applyAlignment="1">
      <alignment horizontal="center"/>
    </xf>
    <xf numFmtId="0" fontId="14" fillId="106" borderId="388" xfId="568" applyFont="1" applyFill="1" applyBorder="1" applyAlignment="1">
      <alignment horizontal="left"/>
    </xf>
    <xf numFmtId="0" fontId="14" fillId="106" borderId="389" xfId="568" applyFont="1" applyFill="1" applyBorder="1" applyAlignment="1">
      <alignment horizontal="left"/>
    </xf>
    <xf numFmtId="0" fontId="7" fillId="76" borderId="254" xfId="0" applyFont="1" applyFill="1" applyBorder="1" applyAlignment="1">
      <alignment horizontal="left" wrapText="1"/>
    </xf>
    <xf numFmtId="0" fontId="7" fillId="76" borderId="190" xfId="0" applyFont="1" applyFill="1" applyBorder="1" applyAlignment="1">
      <alignment horizontal="left" wrapText="1"/>
    </xf>
    <xf numFmtId="0" fontId="56" fillId="30" borderId="3" xfId="0" applyFont="1" applyFill="1" applyBorder="1" applyAlignment="1">
      <alignment horizontal="center"/>
    </xf>
    <xf numFmtId="0" fontId="56" fillId="30" borderId="0" xfId="0" applyFont="1" applyFill="1" applyBorder="1" applyAlignment="1">
      <alignment horizontal="center"/>
    </xf>
    <xf numFmtId="0" fontId="83" fillId="33" borderId="0" xfId="49" applyFont="1" applyFill="1" applyBorder="1" applyAlignment="1">
      <alignment horizontal="left" vertical="top" wrapText="1"/>
    </xf>
    <xf numFmtId="0" fontId="141" fillId="76" borderId="33" xfId="0" applyFont="1" applyFill="1" applyBorder="1" applyAlignment="1">
      <alignment horizontal="center" vertical="center"/>
    </xf>
    <xf numFmtId="0" fontId="141" fillId="76" borderId="82" xfId="0" applyFont="1" applyFill="1" applyBorder="1" applyAlignment="1">
      <alignment horizontal="center" vertical="center"/>
    </xf>
    <xf numFmtId="0" fontId="141" fillId="76" borderId="32" xfId="0" applyFont="1" applyFill="1" applyBorder="1" applyAlignment="1">
      <alignment horizontal="center" vertical="center"/>
    </xf>
    <xf numFmtId="0" fontId="22" fillId="76" borderId="246" xfId="49" applyFont="1" applyFill="1" applyBorder="1" applyAlignment="1">
      <alignment horizontal="center" vertical="center"/>
    </xf>
    <xf numFmtId="0" fontId="22" fillId="76" borderId="395" xfId="49" applyFont="1" applyFill="1" applyBorder="1" applyAlignment="1">
      <alignment horizontal="center" vertical="center"/>
    </xf>
    <xf numFmtId="0" fontId="44" fillId="30" borderId="3" xfId="0" applyFont="1" applyFill="1" applyBorder="1" applyAlignment="1">
      <alignment horizontal="center"/>
    </xf>
    <xf numFmtId="0" fontId="44" fillId="30" borderId="0" xfId="0" applyFont="1" applyFill="1" applyBorder="1" applyAlignment="1">
      <alignment horizontal="center"/>
    </xf>
    <xf numFmtId="0" fontId="7" fillId="76" borderId="9" xfId="0" applyFont="1" applyFill="1" applyBorder="1" applyAlignment="1">
      <alignment horizontal="center" vertical="center" wrapText="1"/>
    </xf>
    <xf numFmtId="0" fontId="7" fillId="76" borderId="10" xfId="0" applyFont="1" applyFill="1" applyBorder="1" applyAlignment="1">
      <alignment horizontal="center" vertical="center" wrapText="1"/>
    </xf>
    <xf numFmtId="0" fontId="7" fillId="76" borderId="14" xfId="0" applyFont="1" applyFill="1" applyBorder="1" applyAlignment="1">
      <alignment horizontal="center" vertical="center" wrapText="1"/>
    </xf>
    <xf numFmtId="0" fontId="7" fillId="76" borderId="33" xfId="0" applyFont="1" applyFill="1" applyBorder="1" applyAlignment="1">
      <alignment horizontal="center" vertical="center"/>
    </xf>
    <xf numFmtId="0" fontId="7" fillId="76" borderId="82" xfId="0" applyFont="1" applyFill="1" applyBorder="1" applyAlignment="1">
      <alignment horizontal="center" vertical="center"/>
    </xf>
    <xf numFmtId="0" fontId="7" fillId="76" borderId="32" xfId="0" applyFont="1" applyFill="1" applyBorder="1" applyAlignment="1">
      <alignment horizontal="center" vertical="center"/>
    </xf>
    <xf numFmtId="4" fontId="7" fillId="76" borderId="7" xfId="55" applyNumberFormat="1" applyFont="1" applyFill="1" applyBorder="1" applyAlignment="1" applyProtection="1">
      <alignment horizontal="center" vertical="center"/>
      <protection hidden="1"/>
    </xf>
    <xf numFmtId="4" fontId="7" fillId="76" borderId="8" xfId="55" applyNumberFormat="1" applyFont="1" applyFill="1" applyBorder="1" applyAlignment="1" applyProtection="1">
      <alignment horizontal="center" vertical="center"/>
      <protection hidden="1"/>
    </xf>
    <xf numFmtId="4" fontId="7" fillId="76" borderId="11" xfId="55" applyNumberFormat="1" applyFont="1" applyFill="1" applyBorder="1" applyAlignment="1" applyProtection="1">
      <alignment horizontal="center" vertical="center"/>
      <protection hidden="1"/>
    </xf>
    <xf numFmtId="4" fontId="7" fillId="76" borderId="4" xfId="55" applyNumberFormat="1" applyFont="1" applyFill="1" applyBorder="1" applyAlignment="1" applyProtection="1">
      <alignment horizontal="center" vertical="center"/>
      <protection hidden="1"/>
    </xf>
    <xf numFmtId="4" fontId="7" fillId="76" borderId="13" xfId="55" applyNumberFormat="1" applyFont="1" applyFill="1" applyBorder="1" applyAlignment="1" applyProtection="1">
      <alignment horizontal="center" vertical="center"/>
      <protection hidden="1"/>
    </xf>
    <xf numFmtId="4" fontId="7" fillId="76" borderId="6" xfId="55" applyNumberFormat="1" applyFont="1" applyFill="1" applyBorder="1" applyAlignment="1" applyProtection="1">
      <alignment horizontal="center" vertical="center"/>
      <protection hidden="1"/>
    </xf>
    <xf numFmtId="4" fontId="123" fillId="76" borderId="7" xfId="55" applyNumberFormat="1" applyFont="1" applyFill="1" applyBorder="1" applyAlignment="1" applyProtection="1">
      <alignment horizontal="center" vertical="center"/>
      <protection hidden="1"/>
    </xf>
    <xf numFmtId="4" fontId="123" fillId="76" borderId="8" xfId="55" applyNumberFormat="1" applyFont="1" applyFill="1" applyBorder="1" applyAlignment="1" applyProtection="1">
      <alignment horizontal="center" vertical="center"/>
      <protection hidden="1"/>
    </xf>
    <xf numFmtId="4" fontId="123" fillId="76" borderId="11" xfId="55" applyNumberFormat="1" applyFont="1" applyFill="1" applyBorder="1" applyAlignment="1" applyProtection="1">
      <alignment horizontal="center" vertical="center"/>
      <protection hidden="1"/>
    </xf>
    <xf numFmtId="4" fontId="123" fillId="76" borderId="3" xfId="55" applyNumberFormat="1" applyFont="1" applyFill="1" applyBorder="1" applyAlignment="1" applyProtection="1">
      <alignment horizontal="center" vertical="center"/>
      <protection hidden="1"/>
    </xf>
    <xf numFmtId="4" fontId="123" fillId="76" borderId="0" xfId="55" applyNumberFormat="1" applyFont="1" applyFill="1" applyBorder="1" applyAlignment="1" applyProtection="1">
      <alignment horizontal="center" vertical="center"/>
      <protection hidden="1"/>
    </xf>
    <xf numFmtId="4" fontId="123" fillId="76" borderId="5" xfId="55" applyNumberFormat="1" applyFont="1" applyFill="1" applyBorder="1" applyAlignment="1" applyProtection="1">
      <alignment horizontal="center" vertical="center"/>
      <protection hidden="1"/>
    </xf>
    <xf numFmtId="4" fontId="123" fillId="76" borderId="4" xfId="55" applyNumberFormat="1" applyFont="1" applyFill="1" applyBorder="1" applyAlignment="1" applyProtection="1">
      <alignment horizontal="center" vertical="center"/>
      <protection hidden="1"/>
    </xf>
    <xf numFmtId="4" fontId="123" fillId="76" borderId="13" xfId="55" applyNumberFormat="1" applyFont="1" applyFill="1" applyBorder="1" applyAlignment="1" applyProtection="1">
      <alignment horizontal="center" vertical="center"/>
      <protection hidden="1"/>
    </xf>
    <xf numFmtId="4" fontId="123" fillId="76" borderId="6" xfId="55" applyNumberFormat="1" applyFont="1" applyFill="1" applyBorder="1" applyAlignment="1" applyProtection="1">
      <alignment horizontal="center" vertical="center"/>
      <protection hidden="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12" fillId="0" borderId="33" xfId="55" applyFont="1" applyBorder="1" applyAlignment="1" applyProtection="1">
      <alignment horizontal="center"/>
      <protection hidden="1"/>
    </xf>
    <xf numFmtId="0" fontId="12" fillId="0" borderId="82" xfId="55" applyFont="1" applyBorder="1" applyAlignment="1" applyProtection="1">
      <alignment horizontal="center"/>
      <protection hidden="1"/>
    </xf>
    <xf numFmtId="0" fontId="12" fillId="0" borderId="32" xfId="55" applyFont="1" applyBorder="1" applyAlignment="1" applyProtection="1">
      <alignment horizontal="center"/>
      <protection hidden="1"/>
    </xf>
    <xf numFmtId="0" fontId="59" fillId="76" borderId="101" xfId="0" applyFont="1" applyFill="1" applyBorder="1" applyAlignment="1" applyProtection="1">
      <alignment horizontal="center" vertical="center" wrapText="1"/>
    </xf>
    <xf numFmtId="0" fontId="59" fillId="76" borderId="102" xfId="0" applyFont="1" applyFill="1" applyBorder="1" applyAlignment="1" applyProtection="1">
      <alignment horizontal="center" vertical="center" wrapText="1"/>
    </xf>
    <xf numFmtId="0" fontId="123" fillId="76" borderId="102" xfId="0" applyFont="1" applyFill="1" applyBorder="1" applyAlignment="1" applyProtection="1">
      <alignment horizontal="center"/>
    </xf>
    <xf numFmtId="0" fontId="59" fillId="76" borderId="147" xfId="0" applyFont="1" applyFill="1" applyBorder="1" applyAlignment="1" applyProtection="1">
      <alignment horizontal="center" vertical="center" wrapText="1"/>
    </xf>
    <xf numFmtId="0" fontId="59" fillId="76" borderId="181" xfId="0" applyFont="1" applyFill="1" applyBorder="1" applyAlignment="1" applyProtection="1">
      <alignment horizontal="center" vertical="center" wrapText="1"/>
    </xf>
    <xf numFmtId="0" fontId="125" fillId="33" borderId="9" xfId="568" applyFont="1" applyFill="1" applyBorder="1" applyAlignment="1">
      <alignment horizontal="center" vertical="center"/>
    </xf>
    <xf numFmtId="0" fontId="125" fillId="33" borderId="14" xfId="568" applyFont="1" applyFill="1" applyBorder="1" applyAlignment="1">
      <alignment horizontal="center" vertical="center"/>
    </xf>
    <xf numFmtId="0" fontId="7" fillId="76" borderId="9" xfId="568" applyFont="1" applyFill="1" applyBorder="1" applyAlignment="1">
      <alignment horizontal="center" vertical="center" wrapText="1"/>
    </xf>
    <xf numFmtId="0" fontId="7" fillId="76" borderId="14" xfId="568" applyFont="1" applyFill="1" applyBorder="1" applyAlignment="1">
      <alignment horizontal="center" vertical="center" wrapText="1"/>
    </xf>
    <xf numFmtId="0" fontId="7" fillId="76" borderId="36" xfId="568" applyFont="1" applyFill="1" applyBorder="1" applyAlignment="1">
      <alignment horizontal="center" vertical="center"/>
    </xf>
    <xf numFmtId="0" fontId="7" fillId="76" borderId="188" xfId="568" applyFont="1" applyFill="1" applyBorder="1" applyAlignment="1">
      <alignment horizontal="center" vertical="center"/>
    </xf>
    <xf numFmtId="0" fontId="7" fillId="76" borderId="189" xfId="568" applyFont="1" applyFill="1" applyBorder="1" applyAlignment="1">
      <alignment horizontal="center" vertical="center"/>
    </xf>
    <xf numFmtId="0" fontId="6" fillId="76" borderId="4" xfId="568" applyFill="1" applyBorder="1" applyAlignment="1">
      <alignment horizontal="center" vertical="center"/>
    </xf>
    <xf numFmtId="0" fontId="6" fillId="76" borderId="13" xfId="568" applyFill="1" applyBorder="1" applyAlignment="1">
      <alignment horizontal="center" vertical="center"/>
    </xf>
    <xf numFmtId="0" fontId="6" fillId="76" borderId="6" xfId="568" applyFill="1" applyBorder="1" applyAlignment="1">
      <alignment horizontal="center" vertical="center"/>
    </xf>
    <xf numFmtId="0" fontId="7" fillId="76" borderId="10" xfId="568" applyFont="1" applyFill="1" applyBorder="1" applyAlignment="1">
      <alignment horizontal="center" vertical="center" wrapText="1"/>
    </xf>
    <xf numFmtId="0" fontId="7" fillId="76" borderId="82" xfId="568" applyFont="1" applyFill="1" applyBorder="1" applyAlignment="1">
      <alignment horizontal="center" vertical="center"/>
    </xf>
    <xf numFmtId="0" fontId="7" fillId="76" borderId="32" xfId="568"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7" fillId="76" borderId="3" xfId="568" applyFont="1" applyFill="1" applyBorder="1" applyAlignment="1">
      <alignment horizontal="center" vertical="center"/>
    </xf>
    <xf numFmtId="0" fontId="7" fillId="76" borderId="0" xfId="568" applyFont="1" applyFill="1" applyBorder="1" applyAlignment="1">
      <alignment horizontal="center" vertical="center"/>
    </xf>
    <xf numFmtId="0" fontId="7" fillId="76" borderId="5" xfId="568" applyFont="1" applyFill="1" applyBorder="1" applyAlignment="1">
      <alignment horizontal="center" vertical="center"/>
    </xf>
    <xf numFmtId="0" fontId="137" fillId="0" borderId="9" xfId="0" applyNumberFormat="1" applyFont="1" applyFill="1" applyBorder="1" applyAlignment="1">
      <alignment horizontal="center" vertical="center"/>
    </xf>
    <xf numFmtId="0" fontId="137" fillId="0" borderId="14" xfId="0" applyNumberFormat="1" applyFont="1" applyFill="1" applyBorder="1" applyAlignment="1">
      <alignment horizontal="center" vertical="center"/>
    </xf>
    <xf numFmtId="0" fontId="137" fillId="0" borderId="9" xfId="0" applyNumberFormat="1" applyFont="1" applyFill="1" applyBorder="1" applyAlignment="1">
      <alignment horizontal="center" vertical="center" wrapText="1"/>
    </xf>
    <xf numFmtId="0" fontId="137" fillId="0" borderId="14" xfId="0" applyNumberFormat="1" applyFont="1" applyFill="1" applyBorder="1" applyAlignment="1">
      <alignment horizontal="center" vertical="center" wrapText="1"/>
    </xf>
    <xf numFmtId="0" fontId="134" fillId="0" borderId="12" xfId="55" applyFont="1" applyBorder="1" applyAlignment="1" applyProtection="1">
      <alignment horizontal="center"/>
      <protection hidden="1"/>
    </xf>
    <xf numFmtId="0" fontId="134" fillId="0" borderId="47" xfId="55" applyFont="1" applyBorder="1" applyAlignment="1" applyProtection="1">
      <alignment horizontal="center"/>
      <protection hidden="1"/>
    </xf>
    <xf numFmtId="0" fontId="134" fillId="0" borderId="48" xfId="55" applyFont="1" applyBorder="1" applyAlignment="1" applyProtection="1">
      <alignment horizontal="center"/>
      <protection hidden="1"/>
    </xf>
    <xf numFmtId="0" fontId="137" fillId="0" borderId="7" xfId="0" applyFont="1" applyFill="1" applyBorder="1" applyAlignment="1">
      <alignment horizontal="center"/>
    </xf>
    <xf numFmtId="0" fontId="137" fillId="0" borderId="8" xfId="0" applyFont="1" applyFill="1" applyBorder="1" applyAlignment="1">
      <alignment horizontal="center"/>
    </xf>
    <xf numFmtId="0" fontId="137" fillId="0" borderId="11" xfId="0" applyFont="1" applyFill="1" applyBorder="1" applyAlignment="1">
      <alignment horizontal="center"/>
    </xf>
    <xf numFmtId="0" fontId="137" fillId="0" borderId="3" xfId="0" applyFont="1" applyFill="1" applyBorder="1" applyAlignment="1">
      <alignment horizontal="center"/>
    </xf>
    <xf numFmtId="0" fontId="137" fillId="0" borderId="0" xfId="0" applyFont="1" applyFill="1" applyBorder="1" applyAlignment="1">
      <alignment horizontal="center"/>
    </xf>
    <xf numFmtId="0" fontId="137" fillId="0" borderId="5" xfId="0" applyFont="1" applyFill="1" applyBorder="1" applyAlignment="1">
      <alignment horizontal="center"/>
    </xf>
    <xf numFmtId="0" fontId="137" fillId="0" borderId="4" xfId="0" applyFont="1" applyFill="1" applyBorder="1" applyAlignment="1">
      <alignment horizontal="center"/>
    </xf>
    <xf numFmtId="0" fontId="137" fillId="0" borderId="13" xfId="0" applyFont="1" applyFill="1" applyBorder="1" applyAlignment="1">
      <alignment horizontal="center"/>
    </xf>
    <xf numFmtId="0" fontId="137" fillId="0" borderId="6" xfId="0" applyFont="1" applyFill="1" applyBorder="1" applyAlignment="1">
      <alignment horizontal="center"/>
    </xf>
    <xf numFmtId="0" fontId="137" fillId="0" borderId="9" xfId="0" applyFont="1" applyFill="1" applyBorder="1" applyAlignment="1">
      <alignment horizontal="center"/>
    </xf>
    <xf numFmtId="0" fontId="137" fillId="0" borderId="10" xfId="0" applyFont="1" applyFill="1" applyBorder="1" applyAlignment="1">
      <alignment horizontal="center"/>
    </xf>
    <xf numFmtId="0" fontId="137" fillId="0" borderId="14" xfId="0" applyFont="1" applyFill="1" applyBorder="1" applyAlignment="1">
      <alignment horizontal="center"/>
    </xf>
    <xf numFmtId="0" fontId="137" fillId="33" borderId="7" xfId="0" applyFont="1" applyFill="1" applyBorder="1" applyAlignment="1">
      <alignment horizontal="center"/>
    </xf>
    <xf numFmtId="0" fontId="137" fillId="33" borderId="8" xfId="0" applyFont="1" applyFill="1" applyBorder="1" applyAlignment="1">
      <alignment horizontal="center"/>
    </xf>
    <xf numFmtId="0" fontId="137" fillId="33" borderId="11" xfId="0" applyFont="1" applyFill="1" applyBorder="1" applyAlignment="1">
      <alignment horizontal="center"/>
    </xf>
    <xf numFmtId="0" fontId="137" fillId="33" borderId="3" xfId="0" applyFont="1" applyFill="1" applyBorder="1" applyAlignment="1">
      <alignment horizontal="center"/>
    </xf>
    <xf numFmtId="0" fontId="137" fillId="33" borderId="0" xfId="0" applyFont="1" applyFill="1" applyBorder="1" applyAlignment="1">
      <alignment horizontal="center"/>
    </xf>
    <xf numFmtId="0" fontId="137" fillId="33" borderId="5" xfId="0" applyFont="1" applyFill="1" applyBorder="1" applyAlignment="1">
      <alignment horizontal="center"/>
    </xf>
    <xf numFmtId="0" fontId="137" fillId="33" borderId="4" xfId="0" applyFont="1" applyFill="1" applyBorder="1" applyAlignment="1">
      <alignment horizontal="center"/>
    </xf>
    <xf numFmtId="0" fontId="137" fillId="33" borderId="13" xfId="0" applyFont="1" applyFill="1" applyBorder="1" applyAlignment="1">
      <alignment horizontal="center"/>
    </xf>
    <xf numFmtId="0" fontId="137" fillId="33" borderId="6" xfId="0" applyFont="1" applyFill="1" applyBorder="1" applyAlignment="1">
      <alignment horizontal="center"/>
    </xf>
    <xf numFmtId="0" fontId="137" fillId="76" borderId="9" xfId="0" applyNumberFormat="1" applyFont="1" applyFill="1" applyBorder="1" applyAlignment="1">
      <alignment horizontal="center" vertical="center" wrapText="1"/>
    </xf>
    <xf numFmtId="0" fontId="137" fillId="76" borderId="14" xfId="0" applyNumberFormat="1" applyFont="1" applyFill="1" applyBorder="1" applyAlignment="1">
      <alignment horizontal="center" vertical="center" wrapText="1"/>
    </xf>
    <xf numFmtId="0" fontId="137" fillId="76" borderId="33" xfId="0" applyFont="1" applyFill="1" applyBorder="1" applyAlignment="1">
      <alignment horizontal="center"/>
    </xf>
    <xf numFmtId="0" fontId="137" fillId="76" borderId="32" xfId="0" applyFont="1" applyFill="1" applyBorder="1" applyAlignment="1">
      <alignment horizontal="center"/>
    </xf>
    <xf numFmtId="0" fontId="134" fillId="33" borderId="12" xfId="55" applyFont="1" applyFill="1" applyBorder="1" applyAlignment="1" applyProtection="1">
      <alignment horizontal="center"/>
      <protection hidden="1"/>
    </xf>
    <xf numFmtId="0" fontId="134" fillId="33" borderId="47" xfId="55" applyFont="1" applyFill="1" applyBorder="1" applyAlignment="1" applyProtection="1">
      <alignment horizontal="center"/>
      <protection hidden="1"/>
    </xf>
    <xf numFmtId="0" fontId="134" fillId="76" borderId="33" xfId="55" applyFont="1" applyFill="1" applyBorder="1" applyAlignment="1" applyProtection="1">
      <alignment horizontal="center"/>
      <protection hidden="1"/>
    </xf>
    <xf numFmtId="0" fontId="134" fillId="76" borderId="32" xfId="55" applyFont="1" applyFill="1" applyBorder="1" applyAlignment="1" applyProtection="1">
      <alignment horizontal="center"/>
      <protection hidden="1"/>
    </xf>
    <xf numFmtId="0" fontId="180" fillId="0" borderId="188" xfId="49" applyFont="1" applyBorder="1" applyAlignment="1">
      <alignment vertical="center" wrapText="1"/>
    </xf>
    <xf numFmtId="0" fontId="6" fillId="0" borderId="189" xfId="568" applyBorder="1" applyAlignment="1">
      <alignment vertical="center" wrapText="1"/>
    </xf>
    <xf numFmtId="0" fontId="180" fillId="33" borderId="82" xfId="49" applyFont="1" applyFill="1" applyBorder="1" applyAlignment="1">
      <alignment vertical="center" wrapText="1"/>
    </xf>
    <xf numFmtId="0" fontId="6" fillId="33" borderId="82" xfId="32963" applyFill="1" applyBorder="1" applyAlignment="1">
      <alignment vertical="center" wrapText="1"/>
    </xf>
    <xf numFmtId="0" fontId="6" fillId="33" borderId="82" xfId="32963" applyFill="1" applyBorder="1" applyAlignment="1"/>
    <xf numFmtId="0" fontId="22" fillId="76" borderId="270" xfId="49" applyFont="1" applyFill="1" applyBorder="1" applyAlignment="1">
      <alignment horizontal="center" vertical="center" wrapText="1"/>
    </xf>
    <xf numFmtId="0" fontId="22" fillId="76" borderId="302" xfId="49" applyFont="1" applyFill="1" applyBorder="1" applyAlignment="1">
      <alignment horizontal="center" vertical="center" wrapText="1"/>
    </xf>
    <xf numFmtId="0" fontId="22" fillId="76" borderId="125" xfId="49" applyFont="1" applyFill="1" applyBorder="1" applyAlignment="1">
      <alignment horizontal="center" vertical="center" wrapText="1"/>
    </xf>
    <xf numFmtId="0" fontId="22" fillId="76" borderId="9" xfId="49" applyFont="1" applyFill="1" applyBorder="1" applyAlignment="1">
      <alignment horizontal="center" vertical="center" wrapText="1"/>
    </xf>
    <xf numFmtId="0" fontId="22" fillId="76" borderId="10" xfId="49" applyFont="1" applyFill="1" applyBorder="1" applyAlignment="1">
      <alignment horizontal="center" vertical="center" wrapText="1"/>
    </xf>
    <xf numFmtId="0" fontId="22" fillId="76" borderId="14" xfId="49" applyFont="1" applyFill="1" applyBorder="1" applyAlignment="1">
      <alignment horizontal="center" vertical="center" wrapText="1"/>
    </xf>
    <xf numFmtId="0" fontId="22" fillId="76" borderId="138" xfId="49" applyFont="1" applyFill="1" applyBorder="1" applyAlignment="1">
      <alignment horizontal="center" vertical="center" wrapText="1"/>
    </xf>
    <xf numFmtId="0" fontId="22" fillId="76" borderId="264" xfId="49" applyFont="1" applyFill="1" applyBorder="1" applyAlignment="1">
      <alignment horizontal="center" vertical="center" wrapText="1"/>
    </xf>
    <xf numFmtId="0" fontId="22" fillId="76" borderId="129" xfId="49" applyFont="1" applyFill="1" applyBorder="1" applyAlignment="1">
      <alignment horizontal="center" vertical="center" wrapText="1"/>
    </xf>
    <xf numFmtId="0" fontId="83" fillId="33" borderId="3" xfId="49" quotePrefix="1" applyFont="1" applyFill="1" applyBorder="1" applyAlignment="1">
      <alignment horizontal="left" vertical="top" wrapText="1"/>
    </xf>
    <xf numFmtId="0" fontId="83" fillId="33" borderId="5" xfId="49" quotePrefix="1" applyFont="1" applyFill="1" applyBorder="1" applyAlignment="1">
      <alignment horizontal="left" vertical="top" wrapText="1"/>
    </xf>
    <xf numFmtId="0" fontId="22" fillId="0" borderId="10" xfId="49" applyFont="1" applyFill="1" applyBorder="1" applyAlignment="1">
      <alignment horizontal="center" vertical="center" wrapText="1"/>
    </xf>
    <xf numFmtId="0" fontId="22" fillId="0" borderId="264" xfId="49" applyFont="1" applyFill="1" applyBorder="1" applyAlignment="1">
      <alignment horizontal="center" vertical="center" wrapText="1"/>
    </xf>
    <xf numFmtId="0" fontId="22" fillId="76" borderId="7" xfId="49" applyFont="1" applyFill="1" applyBorder="1" applyAlignment="1">
      <alignment horizontal="center" vertical="center" wrapText="1"/>
    </xf>
    <xf numFmtId="0" fontId="22" fillId="76" borderId="3" xfId="49" applyFont="1" applyFill="1" applyBorder="1" applyAlignment="1">
      <alignment horizontal="center" vertical="center" wrapText="1"/>
    </xf>
    <xf numFmtId="0" fontId="22" fillId="0" borderId="4" xfId="49"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129" xfId="49" applyFont="1" applyFill="1" applyBorder="1" applyAlignment="1">
      <alignment horizontal="center" vertical="center"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7" fillId="31" borderId="32" xfId="568" applyFont="1" applyFill="1" applyBorder="1" applyAlignment="1">
      <alignment horizontal="center"/>
    </xf>
    <xf numFmtId="0" fontId="61" fillId="107" borderId="9" xfId="568" applyFont="1" applyFill="1" applyBorder="1" applyAlignment="1">
      <alignment horizontal="center" vertical="center" wrapText="1"/>
    </xf>
    <xf numFmtId="0" fontId="61" fillId="107" borderId="323" xfId="568" applyFont="1" applyFill="1" applyBorder="1" applyAlignment="1">
      <alignment horizontal="center" vertical="center" wrapText="1"/>
    </xf>
    <xf numFmtId="0" fontId="6" fillId="33" borderId="3" xfId="49" quotePrefix="1" applyFont="1" applyFill="1" applyBorder="1" applyAlignment="1">
      <alignment horizontal="left" vertical="top" wrapText="1"/>
    </xf>
    <xf numFmtId="0" fontId="6" fillId="33" borderId="0" xfId="49" applyFont="1" applyFill="1" applyBorder="1" applyAlignment="1">
      <alignment horizontal="left" vertical="top" wrapText="1"/>
    </xf>
    <xf numFmtId="0" fontId="6" fillId="33" borderId="5" xfId="49" applyFont="1" applyFill="1" applyBorder="1" applyAlignment="1">
      <alignment horizontal="left" vertical="top" wrapText="1"/>
    </xf>
    <xf numFmtId="0" fontId="83" fillId="33" borderId="5" xfId="49" applyFont="1" applyFill="1" applyBorder="1" applyAlignment="1">
      <alignment horizontal="left" vertical="top" wrapText="1"/>
    </xf>
    <xf numFmtId="0" fontId="22" fillId="0" borderId="3" xfId="49" applyFont="1" applyFill="1" applyBorder="1" applyAlignment="1">
      <alignment horizontal="center" vertical="center" wrapText="1"/>
    </xf>
    <xf numFmtId="0" fontId="22" fillId="76" borderId="4" xfId="49" applyFont="1" applyFill="1" applyBorder="1" applyAlignment="1">
      <alignment horizontal="center" vertical="center" wrapText="1"/>
    </xf>
    <xf numFmtId="0" fontId="6" fillId="33" borderId="0" xfId="49" quotePrefix="1" applyFont="1" applyFill="1" applyBorder="1" applyAlignment="1">
      <alignment horizontal="left" vertical="top" wrapText="1"/>
    </xf>
    <xf numFmtId="0" fontId="6" fillId="33" borderId="5" xfId="49" quotePrefix="1" applyFont="1" applyFill="1" applyBorder="1" applyAlignment="1">
      <alignment horizontal="left" vertical="top" wrapText="1"/>
    </xf>
    <xf numFmtId="0" fontId="22" fillId="76" borderId="7" xfId="568" applyFont="1" applyFill="1" applyBorder="1" applyAlignment="1">
      <alignment horizontal="center"/>
    </xf>
    <xf numFmtId="0" fontId="22" fillId="76" borderId="8" xfId="568" applyFont="1" applyFill="1" applyBorder="1" applyAlignment="1">
      <alignment horizontal="center"/>
    </xf>
    <xf numFmtId="0" fontId="22" fillId="76" borderId="11" xfId="568" applyFont="1" applyFill="1" applyBorder="1" applyAlignment="1">
      <alignment horizontal="center"/>
    </xf>
    <xf numFmtId="0" fontId="22" fillId="76" borderId="11" xfId="49" applyFont="1" applyFill="1" applyBorder="1" applyAlignment="1">
      <alignment horizontal="center" vertical="center" wrapText="1"/>
    </xf>
    <xf numFmtId="0" fontId="22" fillId="76" borderId="5" xfId="49" applyFont="1" applyFill="1" applyBorder="1" applyAlignment="1">
      <alignment horizontal="center" vertical="center" wrapText="1"/>
    </xf>
    <xf numFmtId="0" fontId="22" fillId="76" borderId="6" xfId="49" applyFont="1" applyFill="1" applyBorder="1" applyAlignment="1">
      <alignment horizontal="center" vertical="center" wrapText="1"/>
    </xf>
    <xf numFmtId="0" fontId="22" fillId="76" borderId="325" xfId="49" applyFont="1" applyFill="1" applyBorder="1" applyAlignment="1">
      <alignment horizontal="center" vertical="center" wrapText="1"/>
    </xf>
    <xf numFmtId="0" fontId="22" fillId="0" borderId="266" xfId="49" applyFont="1" applyFill="1" applyBorder="1" applyAlignment="1">
      <alignment horizontal="center" vertical="center" wrapText="1"/>
    </xf>
    <xf numFmtId="0" fontId="22" fillId="76" borderId="326" xfId="49" applyFont="1" applyFill="1" applyBorder="1" applyAlignment="1">
      <alignment horizontal="center" vertical="center" wrapText="1"/>
    </xf>
    <xf numFmtId="0" fontId="22" fillId="0" borderId="131" xfId="49" applyFont="1" applyFill="1" applyBorder="1" applyAlignment="1">
      <alignment horizontal="center" vertical="center" wrapText="1"/>
    </xf>
    <xf numFmtId="0" fontId="22" fillId="76" borderId="131" xfId="49" applyFont="1" applyFill="1" applyBorder="1" applyAlignment="1">
      <alignment horizontal="center" vertical="center" wrapText="1"/>
    </xf>
    <xf numFmtId="0" fontId="6" fillId="76" borderId="3" xfId="49" applyFont="1" applyFill="1" applyBorder="1" applyAlignment="1">
      <alignment horizontal="left" vertical="top" wrapText="1"/>
    </xf>
    <xf numFmtId="0" fontId="6" fillId="76" borderId="0" xfId="49" applyFont="1" applyFill="1" applyBorder="1" applyAlignment="1">
      <alignment horizontal="left" vertical="top" wrapText="1"/>
    </xf>
    <xf numFmtId="0" fontId="6" fillId="76" borderId="5" xfId="49" applyFont="1" applyFill="1" applyBorder="1" applyAlignment="1">
      <alignment horizontal="left" vertical="top" wrapText="1"/>
    </xf>
    <xf numFmtId="0" fontId="22" fillId="76" borderId="266" xfId="49" applyFont="1" applyFill="1" applyBorder="1" applyAlignment="1">
      <alignment horizontal="center" vertical="center" wrapText="1"/>
    </xf>
    <xf numFmtId="0" fontId="22" fillId="0" borderId="326" xfId="49" applyFont="1" applyFill="1" applyBorder="1" applyAlignment="1">
      <alignment horizontal="center" vertical="center" wrapText="1"/>
    </xf>
    <xf numFmtId="0" fontId="22" fillId="76" borderId="206" xfId="568" applyFont="1" applyFill="1" applyBorder="1" applyAlignment="1">
      <alignment horizontal="center"/>
    </xf>
    <xf numFmtId="0" fontId="22" fillId="76" borderId="150" xfId="568" applyFont="1" applyFill="1" applyBorder="1" applyAlignment="1">
      <alignment horizontal="center"/>
    </xf>
    <xf numFmtId="0" fontId="22" fillId="77" borderId="154" xfId="568" applyFont="1" applyFill="1" applyBorder="1" applyAlignment="1">
      <alignment horizontal="center"/>
    </xf>
    <xf numFmtId="0" fontId="22" fillId="77" borderId="76" xfId="568" applyFont="1" applyFill="1" applyBorder="1" applyAlignment="1">
      <alignment horizontal="center"/>
    </xf>
    <xf numFmtId="0" fontId="22" fillId="77" borderId="155" xfId="568" applyFont="1" applyFill="1" applyBorder="1" applyAlignment="1">
      <alignment horizontal="center"/>
    </xf>
    <xf numFmtId="0" fontId="22" fillId="77" borderId="145" xfId="568" applyFont="1" applyFill="1" applyBorder="1" applyAlignment="1">
      <alignment horizontal="center"/>
    </xf>
    <xf numFmtId="0" fontId="6" fillId="33" borderId="3" xfId="49" applyFill="1" applyBorder="1" applyAlignment="1">
      <alignment horizontal="left" vertical="top" wrapText="1"/>
    </xf>
    <xf numFmtId="0" fontId="6" fillId="33" borderId="0" xfId="49" applyFill="1" applyBorder="1" applyAlignment="1">
      <alignment horizontal="left" vertical="top" wrapText="1"/>
    </xf>
    <xf numFmtId="0" fontId="6" fillId="33" borderId="5" xfId="49" applyFill="1" applyBorder="1" applyAlignment="1">
      <alignment horizontal="left" vertical="top" wrapText="1"/>
    </xf>
    <xf numFmtId="0" fontId="6" fillId="76" borderId="4" xfId="49" applyFont="1" applyFill="1" applyBorder="1" applyAlignment="1">
      <alignment horizontal="left" vertical="top" wrapText="1"/>
    </xf>
    <xf numFmtId="0" fontId="6" fillId="76" borderId="13" xfId="49" applyFont="1" applyFill="1" applyBorder="1" applyAlignment="1">
      <alignment horizontal="left" vertical="top" wrapText="1"/>
    </xf>
    <xf numFmtId="0" fontId="6" fillId="76" borderId="6" xfId="49" applyFont="1" applyFill="1" applyBorder="1" applyAlignment="1">
      <alignment horizontal="left" vertical="top" wrapText="1"/>
    </xf>
    <xf numFmtId="0" fontId="83" fillId="0" borderId="3" xfId="49" quotePrefix="1" applyFont="1" applyFill="1" applyBorder="1" applyAlignment="1">
      <alignment horizontal="left" vertical="top" wrapText="1"/>
    </xf>
    <xf numFmtId="0" fontId="83" fillId="0" borderId="0" xfId="49" applyFont="1" applyFill="1" applyBorder="1" applyAlignment="1">
      <alignment horizontal="left" vertical="top" wrapText="1"/>
    </xf>
    <xf numFmtId="0" fontId="14" fillId="0" borderId="0" xfId="56" applyFont="1" applyFill="1" applyBorder="1" applyAlignment="1">
      <alignment horizontal="center" vertical="center"/>
    </xf>
    <xf numFmtId="0" fontId="65" fillId="0" borderId="7" xfId="56" applyFont="1" applyFill="1" applyBorder="1" applyAlignment="1">
      <alignment horizontal="center" vertical="center" textRotation="180" wrapText="1"/>
    </xf>
    <xf numFmtId="0" fontId="65" fillId="0" borderId="3" xfId="56" applyFont="1" applyFill="1" applyBorder="1" applyAlignment="1">
      <alignment horizontal="center" vertical="center" textRotation="180" wrapText="1"/>
    </xf>
    <xf numFmtId="0" fontId="170" fillId="0" borderId="7" xfId="56" applyFont="1" applyFill="1" applyBorder="1" applyAlignment="1">
      <alignment horizontal="center" vertical="center" wrapText="1"/>
    </xf>
    <xf numFmtId="0" fontId="170" fillId="0" borderId="3" xfId="56" applyFont="1" applyFill="1" applyBorder="1" applyAlignment="1">
      <alignment horizontal="center" vertical="center" wrapText="1"/>
    </xf>
    <xf numFmtId="0" fontId="7" fillId="0" borderId="33" xfId="49" applyFont="1" applyBorder="1" applyAlignment="1">
      <alignment horizontal="center"/>
    </xf>
    <xf numFmtId="0" fontId="7" fillId="0" borderId="82" xfId="49" applyFont="1" applyBorder="1" applyAlignment="1">
      <alignment horizontal="center"/>
    </xf>
    <xf numFmtId="0" fontId="7" fillId="0" borderId="32" xfId="49" applyFont="1" applyBorder="1" applyAlignment="1">
      <alignment horizontal="center"/>
    </xf>
    <xf numFmtId="0" fontId="14" fillId="0" borderId="33" xfId="5" applyFont="1" applyFill="1" applyBorder="1" applyAlignment="1">
      <alignment horizontal="center" vertical="center" wrapText="1"/>
    </xf>
    <xf numFmtId="0" fontId="14" fillId="0" borderId="82" xfId="5" applyFont="1" applyFill="1" applyBorder="1" applyAlignment="1">
      <alignment horizontal="center" vertical="center" wrapText="1"/>
    </xf>
    <xf numFmtId="0" fontId="14" fillId="0" borderId="32" xfId="5" applyFont="1" applyFill="1" applyBorder="1" applyAlignment="1">
      <alignment horizontal="center" vertical="center" wrapText="1"/>
    </xf>
    <xf numFmtId="0" fontId="14" fillId="0" borderId="8"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33" xfId="5" applyFont="1" applyFill="1" applyBorder="1" applyAlignment="1">
      <alignment horizontal="center" vertical="center"/>
    </xf>
    <xf numFmtId="0" fontId="14" fillId="0" borderId="32" xfId="5" applyFont="1" applyFill="1" applyBorder="1" applyAlignment="1">
      <alignment horizontal="center" vertical="center"/>
    </xf>
    <xf numFmtId="0" fontId="30" fillId="0" borderId="7" xfId="5" applyFont="1" applyFill="1" applyBorder="1" applyAlignment="1">
      <alignment horizontal="center" vertical="center"/>
    </xf>
    <xf numFmtId="0" fontId="30" fillId="0" borderId="8" xfId="5" applyFont="1" applyFill="1" applyBorder="1" applyAlignment="1">
      <alignment horizontal="center" vertical="center"/>
    </xf>
    <xf numFmtId="0" fontId="30" fillId="0" borderId="11" xfId="5" applyFont="1" applyFill="1" applyBorder="1" applyAlignment="1">
      <alignment horizontal="center" vertical="center"/>
    </xf>
    <xf numFmtId="0" fontId="30" fillId="0" borderId="3" xfId="5" applyFont="1" applyFill="1" applyBorder="1" applyAlignment="1">
      <alignment horizontal="center" vertical="center"/>
    </xf>
    <xf numFmtId="0" fontId="30" fillId="0" borderId="0"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4" xfId="5" applyFont="1" applyFill="1" applyBorder="1" applyAlignment="1">
      <alignment horizontal="center" vertical="center"/>
    </xf>
    <xf numFmtId="0" fontId="30" fillId="0" borderId="13" xfId="5" applyFont="1" applyFill="1" applyBorder="1" applyAlignment="1">
      <alignment horizontal="center" vertical="center"/>
    </xf>
    <xf numFmtId="0" fontId="30" fillId="0" borderId="6" xfId="5" applyFont="1" applyFill="1" applyBorder="1" applyAlignment="1">
      <alignment horizontal="center" vertical="center"/>
    </xf>
    <xf numFmtId="0" fontId="170" fillId="0" borderId="9" xfId="56" applyFont="1" applyFill="1" applyBorder="1" applyAlignment="1">
      <alignment horizontal="center" vertical="center" wrapText="1"/>
    </xf>
    <xf numFmtId="0" fontId="170" fillId="0" borderId="10" xfId="56" applyFont="1" applyFill="1" applyBorder="1" applyAlignment="1">
      <alignment horizontal="center" vertical="center" wrapText="1"/>
    </xf>
    <xf numFmtId="0" fontId="14" fillId="0" borderId="7" xfId="5" applyFont="1" applyFill="1" applyBorder="1" applyAlignment="1">
      <alignment horizontal="center" vertical="center"/>
    </xf>
    <xf numFmtId="0" fontId="14" fillId="0" borderId="367" xfId="5" applyFont="1" applyFill="1" applyBorder="1" applyAlignment="1">
      <alignment horizontal="center" vertical="center"/>
    </xf>
    <xf numFmtId="0" fontId="14" fillId="0" borderId="325" xfId="5" applyFont="1" applyFill="1" applyBorder="1" applyAlignment="1">
      <alignment horizontal="center" vertical="center"/>
    </xf>
    <xf numFmtId="0" fontId="65" fillId="0" borderId="9" xfId="56" applyFont="1" applyFill="1" applyBorder="1" applyAlignment="1">
      <alignment horizontal="center" vertical="center" textRotation="180" wrapText="1"/>
    </xf>
    <xf numFmtId="0" fontId="65" fillId="0" borderId="10" xfId="56" applyFont="1" applyFill="1" applyBorder="1" applyAlignment="1">
      <alignment horizontal="center" vertical="center" textRotation="180" wrapText="1"/>
    </xf>
    <xf numFmtId="0" fontId="65" fillId="0" borderId="11" xfId="56" applyFont="1" applyFill="1" applyBorder="1" applyAlignment="1">
      <alignment horizontal="center" vertical="center" textRotation="180" wrapText="1"/>
    </xf>
    <xf numFmtId="0" fontId="65" fillId="0" borderId="5" xfId="56" applyFont="1" applyFill="1" applyBorder="1" applyAlignment="1">
      <alignment horizontal="center" vertical="center" textRotation="180" wrapText="1"/>
    </xf>
    <xf numFmtId="0" fontId="14" fillId="0" borderId="0" xfId="5" applyFont="1" applyFill="1" applyBorder="1" applyAlignment="1">
      <alignment horizontal="center" vertical="center"/>
    </xf>
    <xf numFmtId="0" fontId="165" fillId="0" borderId="0" xfId="5" applyFont="1" applyFill="1" applyBorder="1" applyAlignment="1">
      <alignment horizontal="center" vertical="center"/>
    </xf>
    <xf numFmtId="0" fontId="24" fillId="76" borderId="239" xfId="49" applyFont="1" applyFill="1" applyBorder="1" applyAlignment="1">
      <alignment horizontal="center" vertical="center"/>
    </xf>
    <xf numFmtId="0" fontId="24" fillId="76" borderId="243" xfId="49" applyFont="1" applyFill="1" applyBorder="1" applyAlignment="1">
      <alignment horizontal="center" vertical="center"/>
    </xf>
    <xf numFmtId="0" fontId="24" fillId="76" borderId="241" xfId="49" applyFont="1" applyFill="1" applyBorder="1" applyAlignment="1">
      <alignment horizontal="center" vertical="center"/>
    </xf>
    <xf numFmtId="0" fontId="24" fillId="76" borderId="244" xfId="49" applyFont="1" applyFill="1" applyBorder="1" applyAlignment="1">
      <alignment horizontal="center" vertical="center"/>
    </xf>
    <xf numFmtId="0" fontId="18" fillId="33" borderId="0" xfId="49" applyFont="1" applyFill="1" applyBorder="1" applyAlignment="1">
      <alignment horizontal="center" vertical="center" wrapText="1"/>
    </xf>
    <xf numFmtId="0" fontId="24" fillId="76" borderId="240" xfId="49" applyFont="1" applyFill="1" applyBorder="1" applyAlignment="1">
      <alignment horizontal="center" vertical="center"/>
    </xf>
    <xf numFmtId="0" fontId="24" fillId="76" borderId="242" xfId="49" applyFont="1" applyFill="1" applyBorder="1" applyAlignment="1">
      <alignment horizontal="center" vertical="center"/>
    </xf>
    <xf numFmtId="4" fontId="18" fillId="76" borderId="220" xfId="49" applyNumberFormat="1" applyFont="1" applyFill="1" applyBorder="1" applyAlignment="1">
      <alignment horizontal="center" vertical="center" wrapText="1"/>
    </xf>
    <xf numFmtId="4" fontId="18" fillId="76" borderId="208" xfId="49" applyNumberFormat="1" applyFont="1" applyFill="1" applyBorder="1" applyAlignment="1">
      <alignment horizontal="center" vertical="center" wrapText="1"/>
    </xf>
    <xf numFmtId="0" fontId="22" fillId="76" borderId="209" xfId="49" applyFont="1" applyFill="1" applyBorder="1" applyAlignment="1">
      <alignment horizontal="center"/>
    </xf>
    <xf numFmtId="4" fontId="18" fillId="76" borderId="221" xfId="49" applyNumberFormat="1" applyFont="1" applyFill="1" applyBorder="1" applyAlignment="1">
      <alignment horizontal="center" vertical="center" wrapText="1"/>
    </xf>
    <xf numFmtId="4" fontId="18" fillId="76" borderId="236" xfId="49" applyNumberFormat="1" applyFont="1" applyFill="1" applyBorder="1" applyAlignment="1">
      <alignment horizontal="center" vertical="center" wrapText="1"/>
    </xf>
    <xf numFmtId="0" fontId="24" fillId="76" borderId="226" xfId="49" applyFont="1" applyFill="1" applyBorder="1" applyAlignment="1">
      <alignment horizontal="center" vertical="center" wrapText="1"/>
    </xf>
    <xf numFmtId="0" fontId="24" fillId="76" borderId="141" xfId="49" applyFont="1" applyFill="1" applyBorder="1" applyAlignment="1">
      <alignment horizontal="center" vertical="center" wrapText="1"/>
    </xf>
    <xf numFmtId="0" fontId="18" fillId="76" borderId="221" xfId="49" applyFont="1" applyFill="1" applyBorder="1" applyAlignment="1">
      <alignment horizontal="center" vertical="center" wrapText="1"/>
    </xf>
    <xf numFmtId="0" fontId="18" fillId="76" borderId="236" xfId="49" applyFont="1" applyFill="1" applyBorder="1" applyAlignment="1">
      <alignment horizontal="center" vertical="center" wrapText="1"/>
    </xf>
    <xf numFmtId="0" fontId="24" fillId="76" borderId="212" xfId="49" applyFont="1" applyFill="1" applyBorder="1" applyAlignment="1">
      <alignment horizontal="center" vertical="center" wrapText="1"/>
    </xf>
    <xf numFmtId="0" fontId="24" fillId="76" borderId="140" xfId="49" applyFont="1" applyFill="1" applyBorder="1" applyAlignment="1">
      <alignment horizontal="center" vertical="center" wrapText="1"/>
    </xf>
    <xf numFmtId="0" fontId="83" fillId="33" borderId="0" xfId="568" quotePrefix="1" applyNumberFormat="1" applyFont="1" applyFill="1" applyBorder="1" applyAlignment="1">
      <alignment horizontal="left" wrapText="1"/>
    </xf>
    <xf numFmtId="0" fontId="83" fillId="33" borderId="0" xfId="568" applyNumberFormat="1" applyFont="1" applyFill="1" applyBorder="1" applyAlignment="1">
      <alignment horizontal="left" wrapText="1"/>
    </xf>
    <xf numFmtId="0" fontId="18" fillId="76" borderId="220" xfId="49" applyFont="1" applyFill="1" applyBorder="1" applyAlignment="1">
      <alignment horizontal="center" vertical="center" wrapText="1"/>
    </xf>
    <xf numFmtId="0" fontId="18" fillId="76" borderId="208" xfId="49" applyFont="1" applyFill="1" applyBorder="1" applyAlignment="1">
      <alignment horizontal="center" vertical="center" wrapText="1"/>
    </xf>
    <xf numFmtId="0" fontId="22" fillId="76" borderId="212" xfId="49" applyFont="1" applyFill="1" applyBorder="1" applyAlignment="1">
      <alignment horizontal="center"/>
    </xf>
    <xf numFmtId="0" fontId="22" fillId="76" borderId="210" xfId="49" applyFont="1" applyFill="1" applyBorder="1" applyAlignment="1">
      <alignment horizontal="center"/>
    </xf>
    <xf numFmtId="0" fontId="18" fillId="76" borderId="222" xfId="49" applyFont="1" applyFill="1" applyBorder="1" applyAlignment="1">
      <alignment horizontal="center" vertical="center" wrapText="1"/>
    </xf>
    <xf numFmtId="0" fontId="83" fillId="0" borderId="0" xfId="0" applyFont="1" applyFill="1" applyBorder="1" applyAlignment="1">
      <alignment horizontal="left" wrapText="1"/>
    </xf>
    <xf numFmtId="0" fontId="18" fillId="76" borderId="53" xfId="49" applyFont="1" applyFill="1" applyBorder="1" applyAlignment="1">
      <alignment horizontal="center" vertical="top" wrapText="1"/>
    </xf>
    <xf numFmtId="0" fontId="22" fillId="76" borderId="206" xfId="0" applyFont="1" applyFill="1" applyBorder="1" applyAlignment="1">
      <alignment horizontal="center"/>
    </xf>
    <xf numFmtId="0" fontId="22" fillId="76" borderId="150" xfId="0" applyFont="1" applyFill="1" applyBorder="1" applyAlignment="1">
      <alignment horizontal="center"/>
    </xf>
    <xf numFmtId="0" fontId="22" fillId="76" borderId="148" xfId="0" applyFont="1" applyFill="1" applyBorder="1" applyAlignment="1">
      <alignment horizontal="center"/>
    </xf>
    <xf numFmtId="49" fontId="22" fillId="0" borderId="80" xfId="49" applyNumberFormat="1" applyFont="1" applyBorder="1" applyAlignment="1">
      <alignment horizontal="right"/>
    </xf>
    <xf numFmtId="0" fontId="22" fillId="0" borderId="71" xfId="49" applyFont="1" applyBorder="1" applyAlignment="1">
      <alignment horizontal="center" wrapText="1"/>
    </xf>
    <xf numFmtId="0" fontId="22" fillId="0" borderId="79" xfId="49" applyFont="1" applyBorder="1" applyAlignment="1">
      <alignment horizontal="center" wrapText="1"/>
    </xf>
    <xf numFmtId="0" fontId="22" fillId="76" borderId="151" xfId="49" applyFont="1" applyFill="1" applyBorder="1" applyAlignment="1">
      <alignment horizontal="center"/>
    </xf>
    <xf numFmtId="0" fontId="22" fillId="76" borderId="267" xfId="49" applyFont="1" applyFill="1" applyBorder="1" applyAlignment="1">
      <alignment horizontal="center"/>
    </xf>
    <xf numFmtId="0" fontId="22" fillId="76" borderId="148" xfId="49" applyFont="1" applyFill="1" applyBorder="1" applyAlignment="1">
      <alignment horizontal="center"/>
    </xf>
    <xf numFmtId="0" fontId="18" fillId="76" borderId="349" xfId="49" applyFont="1" applyFill="1" applyBorder="1" applyAlignment="1">
      <alignment horizontal="left"/>
    </xf>
    <xf numFmtId="0" fontId="18" fillId="76" borderId="349" xfId="49" applyFont="1" applyFill="1" applyBorder="1" applyAlignment="1">
      <alignment horizontal="left" wrapText="1"/>
    </xf>
    <xf numFmtId="0" fontId="22" fillId="76" borderId="49" xfId="49" applyFont="1" applyFill="1" applyBorder="1" applyAlignment="1">
      <alignment horizontal="center"/>
    </xf>
    <xf numFmtId="0" fontId="22" fillId="76" borderId="33" xfId="49" applyFont="1" applyFill="1" applyBorder="1" applyAlignment="1">
      <alignment horizontal="center"/>
    </xf>
    <xf numFmtId="0" fontId="22" fillId="76" borderId="82" xfId="49" applyFont="1" applyFill="1" applyBorder="1" applyAlignment="1">
      <alignment horizontal="center"/>
    </xf>
    <xf numFmtId="0" fontId="22" fillId="76" borderId="32" xfId="49" applyFont="1" applyFill="1" applyBorder="1" applyAlignment="1">
      <alignment horizontal="center"/>
    </xf>
    <xf numFmtId="0" fontId="7" fillId="77" borderId="9" xfId="568" applyFont="1" applyFill="1" applyBorder="1" applyAlignment="1">
      <alignment horizontal="center" vertical="center" textRotation="90"/>
    </xf>
    <xf numFmtId="0" fontId="7" fillId="77" borderId="10" xfId="568" applyFont="1" applyFill="1" applyBorder="1" applyAlignment="1">
      <alignment horizontal="center" vertical="center" textRotation="90"/>
    </xf>
    <xf numFmtId="0" fontId="7" fillId="77" borderId="14" xfId="568" applyFont="1" applyFill="1" applyBorder="1" applyAlignment="1">
      <alignment horizontal="center" vertical="center" textRotation="90"/>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38" fillId="76" borderId="76" xfId="0" applyFont="1" applyFill="1" applyBorder="1" applyAlignment="1">
      <alignment horizontal="center"/>
    </xf>
    <xf numFmtId="0" fontId="83" fillId="33" borderId="134" xfId="0" quotePrefix="1" applyFont="1" applyFill="1" applyBorder="1" applyAlignment="1">
      <alignment horizontal="left" wrapText="1"/>
    </xf>
    <xf numFmtId="0" fontId="83" fillId="33" borderId="0" xfId="0" applyFont="1" applyFill="1" applyBorder="1" applyAlignment="1">
      <alignment horizontal="left" wrapText="1"/>
    </xf>
    <xf numFmtId="0" fontId="67" fillId="25" borderId="54" xfId="0" applyFont="1" applyFill="1" applyBorder="1" applyAlignment="1">
      <alignment horizontal="center"/>
    </xf>
    <xf numFmtId="0" fontId="83" fillId="33" borderId="0" xfId="0" quotePrefix="1" applyFont="1" applyFill="1" applyBorder="1" applyAlignment="1">
      <alignment horizontal="left" wrapText="1"/>
    </xf>
    <xf numFmtId="0" fontId="13" fillId="33" borderId="347" xfId="568" applyFont="1" applyFill="1" applyBorder="1" applyAlignment="1">
      <alignment horizontal="center"/>
    </xf>
    <xf numFmtId="0" fontId="13" fillId="33" borderId="334" xfId="568" applyFont="1" applyFill="1" applyBorder="1" applyAlignment="1">
      <alignment horizontal="center"/>
    </xf>
    <xf numFmtId="0" fontId="7" fillId="0" borderId="0" xfId="568" applyFont="1" applyFill="1" applyBorder="1" applyAlignment="1">
      <alignment horizontal="center"/>
    </xf>
    <xf numFmtId="0" fontId="6" fillId="33" borderId="22" xfId="32916" applyFont="1" applyFill="1" applyBorder="1" applyAlignment="1">
      <alignment horizontal="center"/>
    </xf>
    <xf numFmtId="0" fontId="6" fillId="0" borderId="22" xfId="32916" applyFont="1" applyBorder="1" applyAlignment="1">
      <alignment horizontal="center"/>
    </xf>
    <xf numFmtId="0" fontId="128" fillId="33" borderId="0" xfId="0" applyFont="1" applyFill="1" applyAlignment="1">
      <alignment horizontal="center"/>
    </xf>
    <xf numFmtId="0" fontId="7" fillId="79" borderId="33" xfId="0" applyFont="1" applyFill="1" applyBorder="1" applyAlignment="1">
      <alignment horizontal="center"/>
    </xf>
    <xf numFmtId="0" fontId="7" fillId="79" borderId="82" xfId="0" applyFont="1" applyFill="1" applyBorder="1" applyAlignment="1">
      <alignment horizontal="center"/>
    </xf>
    <xf numFmtId="0" fontId="7" fillId="79" borderId="32" xfId="0" applyFont="1" applyFill="1" applyBorder="1" applyAlignment="1">
      <alignment horizontal="center"/>
    </xf>
    <xf numFmtId="0" fontId="130" fillId="76" borderId="10" xfId="0" applyFont="1" applyFill="1" applyBorder="1" applyAlignment="1">
      <alignment horizontal="center" vertical="center" wrapText="1"/>
    </xf>
    <xf numFmtId="0" fontId="130" fillId="76" borderId="14" xfId="0" applyFont="1" applyFill="1" applyBorder="1" applyAlignment="1">
      <alignment horizontal="center" vertical="center" wrapText="1"/>
    </xf>
    <xf numFmtId="0" fontId="7" fillId="79" borderId="8" xfId="0" applyFont="1" applyFill="1" applyBorder="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7" fillId="76" borderId="3" xfId="0" applyFont="1" applyFill="1" applyBorder="1" applyAlignment="1">
      <alignment horizontal="center"/>
    </xf>
    <xf numFmtId="0" fontId="41" fillId="94" borderId="33" xfId="0" applyFont="1" applyFill="1" applyBorder="1" applyAlignment="1">
      <alignment horizontal="center"/>
    </xf>
    <xf numFmtId="0" fontId="41" fillId="94" borderId="82" xfId="0" applyFont="1" applyFill="1" applyBorder="1" applyAlignment="1">
      <alignment horizontal="center"/>
    </xf>
    <xf numFmtId="0" fontId="41" fillId="94" borderId="32" xfId="0" applyFont="1" applyFill="1" applyBorder="1" applyAlignment="1">
      <alignment horizontal="center"/>
    </xf>
    <xf numFmtId="0" fontId="7" fillId="76" borderId="4" xfId="0" applyFont="1" applyFill="1" applyBorder="1" applyAlignment="1">
      <alignment horizontal="center"/>
    </xf>
    <xf numFmtId="0" fontId="7" fillId="76" borderId="6" xfId="0" applyFont="1" applyFill="1" applyBorder="1" applyAlignment="1">
      <alignment horizontal="center"/>
    </xf>
    <xf numFmtId="0" fontId="130" fillId="0" borderId="10" xfId="0" applyFont="1" applyBorder="1" applyAlignment="1">
      <alignment horizontal="center" vertical="center" wrapText="1"/>
    </xf>
    <xf numFmtId="0" fontId="130" fillId="0" borderId="14" xfId="0" applyFont="1" applyBorder="1" applyAlignment="1">
      <alignment horizontal="center" vertical="center" wrapText="1"/>
    </xf>
    <xf numFmtId="0" fontId="137" fillId="0" borderId="33" xfId="32916" applyFont="1" applyBorder="1" applyAlignment="1">
      <alignment horizontal="center"/>
    </xf>
    <xf numFmtId="0" fontId="137" fillId="0" borderId="82" xfId="32916" applyFont="1" applyBorder="1" applyAlignment="1">
      <alignment horizontal="center"/>
    </xf>
    <xf numFmtId="0" fontId="137" fillId="0" borderId="32" xfId="32916" applyFont="1" applyBorder="1" applyAlignment="1">
      <alignment horizontal="center"/>
    </xf>
    <xf numFmtId="0" fontId="136" fillId="33" borderId="0" xfId="0" applyFont="1" applyFill="1" applyAlignment="1">
      <alignment horizontal="center"/>
    </xf>
    <xf numFmtId="0" fontId="7" fillId="76" borderId="0" xfId="0" applyFont="1" applyFill="1" applyBorder="1" applyAlignment="1">
      <alignment horizontal="center"/>
    </xf>
    <xf numFmtId="0" fontId="12" fillId="76" borderId="33" xfId="0" applyFont="1" applyFill="1" applyBorder="1" applyAlignment="1">
      <alignment horizontal="center"/>
    </xf>
    <xf numFmtId="0" fontId="12" fillId="76" borderId="82" xfId="0" applyFont="1" applyFill="1" applyBorder="1" applyAlignment="1">
      <alignment horizontal="center"/>
    </xf>
    <xf numFmtId="0" fontId="12" fillId="76" borderId="32" xfId="0" applyFont="1" applyFill="1" applyBorder="1" applyAlignment="1">
      <alignment horizontal="center"/>
    </xf>
    <xf numFmtId="0" fontId="178" fillId="0" borderId="3" xfId="0" applyFont="1" applyFill="1" applyBorder="1" applyAlignment="1">
      <alignment horizontal="center" vertical="center" wrapText="1"/>
    </xf>
    <xf numFmtId="0" fontId="178" fillId="0" borderId="0" xfId="0" applyFont="1" applyFill="1" applyBorder="1" applyAlignment="1">
      <alignment horizontal="center" vertical="center" wrapText="1"/>
    </xf>
    <xf numFmtId="0" fontId="5" fillId="33" borderId="8" xfId="0" applyFont="1" applyFill="1" applyBorder="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176" fillId="91" borderId="390" xfId="568" applyFont="1" applyFill="1" applyBorder="1" applyAlignment="1">
      <alignment horizontal="left" vertical="center"/>
    </xf>
    <xf numFmtId="0" fontId="14" fillId="76" borderId="200" xfId="0" applyFont="1" applyFill="1" applyBorder="1" applyAlignment="1">
      <alignment horizontal="left" wrapText="1"/>
    </xf>
    <xf numFmtId="0" fontId="6" fillId="108" borderId="361" xfId="568" applyFont="1" applyFill="1" applyBorder="1" applyAlignment="1">
      <alignment wrapText="1"/>
    </xf>
    <xf numFmtId="0" fontId="176" fillId="106" borderId="394" xfId="568" applyFont="1" applyFill="1" applyBorder="1" applyAlignment="1">
      <alignment horizontal="left" vertical="center"/>
    </xf>
    <xf numFmtId="0" fontId="175" fillId="106" borderId="385" xfId="568" applyFont="1" applyFill="1" applyBorder="1" applyAlignment="1">
      <alignment horizontal="left" vertical="center" wrapText="1"/>
    </xf>
    <xf numFmtId="0" fontId="176" fillId="119" borderId="200" xfId="568" applyFont="1" applyFill="1" applyBorder="1" applyAlignment="1">
      <alignment horizontal="left" vertical="center"/>
    </xf>
    <xf numFmtId="0" fontId="125" fillId="106" borderId="397" xfId="568" applyFont="1" applyFill="1" applyBorder="1" applyAlignment="1">
      <alignment horizontal="center" vertical="center"/>
    </xf>
    <xf numFmtId="0" fontId="7" fillId="33" borderId="0" xfId="55" applyFont="1" applyFill="1" applyProtection="1">
      <protection hidden="1"/>
    </xf>
    <xf numFmtId="0" fontId="75" fillId="107" borderId="36" xfId="0" applyFont="1" applyFill="1" applyBorder="1"/>
    <xf numFmtId="0" fontId="182" fillId="107" borderId="398" xfId="0" applyFont="1" applyFill="1" applyBorder="1"/>
    <xf numFmtId="4" fontId="75" fillId="107" borderId="27" xfId="0" applyNumberFormat="1" applyFont="1" applyFill="1" applyBorder="1"/>
    <xf numFmtId="4" fontId="75" fillId="107" borderId="189" xfId="0" applyNumberFormat="1" applyFont="1" applyFill="1" applyBorder="1"/>
    <xf numFmtId="0" fontId="183" fillId="33" borderId="3" xfId="0" applyFont="1" applyFill="1" applyBorder="1"/>
    <xf numFmtId="0" fontId="183" fillId="33" borderId="266" xfId="0" applyFont="1" applyFill="1" applyBorder="1"/>
    <xf numFmtId="10" fontId="184" fillId="33" borderId="10" xfId="0" applyNumberFormat="1" applyFont="1" applyFill="1" applyBorder="1"/>
    <xf numFmtId="10" fontId="184" fillId="33" borderId="5" xfId="0" applyNumberFormat="1" applyFont="1" applyFill="1" applyBorder="1"/>
    <xf numFmtId="0" fontId="185" fillId="33" borderId="3" xfId="0" applyFont="1" applyFill="1" applyBorder="1"/>
    <xf numFmtId="0" fontId="185" fillId="33" borderId="266" xfId="0" applyFont="1" applyFill="1" applyBorder="1"/>
    <xf numFmtId="4" fontId="185" fillId="33" borderId="10" xfId="0" applyNumberFormat="1" applyFont="1" applyFill="1" applyBorder="1"/>
    <xf numFmtId="4" fontId="185" fillId="33" borderId="5" xfId="0" applyNumberFormat="1" applyFont="1" applyFill="1" applyBorder="1"/>
    <xf numFmtId="0" fontId="182" fillId="33" borderId="266" xfId="0" applyFont="1" applyFill="1" applyBorder="1" applyAlignment="1">
      <alignment horizontal="right"/>
    </xf>
    <xf numFmtId="4" fontId="183" fillId="33" borderId="10" xfId="0" applyNumberFormat="1" applyFont="1" applyFill="1" applyBorder="1"/>
    <xf numFmtId="4" fontId="183" fillId="33" borderId="5" xfId="0" applyNumberFormat="1" applyFont="1" applyFill="1" applyBorder="1"/>
    <xf numFmtId="0" fontId="0" fillId="33" borderId="3" xfId="0" applyFill="1" applyBorder="1"/>
    <xf numFmtId="0" fontId="0" fillId="33" borderId="266" xfId="0" applyFill="1" applyBorder="1"/>
    <xf numFmtId="4" fontId="0" fillId="33" borderId="5" xfId="0" applyNumberFormat="1" applyFill="1" applyBorder="1"/>
    <xf numFmtId="0" fontId="75" fillId="107" borderId="39" xfId="0" applyFont="1" applyFill="1" applyBorder="1" applyAlignment="1">
      <alignment vertical="top"/>
    </xf>
    <xf numFmtId="0" fontId="182" fillId="107" borderId="357" xfId="0" applyFont="1" applyFill="1" applyBorder="1" applyAlignment="1">
      <alignment wrapText="1"/>
    </xf>
    <xf numFmtId="4" fontId="75" fillId="107" borderId="279" xfId="0" applyNumberFormat="1" applyFont="1" applyFill="1" applyBorder="1"/>
    <xf numFmtId="0" fontId="182" fillId="33" borderId="266" xfId="0" quotePrefix="1" applyFont="1" applyFill="1" applyBorder="1" applyAlignment="1">
      <alignment horizontal="right"/>
    </xf>
    <xf numFmtId="0" fontId="6" fillId="33" borderId="3" xfId="0" applyFont="1" applyFill="1" applyBorder="1"/>
    <xf numFmtId="10" fontId="183" fillId="33" borderId="266" xfId="0" applyNumberFormat="1" applyFont="1" applyFill="1" applyBorder="1"/>
    <xf numFmtId="10" fontId="183" fillId="33" borderId="10" xfId="0" applyNumberFormat="1" applyFont="1" applyFill="1" applyBorder="1"/>
    <xf numFmtId="10" fontId="183" fillId="33" borderId="5" xfId="0" applyNumberFormat="1" applyFont="1" applyFill="1" applyBorder="1"/>
    <xf numFmtId="0" fontId="187" fillId="33" borderId="3" xfId="0" applyFont="1" applyFill="1" applyBorder="1"/>
    <xf numFmtId="4" fontId="187" fillId="33" borderId="10" xfId="0" applyNumberFormat="1" applyFont="1" applyFill="1" applyBorder="1"/>
    <xf numFmtId="4" fontId="187" fillId="33" borderId="5" xfId="0" applyNumberFormat="1" applyFont="1" applyFill="1" applyBorder="1"/>
    <xf numFmtId="0" fontId="75" fillId="107" borderId="39" xfId="0" applyFont="1" applyFill="1" applyBorder="1"/>
    <xf numFmtId="0" fontId="182" fillId="107" borderId="357" xfId="0" applyFont="1" applyFill="1" applyBorder="1"/>
    <xf numFmtId="4" fontId="75" fillId="107" borderId="30" xfId="0" applyNumberFormat="1" applyFont="1" applyFill="1" applyBorder="1"/>
    <xf numFmtId="4" fontId="0" fillId="33" borderId="10" xfId="0" applyNumberFormat="1" applyFont="1" applyFill="1" applyBorder="1"/>
    <xf numFmtId="4" fontId="0" fillId="33" borderId="5" xfId="0" applyNumberFormat="1" applyFont="1" applyFill="1" applyBorder="1"/>
    <xf numFmtId="0" fontId="0" fillId="33" borderId="3" xfId="0" applyFont="1" applyFill="1" applyBorder="1"/>
    <xf numFmtId="10" fontId="0" fillId="33" borderId="10" xfId="0" applyNumberFormat="1" applyFont="1" applyFill="1" applyBorder="1"/>
    <xf numFmtId="10" fontId="0" fillId="33" borderId="5" xfId="0" applyNumberFormat="1" applyFont="1" applyFill="1" applyBorder="1"/>
    <xf numFmtId="0" fontId="75" fillId="33" borderId="3" xfId="0" applyFont="1" applyFill="1" applyBorder="1"/>
    <xf numFmtId="0" fontId="75" fillId="33" borderId="266" xfId="0" applyFont="1" applyFill="1" applyBorder="1"/>
    <xf numFmtId="0" fontId="75" fillId="32" borderId="308" xfId="0" applyFont="1" applyFill="1" applyBorder="1"/>
    <xf numFmtId="0" fontId="75" fillId="32" borderId="391" xfId="0" applyFont="1" applyFill="1" applyBorder="1"/>
    <xf numFmtId="4" fontId="75" fillId="32" borderId="319" xfId="0" applyNumberFormat="1" applyFont="1" applyFill="1" applyBorder="1"/>
    <xf numFmtId="4" fontId="75" fillId="32" borderId="396" xfId="0" applyNumberFormat="1" applyFont="1" applyFill="1" applyBorder="1"/>
    <xf numFmtId="0" fontId="75" fillId="32" borderId="3" xfId="0" applyFont="1" applyFill="1" applyBorder="1"/>
    <xf numFmtId="0" fontId="75" fillId="32" borderId="266" xfId="0" applyFont="1" applyFill="1" applyBorder="1"/>
    <xf numFmtId="4" fontId="75" fillId="32" borderId="10" xfId="0" applyNumberFormat="1" applyFont="1" applyFill="1" applyBorder="1"/>
    <xf numFmtId="4" fontId="75" fillId="32" borderId="5" xfId="0" applyNumberFormat="1" applyFont="1" applyFill="1" applyBorder="1"/>
    <xf numFmtId="0" fontId="183" fillId="32" borderId="3" xfId="0" applyFont="1" applyFill="1" applyBorder="1"/>
    <xf numFmtId="10" fontId="183" fillId="32" borderId="266" xfId="0" applyNumberFormat="1" applyFont="1" applyFill="1" applyBorder="1"/>
    <xf numFmtId="10" fontId="183" fillId="32" borderId="10" xfId="0" applyNumberFormat="1" applyFont="1" applyFill="1" applyBorder="1"/>
    <xf numFmtId="10" fontId="183" fillId="32" borderId="5" xfId="0" applyNumberFormat="1" applyFont="1" applyFill="1" applyBorder="1"/>
    <xf numFmtId="0" fontId="189" fillId="32" borderId="3" xfId="0" applyFont="1" applyFill="1" applyBorder="1"/>
    <xf numFmtId="0" fontId="190" fillId="32" borderId="266" xfId="0" quotePrefix="1" applyFont="1" applyFill="1" applyBorder="1"/>
    <xf numFmtId="4" fontId="191" fillId="32" borderId="10" xfId="0" applyNumberFormat="1" applyFont="1" applyFill="1" applyBorder="1"/>
    <xf numFmtId="4" fontId="191" fillId="32" borderId="5" xfId="0" applyNumberFormat="1" applyFont="1" applyFill="1" applyBorder="1"/>
    <xf numFmtId="0" fontId="183" fillId="32" borderId="4" xfId="0" applyFont="1" applyFill="1" applyBorder="1"/>
    <xf numFmtId="0" fontId="183" fillId="32" borderId="326" xfId="0" applyFont="1" applyFill="1" applyBorder="1"/>
    <xf numFmtId="10" fontId="183" fillId="32" borderId="14" xfId="0" applyNumberFormat="1" applyFont="1" applyFill="1" applyBorder="1"/>
    <xf numFmtId="10" fontId="183" fillId="32" borderId="6" xfId="0" applyNumberFormat="1" applyFont="1" applyFill="1" applyBorder="1"/>
    <xf numFmtId="0" fontId="140" fillId="0" borderId="0" xfId="49" applyFont="1" applyBorder="1"/>
    <xf numFmtId="0" fontId="193" fillId="0" borderId="0" xfId="3" applyFont="1" applyBorder="1" applyAlignment="1" applyProtection="1"/>
    <xf numFmtId="0" fontId="193" fillId="0" borderId="0" xfId="3" quotePrefix="1" applyFont="1" applyBorder="1" applyAlignment="1" applyProtection="1"/>
    <xf numFmtId="0" fontId="193" fillId="0" borderId="0" xfId="3" quotePrefix="1" applyFont="1" applyFill="1" applyBorder="1" applyAlignment="1" applyProtection="1"/>
    <xf numFmtId="0" fontId="193" fillId="0" borderId="0" xfId="3" applyFont="1" applyFill="1" applyBorder="1" applyAlignment="1" applyProtection="1"/>
    <xf numFmtId="0" fontId="83" fillId="33" borderId="200" xfId="0" applyFont="1" applyFill="1" applyBorder="1" applyAlignment="1">
      <alignment wrapText="1"/>
    </xf>
    <xf numFmtId="0" fontId="6" fillId="33" borderId="200" xfId="0" applyNumberFormat="1" applyFont="1" applyFill="1" applyBorder="1" applyAlignment="1">
      <alignment wrapText="1"/>
    </xf>
    <xf numFmtId="0" fontId="83" fillId="33" borderId="200" xfId="0" applyFont="1" applyFill="1" applyBorder="1" applyAlignment="1">
      <alignment horizontal="left" wrapText="1"/>
    </xf>
    <xf numFmtId="0" fontId="22" fillId="77" borderId="200" xfId="0" applyFont="1" applyFill="1" applyBorder="1" applyAlignment="1" applyProtection="1">
      <alignment horizontal="center"/>
      <protection hidden="1"/>
    </xf>
    <xf numFmtId="0" fontId="80" fillId="0" borderId="200" xfId="0" applyFont="1" applyFill="1" applyBorder="1" applyAlignment="1">
      <alignment horizontal="left"/>
    </xf>
    <xf numFmtId="0" fontId="80" fillId="33" borderId="200" xfId="0" applyNumberFormat="1" applyFont="1" applyFill="1" applyBorder="1" applyAlignment="1">
      <alignment horizontal="left" wrapText="1"/>
    </xf>
    <xf numFmtId="0" fontId="149" fillId="32" borderId="3" xfId="0" applyFont="1" applyFill="1" applyBorder="1"/>
    <xf numFmtId="0" fontId="149" fillId="32" borderId="5" xfId="0" applyFont="1" applyFill="1" applyBorder="1"/>
    <xf numFmtId="0" fontId="149" fillId="32" borderId="10" xfId="0" applyFont="1" applyFill="1" applyBorder="1"/>
    <xf numFmtId="0" fontId="149" fillId="32" borderId="0" xfId="0" applyFont="1" applyFill="1" applyBorder="1"/>
    <xf numFmtId="0" fontId="150" fillId="32" borderId="0" xfId="0" applyFont="1" applyFill="1" applyBorder="1"/>
    <xf numFmtId="0" fontId="149" fillId="32" borderId="5" xfId="0" applyFont="1" applyFill="1" applyBorder="1" applyAlignment="1">
      <alignment horizontal="center"/>
    </xf>
    <xf numFmtId="0" fontId="134" fillId="32" borderId="4" xfId="0" applyFont="1" applyFill="1" applyBorder="1"/>
    <xf numFmtId="0" fontId="134" fillId="32" borderId="13" xfId="0" applyFont="1" applyFill="1" applyBorder="1"/>
    <xf numFmtId="0" fontId="134" fillId="32" borderId="14" xfId="0" applyFont="1" applyFill="1" applyBorder="1"/>
    <xf numFmtId="0" fontId="83" fillId="32" borderId="13" xfId="0" applyFont="1" applyFill="1" applyBorder="1"/>
    <xf numFmtId="0" fontId="83" fillId="32" borderId="6" xfId="0" applyFont="1" applyFill="1" applyBorder="1"/>
    <xf numFmtId="0" fontId="83" fillId="32" borderId="14" xfId="0" applyFont="1" applyFill="1" applyBorder="1"/>
    <xf numFmtId="0" fontId="149" fillId="32" borderId="10" xfId="0" applyFont="1" applyFill="1" applyBorder="1" applyAlignment="1">
      <alignment horizontal="center"/>
    </xf>
    <xf numFmtId="4" fontId="155" fillId="120" borderId="33" xfId="0" applyNumberFormat="1" applyFont="1" applyFill="1" applyBorder="1"/>
    <xf numFmtId="0" fontId="150" fillId="120" borderId="82" xfId="0" applyFont="1" applyFill="1" applyBorder="1"/>
    <xf numFmtId="0" fontId="149" fillId="120" borderId="32" xfId="0" applyFont="1" applyFill="1" applyBorder="1"/>
    <xf numFmtId="4" fontId="149" fillId="120" borderId="33" xfId="0" applyNumberFormat="1" applyFont="1" applyFill="1" applyBorder="1"/>
    <xf numFmtId="0" fontId="194" fillId="0" borderId="0" xfId="0" applyFont="1" applyFill="1"/>
    <xf numFmtId="0" fontId="40" fillId="0" borderId="0" xfId="0" applyFont="1" applyFill="1"/>
    <xf numFmtId="0" fontId="134" fillId="32" borderId="5" xfId="0" applyFont="1" applyFill="1" applyBorder="1"/>
    <xf numFmtId="0" fontId="134" fillId="32" borderId="10" xfId="0" applyFont="1" applyFill="1" applyBorder="1"/>
    <xf numFmtId="0" fontId="134" fillId="32" borderId="3" xfId="0" applyFont="1" applyFill="1" applyBorder="1"/>
    <xf numFmtId="0" fontId="137" fillId="32" borderId="0" xfId="0" applyFont="1" applyFill="1" applyBorder="1"/>
    <xf numFmtId="0" fontId="134" fillId="32" borderId="0" xfId="0" applyFont="1" applyFill="1" applyBorder="1"/>
    <xf numFmtId="0" fontId="83" fillId="32" borderId="0" xfId="0" applyFont="1" applyFill="1" applyBorder="1"/>
    <xf numFmtId="0" fontId="83" fillId="32" borderId="5" xfId="0" applyFont="1" applyFill="1" applyBorder="1"/>
    <xf numFmtId="0" fontId="144" fillId="32" borderId="11" xfId="0" applyFont="1" applyFill="1" applyBorder="1"/>
    <xf numFmtId="0" fontId="137" fillId="32" borderId="10" xfId="0" applyFont="1" applyFill="1" applyBorder="1" applyAlignment="1">
      <alignment horizontal="center"/>
    </xf>
    <xf numFmtId="0" fontId="137" fillId="32" borderId="5" xfId="0" applyFont="1" applyFill="1" applyBorder="1" applyAlignment="1">
      <alignment horizontal="center"/>
    </xf>
    <xf numFmtId="0" fontId="83" fillId="32" borderId="10" xfId="0" applyFont="1" applyFill="1" applyBorder="1"/>
    <xf numFmtId="0" fontId="150" fillId="32" borderId="10" xfId="0" applyFont="1" applyFill="1" applyBorder="1" applyAlignment="1">
      <alignment horizontal="center"/>
    </xf>
    <xf numFmtId="0" fontId="134" fillId="120" borderId="33" xfId="0" applyFont="1" applyFill="1" applyBorder="1"/>
    <xf numFmtId="0" fontId="83" fillId="120" borderId="32" xfId="0" applyFont="1" applyFill="1" applyBorder="1"/>
    <xf numFmtId="0" fontId="137" fillId="120" borderId="33" xfId="0" applyFont="1" applyFill="1" applyBorder="1"/>
    <xf numFmtId="0" fontId="144" fillId="120" borderId="82" xfId="0" applyFont="1" applyFill="1" applyBorder="1"/>
    <xf numFmtId="4" fontId="144" fillId="120" borderId="32" xfId="0" applyNumberFormat="1" applyFont="1" applyFill="1" applyBorder="1"/>
    <xf numFmtId="0" fontId="134" fillId="76" borderId="9" xfId="0" applyNumberFormat="1" applyFont="1" applyFill="1" applyBorder="1" applyAlignment="1">
      <alignment horizontal="center" vertical="center"/>
    </xf>
    <xf numFmtId="10" fontId="134" fillId="76" borderId="14" xfId="0" applyNumberFormat="1" applyFont="1" applyFill="1" applyBorder="1" applyAlignment="1">
      <alignment horizontal="center" vertical="center"/>
    </xf>
    <xf numFmtId="0" fontId="137" fillId="76" borderId="34" xfId="0" applyFont="1" applyFill="1" applyBorder="1"/>
    <xf numFmtId="0" fontId="137" fillId="76" borderId="396" xfId="0" applyFont="1" applyFill="1" applyBorder="1"/>
    <xf numFmtId="0" fontId="137" fillId="76" borderId="14" xfId="0" applyFont="1" applyFill="1" applyBorder="1"/>
    <xf numFmtId="4" fontId="140" fillId="0" borderId="0" xfId="0" applyNumberFormat="1" applyFont="1" applyFill="1" applyBorder="1" applyAlignment="1">
      <alignment horizontal="right"/>
    </xf>
    <xf numFmtId="0" fontId="144" fillId="76" borderId="14" xfId="0" applyFont="1" applyFill="1" applyBorder="1"/>
    <xf numFmtId="0" fontId="0" fillId="0" borderId="5" xfId="49" applyFont="1" applyBorder="1"/>
    <xf numFmtId="0" fontId="0" fillId="0" borderId="399" xfId="49" applyFont="1" applyBorder="1"/>
    <xf numFmtId="0" fontId="6" fillId="82" borderId="391" xfId="49" applyFont="1" applyFill="1" applyBorder="1"/>
    <xf numFmtId="49" fontId="18" fillId="82" borderId="400" xfId="49" applyNumberFormat="1" applyFont="1" applyFill="1" applyBorder="1" applyAlignment="1">
      <alignment horizontal="right"/>
    </xf>
    <xf numFmtId="0" fontId="6" fillId="82" borderId="386" xfId="49" applyFont="1" applyFill="1" applyBorder="1"/>
    <xf numFmtId="0" fontId="18" fillId="76" borderId="266" xfId="49" applyFont="1" applyFill="1" applyBorder="1"/>
    <xf numFmtId="49" fontId="18" fillId="82" borderId="347" xfId="49" applyNumberFormat="1" applyFont="1" applyFill="1" applyBorder="1" applyAlignment="1">
      <alignment horizontal="right"/>
    </xf>
    <xf numFmtId="10" fontId="62" fillId="82" borderId="366" xfId="49" applyNumberFormat="1" applyFont="1" applyFill="1" applyBorder="1"/>
    <xf numFmtId="3" fontId="22" fillId="102" borderId="200" xfId="49" applyNumberFormat="1" applyFont="1" applyFill="1" applyBorder="1"/>
    <xf numFmtId="3" fontId="22" fillId="0" borderId="200" xfId="49" applyNumberFormat="1" applyFont="1" applyFill="1" applyBorder="1"/>
    <xf numFmtId="0" fontId="12" fillId="33" borderId="0" xfId="568" applyFont="1" applyFill="1" applyAlignment="1"/>
    <xf numFmtId="0" fontId="18" fillId="0" borderId="0" xfId="49" applyFont="1" applyAlignment="1"/>
    <xf numFmtId="0" fontId="18" fillId="0" borderId="0" xfId="49" applyFont="1" applyFill="1" applyAlignment="1"/>
    <xf numFmtId="0" fontId="0" fillId="0" borderId="0" xfId="49" applyFont="1" applyFill="1" applyAlignment="1"/>
    <xf numFmtId="0" fontId="6" fillId="0" borderId="0" xfId="49" applyFont="1" applyAlignment="1">
      <alignment horizontal="left"/>
    </xf>
    <xf numFmtId="0" fontId="7" fillId="0" borderId="0" xfId="49" applyFont="1" applyAlignment="1">
      <alignment horizontal="left"/>
    </xf>
    <xf numFmtId="0" fontId="140" fillId="0" borderId="0" xfId="568" applyFont="1" applyAlignment="1">
      <alignment horizontal="right"/>
    </xf>
    <xf numFmtId="4" fontId="140" fillId="0" borderId="0" xfId="568" applyNumberFormat="1" applyFont="1"/>
    <xf numFmtId="0" fontId="6" fillId="0" borderId="0" xfId="568" applyAlignment="1"/>
    <xf numFmtId="0" fontId="18" fillId="33" borderId="4" xfId="568" applyFont="1" applyFill="1" applyBorder="1" applyAlignment="1">
      <alignment horizontal="left"/>
    </xf>
    <xf numFmtId="0" fontId="12" fillId="33" borderId="0" xfId="0" applyFont="1" applyFill="1" applyBorder="1"/>
    <xf numFmtId="0" fontId="7" fillId="33" borderId="0" xfId="49" applyFont="1" applyFill="1" applyBorder="1" applyAlignment="1">
      <alignment horizontal="left" vertical="top"/>
    </xf>
    <xf numFmtId="0" fontId="7" fillId="33" borderId="3" xfId="49" applyFont="1" applyFill="1" applyBorder="1" applyAlignment="1">
      <alignment horizontal="left" vertical="top"/>
    </xf>
    <xf numFmtId="0" fontId="41" fillId="33" borderId="0" xfId="0" applyFont="1" applyFill="1" applyBorder="1"/>
    <xf numFmtId="0" fontId="83" fillId="0" borderId="3" xfId="49" applyFont="1" applyFill="1" applyBorder="1" applyAlignment="1">
      <alignment horizontal="left" vertical="top"/>
    </xf>
    <xf numFmtId="0" fontId="83" fillId="0" borderId="0" xfId="49" applyFont="1" applyFill="1" applyBorder="1" applyAlignment="1">
      <alignment horizontal="left" vertical="top"/>
    </xf>
    <xf numFmtId="0" fontId="14" fillId="107" borderId="7" xfId="5" applyFont="1" applyFill="1" applyBorder="1" applyAlignment="1">
      <alignment vertical="center"/>
    </xf>
    <xf numFmtId="0" fontId="165" fillId="107" borderId="8" xfId="5" applyFont="1" applyFill="1" applyBorder="1" applyAlignment="1">
      <alignment vertical="center"/>
    </xf>
    <xf numFmtId="0" fontId="30" fillId="107" borderId="3" xfId="5" applyFont="1" applyFill="1" applyBorder="1" applyAlignment="1">
      <alignment vertical="center"/>
    </xf>
    <xf numFmtId="0" fontId="14" fillId="107" borderId="0" xfId="56" applyFont="1" applyFill="1" applyBorder="1" applyAlignment="1">
      <alignment horizontal="center" vertical="center"/>
    </xf>
    <xf numFmtId="0" fontId="14" fillId="107" borderId="3" xfId="5" applyFont="1" applyFill="1" applyBorder="1" applyAlignment="1"/>
    <xf numFmtId="0" fontId="30" fillId="107" borderId="0" xfId="5" applyFont="1" applyFill="1" applyBorder="1" applyAlignment="1">
      <alignment horizontal="center"/>
    </xf>
    <xf numFmtId="0" fontId="14" fillId="107" borderId="38" xfId="5" applyFont="1" applyFill="1" applyBorder="1" applyAlignment="1"/>
    <xf numFmtId="0" fontId="30" fillId="107" borderId="347" xfId="5" applyFont="1" applyFill="1" applyBorder="1" applyAlignment="1">
      <alignment horizontal="center"/>
    </xf>
    <xf numFmtId="0" fontId="14" fillId="107" borderId="4" xfId="5" applyFont="1" applyFill="1" applyBorder="1" applyAlignment="1">
      <alignment horizontal="left" vertical="center"/>
    </xf>
    <xf numFmtId="0" fontId="14" fillId="107" borderId="13" xfId="5" applyFont="1" applyFill="1" applyBorder="1" applyAlignment="1">
      <alignment horizontal="center" vertical="center"/>
    </xf>
    <xf numFmtId="0" fontId="14" fillId="107" borderId="13" xfId="5" quotePrefix="1" applyFont="1" applyFill="1" applyBorder="1" applyAlignment="1">
      <alignment horizontal="center" vertical="center"/>
    </xf>
    <xf numFmtId="0" fontId="30" fillId="107" borderId="7" xfId="5" applyFont="1" applyFill="1" applyBorder="1" applyAlignment="1">
      <alignment vertical="center"/>
    </xf>
    <xf numFmtId="0" fontId="30" fillId="107" borderId="11" xfId="5" applyFont="1" applyFill="1" applyBorder="1" applyAlignment="1">
      <alignment vertical="center"/>
    </xf>
    <xf numFmtId="0" fontId="14" fillId="107" borderId="3" xfId="5" applyFont="1" applyFill="1" applyBorder="1" applyAlignment="1">
      <alignment horizontal="left" vertical="center"/>
    </xf>
    <xf numFmtId="0" fontId="14" fillId="107" borderId="5" xfId="5" applyFont="1" applyFill="1" applyBorder="1" applyAlignment="1">
      <alignment horizontal="left" vertical="center"/>
    </xf>
    <xf numFmtId="0" fontId="14" fillId="107" borderId="6" xfId="5" quotePrefix="1" applyFont="1" applyFill="1" applyBorder="1" applyAlignment="1">
      <alignment horizontal="center" vertical="center"/>
    </xf>
    <xf numFmtId="0" fontId="34" fillId="77" borderId="7" xfId="5" applyFont="1" applyFill="1" applyBorder="1" applyAlignment="1">
      <alignment vertical="center"/>
    </xf>
    <xf numFmtId="0" fontId="34" fillId="77" borderId="8" xfId="5" applyFont="1" applyFill="1" applyBorder="1" applyAlignment="1">
      <alignment vertical="center"/>
    </xf>
    <xf numFmtId="0" fontId="66" fillId="77" borderId="7" xfId="5" applyFont="1" applyFill="1" applyBorder="1" applyAlignment="1">
      <alignment horizontal="center" vertical="center"/>
    </xf>
    <xf numFmtId="0" fontId="66" fillId="77" borderId="8" xfId="5" applyFont="1" applyFill="1" applyBorder="1" applyAlignment="1">
      <alignment horizontal="center" vertical="center"/>
    </xf>
    <xf numFmtId="0" fontId="66" fillId="77" borderId="11" xfId="5" applyFont="1" applyFill="1" applyBorder="1" applyAlignment="1">
      <alignment horizontal="center" vertical="center"/>
    </xf>
    <xf numFmtId="0" fontId="166" fillId="77" borderId="7" xfId="5" applyFont="1" applyFill="1" applyBorder="1" applyAlignment="1">
      <alignment horizontal="center" vertical="center"/>
    </xf>
    <xf numFmtId="0" fontId="14" fillId="77" borderId="8" xfId="5" applyFont="1" applyFill="1" applyBorder="1" applyAlignment="1">
      <alignment horizontal="center" vertical="center"/>
    </xf>
    <xf numFmtId="0" fontId="14" fillId="77" borderId="11" xfId="5" applyFont="1" applyFill="1" applyBorder="1" applyAlignment="1">
      <alignment horizontal="center" vertical="center"/>
    </xf>
    <xf numFmtId="0" fontId="66" fillId="77" borderId="372" xfId="5" applyFont="1" applyFill="1" applyBorder="1" applyAlignment="1">
      <alignment horizontal="left" vertical="center"/>
    </xf>
    <xf numFmtId="0" fontId="66" fillId="77" borderId="373" xfId="5" applyFont="1" applyFill="1" applyBorder="1" applyAlignment="1">
      <alignment horizontal="left" vertical="center"/>
    </xf>
    <xf numFmtId="0" fontId="34" fillId="77" borderId="372" xfId="5" applyFont="1" applyFill="1" applyBorder="1" applyAlignment="1">
      <alignment horizontal="center" vertical="center"/>
    </xf>
    <xf numFmtId="0" fontId="34" fillId="77" borderId="24" xfId="5" applyFont="1" applyFill="1" applyBorder="1" applyAlignment="1">
      <alignment horizontal="center" vertical="center"/>
    </xf>
    <xf numFmtId="0" fontId="34" fillId="77" borderId="373" xfId="5" applyFont="1" applyFill="1" applyBorder="1" applyAlignment="1">
      <alignment horizontal="center" vertical="center"/>
    </xf>
    <xf numFmtId="0" fontId="169" fillId="77" borderId="372" xfId="5" applyFont="1" applyFill="1" applyBorder="1" applyAlignment="1">
      <alignment horizontal="center" vertical="center"/>
    </xf>
    <xf numFmtId="168" fontId="34" fillId="77" borderId="24" xfId="5" applyNumberFormat="1" applyFont="1" applyFill="1" applyBorder="1" applyAlignment="1">
      <alignment horizontal="center" vertical="center"/>
    </xf>
    <xf numFmtId="0" fontId="30" fillId="77" borderId="24" xfId="5" applyFont="1" applyFill="1" applyBorder="1" applyAlignment="1">
      <alignment horizontal="center" vertical="center"/>
    </xf>
    <xf numFmtId="4" fontId="34" fillId="77" borderId="373" xfId="5" applyNumberFormat="1" applyFont="1" applyFill="1" applyBorder="1" applyAlignment="1">
      <alignment horizontal="center" vertical="center"/>
    </xf>
    <xf numFmtId="0" fontId="66" fillId="77" borderId="4" xfId="5" applyFont="1" applyFill="1" applyBorder="1" applyAlignment="1">
      <alignment horizontal="left" vertical="center"/>
    </xf>
    <xf numFmtId="0" fontId="66" fillId="77" borderId="13" xfId="5" applyFont="1" applyFill="1" applyBorder="1" applyAlignment="1">
      <alignment horizontal="center" vertical="center"/>
    </xf>
    <xf numFmtId="168" fontId="66" fillId="77" borderId="4" xfId="5" applyNumberFormat="1" applyFont="1" applyFill="1" applyBorder="1" applyAlignment="1">
      <alignment vertical="center"/>
    </xf>
    <xf numFmtId="168" fontId="66" fillId="77" borderId="13" xfId="5" applyNumberFormat="1" applyFont="1" applyFill="1" applyBorder="1" applyAlignment="1">
      <alignment vertical="center"/>
    </xf>
    <xf numFmtId="168" fontId="66" fillId="77" borderId="6" xfId="5" applyNumberFormat="1" applyFont="1" applyFill="1" applyBorder="1" applyAlignment="1">
      <alignment vertical="center"/>
    </xf>
    <xf numFmtId="167" fontId="169" fillId="77" borderId="4" xfId="5" applyNumberFormat="1" applyFont="1" applyFill="1" applyBorder="1" applyAlignment="1">
      <alignment horizontal="center" vertical="center"/>
    </xf>
    <xf numFmtId="167" fontId="34" fillId="77" borderId="4" xfId="5" applyNumberFormat="1" applyFont="1" applyFill="1" applyBorder="1" applyAlignment="1">
      <alignment horizontal="center" vertical="center"/>
    </xf>
    <xf numFmtId="167" fontId="34" fillId="77" borderId="13" xfId="5" applyNumberFormat="1" applyFont="1" applyFill="1" applyBorder="1" applyAlignment="1">
      <alignment horizontal="center" vertical="center"/>
    </xf>
    <xf numFmtId="173" fontId="34" fillId="77" borderId="13" xfId="5" applyNumberFormat="1" applyFont="1" applyFill="1" applyBorder="1" applyAlignment="1">
      <alignment vertical="center"/>
    </xf>
    <xf numFmtId="173" fontId="30" fillId="77" borderId="13" xfId="5" applyNumberFormat="1" applyFont="1" applyFill="1" applyBorder="1" applyAlignment="1"/>
    <xf numFmtId="173" fontId="34" fillId="77" borderId="4" xfId="5" applyNumberFormat="1" applyFont="1" applyFill="1" applyBorder="1" applyAlignment="1">
      <alignment vertical="center"/>
    </xf>
    <xf numFmtId="4" fontId="66" fillId="77" borderId="6" xfId="5" applyNumberFormat="1" applyFont="1" applyFill="1" applyBorder="1" applyAlignment="1">
      <alignment vertical="center"/>
    </xf>
    <xf numFmtId="0" fontId="7" fillId="77" borderId="33" xfId="49" applyFont="1" applyFill="1" applyBorder="1" applyAlignment="1">
      <alignment horizontal="center"/>
    </xf>
    <xf numFmtId="0" fontId="7" fillId="77" borderId="82" xfId="49" applyFont="1" applyFill="1" applyBorder="1" applyAlignment="1">
      <alignment horizontal="center"/>
    </xf>
    <xf numFmtId="0" fontId="7" fillId="77" borderId="32" xfId="49" applyFont="1" applyFill="1" applyBorder="1" applyAlignment="1">
      <alignment horizontal="center"/>
    </xf>
    <xf numFmtId="0" fontId="14" fillId="77" borderId="8" xfId="5" applyFont="1" applyFill="1" applyBorder="1" applyAlignment="1">
      <alignment horizontal="center" vertical="center"/>
    </xf>
    <xf numFmtId="0" fontId="14" fillId="77" borderId="11" xfId="5" applyFont="1" applyFill="1" applyBorder="1" applyAlignment="1">
      <alignment horizontal="center" vertical="center"/>
    </xf>
    <xf numFmtId="0" fontId="14" fillId="77" borderId="33" xfId="5" applyFont="1" applyFill="1" applyBorder="1" applyAlignment="1">
      <alignment horizontal="center" vertical="center"/>
    </xf>
    <xf numFmtId="0" fontId="14" fillId="77" borderId="32" xfId="5" applyFont="1" applyFill="1" applyBorder="1" applyAlignment="1">
      <alignment horizontal="center" vertical="center"/>
    </xf>
    <xf numFmtId="0" fontId="14" fillId="77" borderId="33" xfId="5" applyFont="1" applyFill="1" applyBorder="1" applyAlignment="1">
      <alignment horizontal="center" vertical="center" wrapText="1"/>
    </xf>
    <xf numFmtId="0" fontId="14" fillId="77" borderId="82" xfId="5" applyFont="1" applyFill="1" applyBorder="1" applyAlignment="1">
      <alignment horizontal="center" vertical="center" wrapText="1"/>
    </xf>
    <xf numFmtId="0" fontId="14" fillId="77" borderId="32" xfId="5" applyFont="1" applyFill="1" applyBorder="1" applyAlignment="1">
      <alignment horizontal="center" vertical="center" wrapText="1"/>
    </xf>
    <xf numFmtId="0" fontId="195" fillId="33" borderId="0" xfId="568" applyFont="1" applyFill="1" applyAlignment="1">
      <alignment horizontal="right"/>
    </xf>
    <xf numFmtId="4" fontId="195" fillId="33" borderId="0" xfId="568" applyNumberFormat="1" applyFont="1" applyFill="1" applyAlignment="1"/>
    <xf numFmtId="0" fontId="149" fillId="0" borderId="0" xfId="0" applyFont="1" applyFill="1" applyBorder="1" applyAlignment="1">
      <alignment wrapText="1"/>
    </xf>
    <xf numFmtId="0" fontId="18" fillId="76" borderId="401" xfId="49" applyFont="1" applyFill="1" applyBorder="1" applyAlignment="1">
      <alignment horizontal="left"/>
    </xf>
    <xf numFmtId="0" fontId="134" fillId="33" borderId="0" xfId="49" applyFont="1" applyFill="1" applyBorder="1" applyAlignment="1">
      <alignment horizontal="left"/>
    </xf>
    <xf numFmtId="0" fontId="83" fillId="33" borderId="0" xfId="49" quotePrefix="1" applyFont="1" applyFill="1" applyBorder="1" applyAlignment="1">
      <alignment horizontal="left"/>
    </xf>
    <xf numFmtId="0" fontId="83" fillId="0" borderId="3" xfId="49" quotePrefix="1" applyFont="1" applyFill="1" applyBorder="1" applyAlignment="1">
      <alignment horizontal="left" vertical="top"/>
    </xf>
    <xf numFmtId="0" fontId="134" fillId="0" borderId="3" xfId="49" applyFont="1" applyFill="1" applyBorder="1" applyAlignment="1">
      <alignment horizontal="left" vertical="top"/>
    </xf>
    <xf numFmtId="0" fontId="134" fillId="0" borderId="3" xfId="49" applyFont="1" applyFill="1" applyBorder="1" applyAlignment="1">
      <alignment vertical="top" wrapText="1"/>
    </xf>
  </cellXfs>
  <cellStyles count="32966">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15" xfId="32964"/>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03" xfId="32963"/>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2" xfId="32965"/>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8">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5.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1143000</xdr:colOff>
      <xdr:row>2</xdr:row>
      <xdr:rowOff>600075</xdr:rowOff>
    </xdr:from>
    <xdr:to>
      <xdr:col>2</xdr:col>
      <xdr:colOff>1371600</xdr:colOff>
      <xdr:row>2</xdr:row>
      <xdr:rowOff>1428749</xdr:rowOff>
    </xdr:to>
    <xdr:sp macro="" textlink="">
      <xdr:nvSpPr>
        <xdr:cNvPr id="4" name="ZoneTexte 3"/>
        <xdr:cNvSpPr txBox="1"/>
      </xdr:nvSpPr>
      <xdr:spPr>
        <a:xfrm>
          <a:off x="1905000" y="923925"/>
          <a:ext cx="1685925" cy="82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247650</xdr:colOff>
      <xdr:row>0</xdr:row>
      <xdr:rowOff>76201</xdr:rowOff>
    </xdr:from>
    <xdr:to>
      <xdr:col>1</xdr:col>
      <xdr:colOff>1333500</xdr:colOff>
      <xdr:row>2</xdr:row>
      <xdr:rowOff>592518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1009650" y="76201"/>
          <a:ext cx="1085850" cy="84016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11</xdr:col>
      <xdr:colOff>609601</xdr:colOff>
      <xdr:row>130</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0326350"/>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11</xdr:col>
      <xdr:colOff>609601</xdr:colOff>
      <xdr:row>130</xdr:row>
      <xdr:rowOff>66673</xdr:rowOff>
    </xdr:to>
    <xdr:cxnSp macro="">
      <xdr:nvCxnSpPr>
        <xdr:cNvPr id="3" name="Connecteur droit avec flèche 2"/>
        <xdr:cNvCxnSpPr/>
      </xdr:nvCxnSpPr>
      <xdr:spPr>
        <a:xfrm rot="10800000" flipV="1">
          <a:off x="6924676" y="20307299"/>
          <a:ext cx="55530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4" name="Connecteur droit avec flèche 3"/>
        <xdr:cNvCxnSpPr/>
      </xdr:nvCxnSpPr>
      <xdr:spPr>
        <a:xfrm rot="5400000" flipH="1" flipV="1">
          <a:off x="7553327" y="26165181"/>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l22%20-%20MODELE%20DE%20RAPPORT%20EX-POST%20GAZ%20-%20VIER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6a15%20-%20MODELE%20DE%20RAPPORT%20EX-POST%20ELECTRICITE%20-%20VIERGE%20-%20BI-REGIONAU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5l22%20-%20MODELE%20DE%20RAPPORT%20EX-POST%20ELEC%20-%20VIERG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L"/>
      <sheetName val="Tableau 6M"/>
      <sheetName val="Tableau 6N"/>
      <sheetName val="Tableau 6O"/>
      <sheetName val="Tableau 6P"/>
      <sheetName val="Tableau 7"/>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7P"/>
      <sheetName val="Tableau 7Q"/>
      <sheetName val="Tableau 8A"/>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row r="7">
          <cell r="C7" t="str">
            <v>GRD</v>
          </cell>
        </row>
        <row r="8">
          <cell r="C8" t="str">
            <v>GAZ</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IGNES DIRECTRICES"/>
      <sheetName val="PAGE DE GARDE"/>
      <sheetName val="CONTENU"/>
      <sheetName val="ANNEXES"/>
      <sheetName val="HYPOTHESES"/>
      <sheetName val="Tableau 1A"/>
      <sheetName val="Tableau 1A bis"/>
      <sheetName val="Tableau 1C"/>
      <sheetName val="Tableau 1E"/>
      <sheetName val="Tableau 2"/>
      <sheetName val="Tableau 2A"/>
      <sheetName val="Tableau 2A bis"/>
      <sheetName val="Tableau 3A"/>
      <sheetName val="Tableau 3A bis"/>
      <sheetName val="Tableau 4A"/>
      <sheetName val="Tableau 4A bis"/>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 bis"/>
      <sheetName val="Tableau 7A"/>
      <sheetName val="Tableau 7B"/>
      <sheetName val="Tableau 7B bis"/>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A bis"/>
      <sheetName val="Tableau 16B"/>
      <sheetName val="Tableau 17"/>
      <sheetName val="Tableau 17A"/>
      <sheetName val="Tableau 17B"/>
      <sheetName val="Tableau 18A"/>
      <sheetName val="Tableau 18B"/>
      <sheetName val="Tableau 19"/>
      <sheetName val="Tableau 19 bis"/>
      <sheetName val="Tableau 20A"/>
      <sheetName val="Tableau 20B"/>
      <sheetName val="Tableau 20C"/>
      <sheetName val="Tableau 28"/>
      <sheetName val="Tableau 29"/>
      <sheetName val="Tableau 29 bis"/>
      <sheetName val="Tableau 30"/>
    </sheetNames>
    <sheetDataSet>
      <sheetData sheetId="0" refreshError="1"/>
      <sheetData sheetId="1">
        <row r="7">
          <cell r="C7" t="str">
            <v>GRD</v>
          </cell>
        </row>
        <row r="8">
          <cell r="C8" t="str">
            <v>ELECTRICITE</v>
          </cell>
        </row>
        <row r="10">
          <cell r="C10" t="str">
            <v>REALITE 2015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 val="Feuil1"/>
    </sheetNames>
    <sheetDataSet>
      <sheetData sheetId="0" refreshError="1"/>
      <sheetData sheetId="1">
        <row r="14">
          <cell r="B14" t="str">
            <v>REALITE 2015</v>
          </cell>
        </row>
        <row r="15">
          <cell r="B15" t="str">
            <v>BUDGET 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
          <cell r="A1" t="str">
            <v>Tableau 17A : Charges fiscales résultant de l'impôt des sociétés sur le résultat des activités régulées</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dimension ref="A1:AJ126"/>
  <sheetViews>
    <sheetView tabSelected="1" zoomScale="110" zoomScaleNormal="110" zoomScaleSheetLayoutView="120" workbookViewId="0">
      <selection activeCell="B2" sqref="B2:D2"/>
    </sheetView>
  </sheetViews>
  <sheetFormatPr baseColWidth="10" defaultRowHeight="15"/>
  <cols>
    <col min="1" max="1" width="11.42578125" style="1151"/>
    <col min="2" max="2" width="28.42578125" style="1151" customWidth="1"/>
    <col min="3" max="3" width="5" style="1151" customWidth="1"/>
    <col min="4" max="4" width="108.7109375" style="1151" customWidth="1"/>
    <col min="5" max="16384" width="11.42578125" style="1151"/>
  </cols>
  <sheetData>
    <row r="1" spans="1:36" s="1150" customFormat="1" ht="118.5" customHeight="1" thickBot="1">
      <c r="A1" s="480"/>
      <c r="B1" s="559"/>
      <c r="C1" s="739"/>
      <c r="D1" s="480"/>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row>
    <row r="2" spans="1:36" s="1150" customFormat="1" ht="70.5" customHeight="1" thickBot="1">
      <c r="A2" s="480"/>
      <c r="B2" s="2462" t="s">
        <v>734</v>
      </c>
      <c r="C2" s="2463"/>
      <c r="D2" s="2464"/>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row>
    <row r="3" spans="1:36" s="1150" customFormat="1">
      <c r="A3" s="480"/>
      <c r="B3" s="559"/>
      <c r="C3" s="739"/>
      <c r="D3" s="480"/>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row>
    <row r="4" spans="1:36" s="1150" customFormat="1">
      <c r="A4" s="480"/>
      <c r="B4" s="480"/>
      <c r="C4" s="742"/>
      <c r="D4" s="480"/>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row>
    <row r="5" spans="1:36" s="1150" customFormat="1">
      <c r="A5" s="480"/>
      <c r="B5" s="740" t="s">
        <v>735</v>
      </c>
      <c r="C5" s="741"/>
      <c r="D5" s="624"/>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row>
    <row r="6" spans="1:36" s="1150" customFormat="1" ht="30" customHeight="1">
      <c r="A6" s="480"/>
      <c r="B6" s="2444" t="s">
        <v>1511</v>
      </c>
      <c r="C6" s="2444"/>
      <c r="D6" s="2444"/>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row>
    <row r="7" spans="1:36" s="1150" customFormat="1">
      <c r="A7" s="480"/>
      <c r="B7" s="624"/>
      <c r="C7" s="741"/>
      <c r="D7" s="624"/>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row>
    <row r="8" spans="1:36" s="1150" customFormat="1">
      <c r="A8" s="480"/>
      <c r="B8" s="740" t="s">
        <v>736</v>
      </c>
      <c r="C8" s="741"/>
      <c r="D8" s="624"/>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1"/>
    </row>
    <row r="9" spans="1:36" s="1150" customFormat="1" ht="66.75" customHeight="1">
      <c r="A9" s="480"/>
      <c r="B9" s="2444" t="s">
        <v>1247</v>
      </c>
      <c r="C9" s="2444"/>
      <c r="D9" s="2444"/>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1"/>
      <c r="AH9" s="1151"/>
      <c r="AI9" s="1151"/>
      <c r="AJ9" s="1151"/>
    </row>
    <row r="10" spans="1:36" s="1150" customFormat="1">
      <c r="A10" s="480"/>
      <c r="B10" s="624"/>
      <c r="C10" s="741"/>
      <c r="D10" s="624"/>
      <c r="E10" s="1151"/>
      <c r="F10" s="1151"/>
      <c r="G10" s="1151"/>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row>
    <row r="11" spans="1:36" s="1150" customFormat="1">
      <c r="A11" s="480"/>
      <c r="B11" s="740" t="s">
        <v>737</v>
      </c>
      <c r="C11" s="741"/>
      <c r="D11" s="624"/>
      <c r="E11" s="1151"/>
      <c r="F11" s="1151"/>
      <c r="G11" s="1151"/>
      <c r="H11" s="1151"/>
      <c r="I11" s="1151"/>
      <c r="J11" s="1151"/>
      <c r="K11" s="1151"/>
      <c r="L11" s="1151"/>
      <c r="M11" s="1151"/>
      <c r="N11" s="1151"/>
      <c r="O11" s="1151"/>
      <c r="P11" s="1151"/>
      <c r="Q11" s="1151"/>
      <c r="R11" s="1151"/>
      <c r="S11" s="1151"/>
      <c r="T11" s="1151"/>
      <c r="U11" s="1151"/>
      <c r="V11" s="1151"/>
      <c r="W11" s="1151"/>
      <c r="X11" s="1151"/>
      <c r="Y11" s="1151"/>
      <c r="Z11" s="1151"/>
      <c r="AA11" s="1151"/>
      <c r="AB11" s="1151"/>
      <c r="AC11" s="1151"/>
      <c r="AD11" s="1151"/>
      <c r="AE11" s="1151"/>
      <c r="AF11" s="1151"/>
      <c r="AG11" s="1151"/>
      <c r="AH11" s="1151"/>
      <c r="AI11" s="1151"/>
      <c r="AJ11" s="1151"/>
    </row>
    <row r="12" spans="1:36" s="1150" customFormat="1" ht="69" customHeight="1">
      <c r="A12" s="480"/>
      <c r="B12" s="2444" t="s">
        <v>1512</v>
      </c>
      <c r="C12" s="2444"/>
      <c r="D12" s="2444"/>
      <c r="E12" s="1151"/>
      <c r="F12" s="1151"/>
      <c r="G12" s="1151"/>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row>
    <row r="13" spans="1:36" s="1150" customFormat="1" ht="14.25" customHeight="1">
      <c r="A13" s="480"/>
      <c r="B13" s="2186"/>
      <c r="C13" s="2186"/>
      <c r="D13" s="2186"/>
      <c r="E13" s="1151"/>
      <c r="F13" s="1151"/>
      <c r="G13" s="1151"/>
      <c r="H13" s="1151"/>
      <c r="I13" s="1151"/>
      <c r="J13" s="1151"/>
      <c r="K13" s="1151"/>
      <c r="L13" s="1151"/>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row>
    <row r="14" spans="1:36" s="1150" customFormat="1" ht="19.5" customHeight="1">
      <c r="A14" s="480"/>
      <c r="B14" s="740" t="s">
        <v>1376</v>
      </c>
      <c r="C14" s="2195"/>
      <c r="D14" s="2195"/>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row>
    <row r="15" spans="1:36" s="1150" customFormat="1" ht="93" customHeight="1">
      <c r="A15" s="480"/>
      <c r="B15" s="2482" t="s">
        <v>1377</v>
      </c>
      <c r="C15" s="2483"/>
      <c r="D15" s="2484"/>
      <c r="E15" s="1151"/>
      <c r="F15" s="1151"/>
      <c r="G15" s="1151"/>
      <c r="H15" s="1151"/>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row>
    <row r="16" spans="1:36" s="1150" customFormat="1">
      <c r="A16" s="480"/>
      <c r="B16" s="480"/>
      <c r="C16" s="742"/>
      <c r="D16" s="480"/>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row>
    <row r="17" spans="1:36" s="1150" customFormat="1">
      <c r="A17" s="480"/>
      <c r="B17" s="743" t="s">
        <v>738</v>
      </c>
      <c r="C17" s="742"/>
      <c r="D17" s="480"/>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row>
    <row r="18" spans="1:36" s="1150" customFormat="1">
      <c r="A18" s="480"/>
      <c r="B18" s="480"/>
      <c r="C18" s="742"/>
      <c r="D18" s="480"/>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row>
    <row r="19" spans="1:36" s="1150" customFormat="1">
      <c r="A19" s="480"/>
      <c r="B19" s="470" t="s">
        <v>739</v>
      </c>
      <c r="C19" s="744"/>
      <c r="D19" s="480"/>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row>
    <row r="20" spans="1:36" s="1150" customFormat="1">
      <c r="A20" s="480"/>
      <c r="B20" s="2444" t="s">
        <v>904</v>
      </c>
      <c r="C20" s="2444"/>
      <c r="D20" s="2444"/>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row>
    <row r="21" spans="1:36" s="1150" customFormat="1">
      <c r="A21" s="480"/>
      <c r="B21" s="480"/>
      <c r="C21" s="742"/>
      <c r="D21" s="480"/>
      <c r="E21" s="1151"/>
      <c r="F21" s="1151"/>
      <c r="G21" s="1151"/>
      <c r="H21" s="1151"/>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row>
    <row r="22" spans="1:36" s="1150" customFormat="1">
      <c r="A22" s="480"/>
      <c r="B22" s="470" t="s">
        <v>740</v>
      </c>
      <c r="C22" s="744"/>
      <c r="D22" s="480"/>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row>
    <row r="23" spans="1:36" s="1150" customFormat="1" ht="41.25" customHeight="1">
      <c r="A23" s="480"/>
      <c r="B23" s="2466" t="s">
        <v>1159</v>
      </c>
      <c r="C23" s="2466"/>
      <c r="D23" s="2466"/>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row>
    <row r="24" spans="1:36" s="1150" customFormat="1">
      <c r="A24" s="480"/>
      <c r="B24" s="480"/>
      <c r="C24" s="742"/>
      <c r="D24" s="480"/>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row>
    <row r="25" spans="1:36" s="1150" customFormat="1">
      <c r="A25" s="480"/>
      <c r="B25" s="470" t="s">
        <v>741</v>
      </c>
      <c r="C25" s="742"/>
      <c r="D25" s="1422"/>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row>
    <row r="26" spans="1:36" s="1150" customFormat="1">
      <c r="A26" s="480"/>
      <c r="B26" s="470"/>
      <c r="C26" s="742"/>
      <c r="D26" s="1422"/>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row>
    <row r="27" spans="1:36" s="1150" customFormat="1">
      <c r="A27" s="480"/>
      <c r="B27" s="2441" t="s">
        <v>742</v>
      </c>
      <c r="C27" s="2448" t="s">
        <v>1114</v>
      </c>
      <c r="D27" s="2449"/>
      <c r="E27" s="1151"/>
      <c r="F27" s="1151"/>
      <c r="G27" s="1151"/>
      <c r="H27" s="1151"/>
      <c r="I27" s="1151"/>
      <c r="J27" s="1151"/>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row>
    <row r="28" spans="1:36" s="1150" customFormat="1" ht="57.75" customHeight="1">
      <c r="A28" s="480"/>
      <c r="B28" s="2442"/>
      <c r="C28" s="2259" t="s">
        <v>743</v>
      </c>
      <c r="D28" s="2260" t="s">
        <v>1210</v>
      </c>
      <c r="E28" s="1151"/>
      <c r="F28" s="1151"/>
      <c r="G28" s="1151"/>
      <c r="H28" s="1151"/>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row>
    <row r="29" spans="1:36" s="1150" customFormat="1" ht="42.75" customHeight="1">
      <c r="A29" s="480"/>
      <c r="B29" s="2467"/>
      <c r="C29" s="2262" t="s">
        <v>1458</v>
      </c>
      <c r="D29" s="2261" t="s">
        <v>1459</v>
      </c>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row>
    <row r="30" spans="1:36" s="1150" customFormat="1" ht="28.5" customHeight="1">
      <c r="A30" s="480"/>
      <c r="B30" s="2442"/>
      <c r="C30" s="2295" t="s">
        <v>905</v>
      </c>
      <c r="D30" s="2296" t="s">
        <v>1248</v>
      </c>
      <c r="E30" s="1151"/>
      <c r="F30" s="1151"/>
      <c r="G30" s="1151"/>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row>
    <row r="31" spans="1:36" s="1150" customFormat="1" ht="44.25" customHeight="1">
      <c r="A31" s="480"/>
      <c r="B31" s="2468"/>
      <c r="C31" s="1423" t="s">
        <v>906</v>
      </c>
      <c r="D31" s="1428" t="s">
        <v>1249</v>
      </c>
      <c r="E31" s="1151"/>
      <c r="F31" s="1151"/>
      <c r="G31" s="1151"/>
      <c r="H31" s="1151"/>
      <c r="I31" s="1151"/>
      <c r="J31" s="1151"/>
      <c r="K31" s="1151"/>
      <c r="L31" s="1151"/>
      <c r="M31" s="1151"/>
      <c r="N31" s="1151"/>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row>
    <row r="32" spans="1:36" s="1150" customFormat="1">
      <c r="A32" s="480"/>
      <c r="B32" s="2441" t="s">
        <v>744</v>
      </c>
      <c r="C32" s="2448" t="s">
        <v>1115</v>
      </c>
      <c r="D32" s="2449"/>
      <c r="E32" s="1151"/>
      <c r="F32" s="1151"/>
      <c r="G32" s="1151"/>
      <c r="H32" s="1151"/>
      <c r="I32" s="1151"/>
      <c r="J32" s="1151"/>
      <c r="K32" s="1151"/>
      <c r="L32" s="1151"/>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row>
    <row r="33" spans="1:36" s="1150" customFormat="1" ht="61.5" customHeight="1">
      <c r="A33" s="480"/>
      <c r="B33" s="2442"/>
      <c r="C33" s="1423">
        <v>2</v>
      </c>
      <c r="D33" s="1429" t="s">
        <v>1209</v>
      </c>
      <c r="E33" s="1151"/>
      <c r="F33" s="1151"/>
      <c r="G33" s="1151"/>
      <c r="H33" s="1151"/>
      <c r="I33" s="1151"/>
      <c r="J33" s="1151"/>
      <c r="K33" s="1151"/>
      <c r="L33" s="1151"/>
      <c r="M33" s="1151"/>
      <c r="N33" s="1151"/>
      <c r="O33" s="1151"/>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row>
    <row r="34" spans="1:36" s="1150" customFormat="1" ht="57" customHeight="1">
      <c r="A34" s="480"/>
      <c r="B34" s="2469"/>
      <c r="C34" s="2259" t="s">
        <v>745</v>
      </c>
      <c r="D34" s="2260" t="s">
        <v>1211</v>
      </c>
      <c r="E34" s="1151"/>
      <c r="F34" s="1151"/>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c r="AC34" s="1151"/>
      <c r="AD34" s="1151"/>
      <c r="AE34" s="1151"/>
      <c r="AF34" s="1151"/>
      <c r="AG34" s="1151"/>
      <c r="AH34" s="1151"/>
      <c r="AI34" s="1151"/>
      <c r="AJ34" s="1151"/>
    </row>
    <row r="35" spans="1:36" s="1150" customFormat="1" ht="45.75" customHeight="1">
      <c r="A35" s="480"/>
      <c r="B35" s="2258"/>
      <c r="C35" s="2262" t="s">
        <v>1428</v>
      </c>
      <c r="D35" s="2261" t="s">
        <v>1513</v>
      </c>
      <c r="E35" s="1151"/>
      <c r="F35" s="1151"/>
      <c r="G35" s="1151"/>
      <c r="H35" s="1151"/>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row>
    <row r="36" spans="1:36" s="1150" customFormat="1">
      <c r="A36" s="480"/>
      <c r="B36" s="2441" t="s">
        <v>1118</v>
      </c>
      <c r="C36" s="2470" t="s">
        <v>746</v>
      </c>
      <c r="D36" s="247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row>
    <row r="37" spans="1:36" s="1150" customFormat="1" ht="68.25" customHeight="1">
      <c r="A37" s="480"/>
      <c r="B37" s="2488"/>
      <c r="C37" s="2472" t="s">
        <v>1117</v>
      </c>
      <c r="D37" s="1430" t="s">
        <v>1116</v>
      </c>
      <c r="E37" s="1152"/>
      <c r="F37" s="1151"/>
      <c r="G37" s="1151"/>
      <c r="H37" s="1151"/>
      <c r="I37" s="1151"/>
      <c r="J37" s="1151"/>
      <c r="K37" s="1151"/>
      <c r="L37" s="1151"/>
      <c r="M37" s="1151"/>
      <c r="N37" s="1151"/>
      <c r="O37" s="115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row>
    <row r="38" spans="1:36" s="1150" customFormat="1" ht="20.25" customHeight="1">
      <c r="A38" s="480"/>
      <c r="B38" s="2488"/>
      <c r="C38" s="2473"/>
      <c r="D38" s="1431" t="s">
        <v>907</v>
      </c>
      <c r="E38" s="1151"/>
      <c r="F38" s="1151"/>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row>
    <row r="39" spans="1:36" s="1150" customFormat="1" ht="31.5" customHeight="1">
      <c r="A39" s="480"/>
      <c r="B39" s="2488"/>
      <c r="C39" s="2473"/>
      <c r="D39" s="1432" t="s">
        <v>916</v>
      </c>
      <c r="E39" s="1151"/>
      <c r="F39" s="1151"/>
      <c r="G39" s="1151"/>
      <c r="H39" s="1151"/>
      <c r="I39" s="1151"/>
      <c r="J39" s="1151"/>
      <c r="K39" s="1151"/>
      <c r="L39" s="1151"/>
      <c r="M39" s="1151"/>
      <c r="N39" s="1151"/>
      <c r="O39" s="1151"/>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row>
    <row r="40" spans="1:36" s="1150" customFormat="1" ht="27.75" customHeight="1">
      <c r="A40" s="480"/>
      <c r="B40" s="2488"/>
      <c r="C40" s="2473"/>
      <c r="D40" s="1432" t="s">
        <v>908</v>
      </c>
      <c r="E40" s="1151"/>
      <c r="F40" s="1151"/>
      <c r="G40" s="1151"/>
      <c r="H40" s="1151"/>
      <c r="I40" s="1151"/>
      <c r="J40" s="1151"/>
      <c r="K40" s="1151"/>
      <c r="L40" s="1151"/>
      <c r="M40" s="1151"/>
      <c r="N40" s="1151"/>
      <c r="O40" s="1151"/>
      <c r="P40" s="1151"/>
      <c r="Q40" s="1151"/>
      <c r="R40" s="1151"/>
      <c r="S40" s="1151"/>
      <c r="T40" s="1151"/>
      <c r="U40" s="1151"/>
      <c r="V40" s="1151"/>
      <c r="W40" s="1151"/>
      <c r="X40" s="1151"/>
      <c r="Y40" s="1151"/>
      <c r="Z40" s="1151"/>
      <c r="AA40" s="1151"/>
      <c r="AB40" s="1151"/>
      <c r="AC40" s="1151"/>
      <c r="AD40" s="1151"/>
      <c r="AE40" s="1151"/>
      <c r="AF40" s="1151"/>
      <c r="AG40" s="1151"/>
      <c r="AH40" s="1151"/>
      <c r="AI40" s="1151"/>
      <c r="AJ40" s="1151"/>
    </row>
    <row r="41" spans="1:36" s="1150" customFormat="1" ht="44.25" customHeight="1">
      <c r="A41" s="480"/>
      <c r="B41" s="2488"/>
      <c r="C41" s="2473"/>
      <c r="D41" s="1432" t="s">
        <v>1148</v>
      </c>
      <c r="E41" s="1151"/>
      <c r="F41" s="1151"/>
      <c r="G41" s="1151"/>
      <c r="H41" s="1151"/>
      <c r="I41" s="1151"/>
      <c r="J41" s="1151"/>
      <c r="K41" s="1151"/>
      <c r="L41" s="1151"/>
      <c r="M41" s="1151"/>
      <c r="N41" s="1151"/>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row>
    <row r="42" spans="1:36" s="1150" customFormat="1" ht="96.75" customHeight="1">
      <c r="A42" s="480"/>
      <c r="B42" s="2489"/>
      <c r="C42" s="2265" t="s">
        <v>1429</v>
      </c>
      <c r="D42" s="2264" t="s">
        <v>1514</v>
      </c>
      <c r="E42" s="1151"/>
      <c r="F42" s="1151"/>
      <c r="G42" s="1151"/>
      <c r="H42" s="1151"/>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row>
    <row r="43" spans="1:36" s="1150" customFormat="1" ht="78.75" customHeight="1">
      <c r="A43" s="480"/>
      <c r="B43" s="2441" t="s">
        <v>1119</v>
      </c>
      <c r="C43" s="2266" t="s">
        <v>1120</v>
      </c>
      <c r="D43" s="2267" t="s">
        <v>1250</v>
      </c>
      <c r="E43" s="1151"/>
      <c r="F43" s="1152"/>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row>
    <row r="44" spans="1:36" s="1150" customFormat="1" ht="33.75" customHeight="1">
      <c r="A44" s="480"/>
      <c r="B44" s="2490"/>
      <c r="C44" s="2263" t="s">
        <v>1430</v>
      </c>
      <c r="D44" s="2264" t="s">
        <v>1515</v>
      </c>
      <c r="E44" s="1151"/>
      <c r="F44" s="1152"/>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row>
    <row r="45" spans="1:36" s="1150" customFormat="1">
      <c r="A45" s="480"/>
      <c r="B45" s="2441" t="s">
        <v>747</v>
      </c>
      <c r="C45" s="2475" t="s">
        <v>748</v>
      </c>
      <c r="D45" s="2476"/>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row>
    <row r="46" spans="1:36" s="1150" customFormat="1">
      <c r="A46" s="480"/>
      <c r="B46" s="2474"/>
      <c r="C46" s="1423">
        <v>5</v>
      </c>
      <c r="D46" s="1433" t="s">
        <v>1516</v>
      </c>
      <c r="E46" s="1151" t="s">
        <v>460</v>
      </c>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1"/>
      <c r="AG46" s="1151"/>
      <c r="AH46" s="1151"/>
      <c r="AI46" s="1151"/>
      <c r="AJ46" s="1151"/>
    </row>
    <row r="47" spans="1:36" s="1150" customFormat="1">
      <c r="A47" s="480"/>
      <c r="B47" s="2477" t="s">
        <v>1207</v>
      </c>
      <c r="C47" s="2465" t="s">
        <v>749</v>
      </c>
      <c r="D47" s="24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c r="AE47" s="1151"/>
      <c r="AF47" s="1151"/>
      <c r="AG47" s="1151"/>
      <c r="AH47" s="1151"/>
      <c r="AI47" s="1151"/>
      <c r="AJ47" s="1151"/>
    </row>
    <row r="48" spans="1:36" s="1150" customFormat="1" ht="273.75" customHeight="1">
      <c r="A48" s="480"/>
      <c r="B48" s="2478"/>
      <c r="C48" s="2268">
        <v>6</v>
      </c>
      <c r="D48" s="2272" t="s">
        <v>1517</v>
      </c>
      <c r="E48" s="1151"/>
      <c r="F48" s="1151"/>
      <c r="G48" s="1151"/>
      <c r="H48" s="1151"/>
      <c r="I48" s="1151"/>
      <c r="J48" s="1151"/>
      <c r="K48" s="1151"/>
      <c r="L48" s="1151"/>
      <c r="M48" s="1151"/>
      <c r="N48" s="1151"/>
      <c r="O48" s="1151"/>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row>
    <row r="49" spans="1:36" s="1150" customFormat="1">
      <c r="A49" s="480"/>
      <c r="B49" s="2478"/>
      <c r="C49" s="2269"/>
      <c r="D49" s="2273" t="s">
        <v>907</v>
      </c>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c r="AF49" s="1151"/>
      <c r="AG49" s="1151"/>
      <c r="AH49" s="1151"/>
      <c r="AI49" s="1151"/>
      <c r="AJ49" s="1151"/>
    </row>
    <row r="50" spans="1:36" s="1150" customFormat="1" ht="43.5" customHeight="1">
      <c r="A50" s="480"/>
      <c r="B50" s="2478"/>
      <c r="C50" s="2270"/>
      <c r="D50" s="2274" t="s">
        <v>909</v>
      </c>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row>
    <row r="51" spans="1:36" s="1150" customFormat="1" ht="59.25" customHeight="1">
      <c r="A51" s="480"/>
      <c r="B51" s="2478"/>
      <c r="C51" s="2790" t="s">
        <v>1241</v>
      </c>
      <c r="D51" s="2276" t="s">
        <v>1431</v>
      </c>
      <c r="E51" s="1151"/>
      <c r="F51" s="1151"/>
      <c r="G51" s="1151"/>
      <c r="H51" s="1151"/>
      <c r="I51" s="1151"/>
      <c r="J51" s="1151"/>
      <c r="K51" s="1151"/>
      <c r="L51" s="1151"/>
      <c r="M51" s="1151"/>
      <c r="N51" s="1151"/>
      <c r="O51" s="1151"/>
      <c r="P51" s="1151"/>
      <c r="Q51" s="1151"/>
      <c r="R51" s="1151"/>
      <c r="S51" s="1151"/>
      <c r="T51" s="1151"/>
      <c r="U51" s="1151"/>
      <c r="V51" s="1151"/>
      <c r="W51" s="1151"/>
      <c r="X51" s="1151"/>
      <c r="Y51" s="1151"/>
      <c r="Z51" s="1151"/>
      <c r="AA51" s="1151"/>
      <c r="AB51" s="1151"/>
      <c r="AC51" s="1151"/>
      <c r="AD51" s="1151"/>
      <c r="AE51" s="1151"/>
      <c r="AF51" s="1151"/>
      <c r="AG51" s="1151"/>
      <c r="AH51" s="1151"/>
      <c r="AI51" s="1151"/>
      <c r="AJ51" s="1151"/>
    </row>
    <row r="52" spans="1:36" s="1150" customFormat="1" ht="44.25" customHeight="1">
      <c r="A52" s="480"/>
      <c r="B52" s="2479"/>
      <c r="C52" s="2790" t="s">
        <v>1509</v>
      </c>
      <c r="D52" s="1433" t="s">
        <v>1510</v>
      </c>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row>
    <row r="53" spans="1:36" s="1150" customFormat="1" ht="213" customHeight="1">
      <c r="A53" s="480"/>
      <c r="B53" s="2480"/>
      <c r="C53" s="2445" t="s">
        <v>910</v>
      </c>
      <c r="D53" s="2275" t="s">
        <v>1251</v>
      </c>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row>
    <row r="54" spans="1:36" s="1150" customFormat="1">
      <c r="A54" s="480"/>
      <c r="B54" s="2480"/>
      <c r="C54" s="2446"/>
      <c r="D54" s="1431" t="s">
        <v>907</v>
      </c>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51"/>
      <c r="AF54" s="1151"/>
      <c r="AG54" s="1151"/>
      <c r="AH54" s="1151"/>
      <c r="AI54" s="1151"/>
      <c r="AJ54" s="1151"/>
    </row>
    <row r="55" spans="1:36" s="1150" customFormat="1" ht="30" customHeight="1">
      <c r="A55" s="480"/>
      <c r="B55" s="2480"/>
      <c r="C55" s="2446"/>
      <c r="D55" s="1432" t="s">
        <v>1149</v>
      </c>
      <c r="E55" s="1151"/>
      <c r="F55" s="1151"/>
      <c r="G55" s="1151"/>
      <c r="H55" s="1151"/>
      <c r="I55" s="1151"/>
      <c r="J55" s="1151"/>
      <c r="K55" s="1151"/>
      <c r="L55" s="1151"/>
      <c r="M55" s="1151"/>
      <c r="N55" s="1151"/>
      <c r="O55" s="1151"/>
      <c r="P55" s="1151"/>
      <c r="Q55" s="1151"/>
      <c r="R55" s="1151"/>
      <c r="S55" s="1151"/>
      <c r="T55" s="1151"/>
      <c r="U55" s="1151"/>
      <c r="V55" s="1151"/>
      <c r="W55" s="1151"/>
      <c r="X55" s="1151"/>
      <c r="Y55" s="1151"/>
      <c r="Z55" s="1151"/>
      <c r="AA55" s="1151"/>
      <c r="AB55" s="1151"/>
      <c r="AC55" s="1151"/>
      <c r="AD55" s="1151"/>
      <c r="AE55" s="1151"/>
      <c r="AF55" s="1151"/>
      <c r="AG55" s="1151"/>
      <c r="AH55" s="1151"/>
      <c r="AI55" s="1151"/>
      <c r="AJ55" s="1151"/>
    </row>
    <row r="56" spans="1:36" s="1150" customFormat="1" ht="24.75" customHeight="1">
      <c r="A56" s="480"/>
      <c r="B56" s="2481"/>
      <c r="C56" s="2447"/>
      <c r="D56" s="1432" t="s">
        <v>1147</v>
      </c>
      <c r="E56" s="1152"/>
      <c r="F56" s="1151"/>
      <c r="G56" s="1151"/>
      <c r="H56" s="1151"/>
      <c r="I56" s="1151"/>
      <c r="J56" s="1151"/>
      <c r="K56" s="1151"/>
      <c r="L56" s="1151"/>
      <c r="M56" s="1151"/>
      <c r="N56" s="1151"/>
      <c r="O56" s="1151"/>
      <c r="P56" s="1151"/>
      <c r="Q56" s="1151"/>
      <c r="R56" s="1151"/>
      <c r="S56" s="1151"/>
      <c r="T56" s="1151"/>
      <c r="U56" s="1151"/>
      <c r="V56" s="1151"/>
      <c r="W56" s="1151"/>
      <c r="X56" s="1151"/>
      <c r="Y56" s="1151"/>
      <c r="Z56" s="1151"/>
      <c r="AA56" s="1151"/>
      <c r="AB56" s="1151"/>
      <c r="AC56" s="1151"/>
      <c r="AD56" s="1151"/>
      <c r="AE56" s="1151"/>
      <c r="AF56" s="1151"/>
      <c r="AG56" s="1151"/>
      <c r="AH56" s="1151"/>
      <c r="AI56" s="1151"/>
      <c r="AJ56" s="1151"/>
    </row>
    <row r="57" spans="1:36" s="1150" customFormat="1">
      <c r="A57" s="480"/>
      <c r="B57" s="2441" t="s">
        <v>1206</v>
      </c>
      <c r="C57" s="2448" t="s">
        <v>750</v>
      </c>
      <c r="D57" s="2449"/>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row>
    <row r="58" spans="1:36" s="1150" customFormat="1" ht="57.75" customHeight="1">
      <c r="A58" s="480"/>
      <c r="B58" s="2442"/>
      <c r="C58" s="2277">
        <v>7</v>
      </c>
      <c r="D58" s="2278" t="s">
        <v>911</v>
      </c>
      <c r="E58" s="1151"/>
      <c r="F58" s="1151"/>
      <c r="G58" s="1151"/>
      <c r="H58" s="1151"/>
      <c r="I58" s="1151"/>
      <c r="J58" s="1151"/>
      <c r="K58" s="1151"/>
      <c r="L58" s="1151"/>
      <c r="M58" s="1151"/>
      <c r="N58" s="1151"/>
      <c r="O58" s="1151"/>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row>
    <row r="59" spans="1:36" s="1150" customFormat="1" ht="47.25" customHeight="1">
      <c r="A59" s="480"/>
      <c r="B59" s="2443"/>
      <c r="C59" s="2280" t="s">
        <v>1432</v>
      </c>
      <c r="D59" s="2264" t="s">
        <v>1518</v>
      </c>
      <c r="E59" s="1151"/>
      <c r="F59" s="1151"/>
      <c r="G59" s="1151"/>
      <c r="H59" s="1151"/>
      <c r="I59" s="1151"/>
      <c r="J59" s="1151"/>
      <c r="K59" s="1151"/>
      <c r="L59" s="1151"/>
      <c r="M59" s="1151"/>
      <c r="N59" s="1151"/>
      <c r="O59" s="1151"/>
      <c r="P59" s="1151"/>
      <c r="Q59" s="1151"/>
      <c r="R59" s="1151"/>
      <c r="S59" s="1151"/>
      <c r="T59" s="1151"/>
      <c r="U59" s="1151"/>
      <c r="V59" s="1151"/>
      <c r="W59" s="1151"/>
      <c r="X59" s="1151"/>
      <c r="Y59" s="1151"/>
      <c r="Z59" s="1151"/>
      <c r="AA59" s="1151"/>
      <c r="AB59" s="1151"/>
      <c r="AC59" s="1151"/>
      <c r="AD59" s="1151"/>
      <c r="AE59" s="1151"/>
      <c r="AF59" s="1151"/>
      <c r="AG59" s="1151"/>
      <c r="AH59" s="1151"/>
      <c r="AI59" s="1151"/>
      <c r="AJ59" s="1151"/>
    </row>
    <row r="60" spans="1:36" s="1150" customFormat="1" ht="25.5" customHeight="1">
      <c r="A60" s="480"/>
      <c r="B60" s="2467"/>
      <c r="C60" s="2791" t="s">
        <v>1520</v>
      </c>
      <c r="D60" s="1433" t="s">
        <v>1519</v>
      </c>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row>
    <row r="61" spans="1:36" s="1150" customFormat="1" ht="45.75" customHeight="1">
      <c r="A61" s="480"/>
      <c r="B61" s="2442"/>
      <c r="C61" s="2279" t="s">
        <v>751</v>
      </c>
      <c r="D61" s="2271" t="s">
        <v>912</v>
      </c>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row>
    <row r="62" spans="1:36" s="1150" customFormat="1" ht="55.5" customHeight="1">
      <c r="A62" s="480"/>
      <c r="B62" s="2442"/>
      <c r="C62" s="1424" t="s">
        <v>752</v>
      </c>
      <c r="D62" s="1430" t="s">
        <v>1121</v>
      </c>
      <c r="E62" s="1151"/>
      <c r="F62" s="1151"/>
      <c r="G62" s="1151"/>
      <c r="H62" s="1151"/>
      <c r="I62" s="1151"/>
      <c r="J62" s="1151"/>
      <c r="K62" s="1151"/>
      <c r="L62" s="1151"/>
      <c r="M62" s="1151"/>
      <c r="N62" s="1151"/>
      <c r="O62" s="1151"/>
      <c r="P62" s="1151"/>
      <c r="Q62" s="1151"/>
      <c r="R62" s="1151"/>
      <c r="S62" s="1151"/>
      <c r="T62" s="1151"/>
      <c r="U62" s="1151"/>
      <c r="V62" s="1151"/>
      <c r="W62" s="1151"/>
      <c r="X62" s="1151"/>
      <c r="Y62" s="1151"/>
      <c r="Z62" s="1151"/>
      <c r="AA62" s="1151"/>
      <c r="AB62" s="1151"/>
      <c r="AC62" s="1151"/>
      <c r="AD62" s="1151"/>
      <c r="AE62" s="1151"/>
      <c r="AF62" s="1151"/>
      <c r="AG62" s="1151"/>
      <c r="AH62" s="1151"/>
      <c r="AI62" s="1151"/>
      <c r="AJ62" s="1151"/>
    </row>
    <row r="63" spans="1:36" s="1150" customFormat="1" ht="26.25">
      <c r="A63" s="480"/>
      <c r="B63" s="2442"/>
      <c r="C63" s="1424" t="s">
        <v>753</v>
      </c>
      <c r="D63" s="1433" t="s">
        <v>1154</v>
      </c>
      <c r="E63" s="1152"/>
      <c r="F63" s="1151"/>
      <c r="G63" s="1151"/>
      <c r="H63" s="1151"/>
      <c r="I63" s="1151"/>
      <c r="J63" s="1151"/>
      <c r="K63" s="1151"/>
      <c r="L63" s="1151"/>
      <c r="M63" s="1151"/>
      <c r="N63" s="1151"/>
      <c r="O63" s="1151"/>
      <c r="P63" s="1151"/>
      <c r="Q63" s="1151"/>
      <c r="R63" s="1151"/>
      <c r="S63" s="1151"/>
      <c r="T63" s="1151"/>
      <c r="U63" s="1151"/>
      <c r="V63" s="1151"/>
      <c r="W63" s="1151"/>
      <c r="X63" s="1151"/>
      <c r="Y63" s="1151"/>
      <c r="Z63" s="1151"/>
      <c r="AA63" s="1151"/>
      <c r="AB63" s="1151"/>
      <c r="AC63" s="1151"/>
      <c r="AD63" s="1151"/>
      <c r="AE63" s="1151"/>
      <c r="AF63" s="1151"/>
      <c r="AG63" s="1151"/>
      <c r="AH63" s="1151"/>
      <c r="AI63" s="1151"/>
      <c r="AJ63" s="1151"/>
    </row>
    <row r="64" spans="1:36" s="1150" customFormat="1" ht="26.25">
      <c r="A64" s="480"/>
      <c r="B64" s="2442"/>
      <c r="C64" s="1424" t="s">
        <v>754</v>
      </c>
      <c r="D64" s="1433" t="s">
        <v>1122</v>
      </c>
      <c r="E64" s="1151"/>
      <c r="F64" s="1151"/>
      <c r="G64" s="1151"/>
      <c r="H64" s="1151"/>
      <c r="I64" s="1151"/>
      <c r="J64" s="1151"/>
      <c r="K64" s="1151"/>
      <c r="L64" s="1151"/>
      <c r="M64" s="1151"/>
      <c r="N64" s="1151"/>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row>
    <row r="65" spans="1:36" s="1150" customFormat="1" ht="26.25">
      <c r="A65" s="480"/>
      <c r="B65" s="2442"/>
      <c r="C65" s="1424" t="s">
        <v>755</v>
      </c>
      <c r="D65" s="1433" t="s">
        <v>1123</v>
      </c>
      <c r="E65" s="1152"/>
      <c r="F65" s="1151"/>
      <c r="G65" s="1151"/>
      <c r="H65" s="1151"/>
      <c r="I65" s="1151"/>
      <c r="J65" s="1151"/>
      <c r="K65" s="1151"/>
      <c r="L65" s="1151"/>
      <c r="M65" s="1151"/>
      <c r="N65" s="1151"/>
      <c r="O65" s="1151"/>
      <c r="P65" s="1151"/>
      <c r="Q65" s="1151"/>
      <c r="R65" s="1151"/>
      <c r="S65" s="1151"/>
      <c r="T65" s="1151"/>
      <c r="U65" s="1151"/>
      <c r="V65" s="1151"/>
      <c r="W65" s="1151"/>
      <c r="X65" s="1151"/>
      <c r="Y65" s="1151"/>
      <c r="Z65" s="1151"/>
      <c r="AA65" s="1151"/>
      <c r="AB65" s="1151"/>
      <c r="AC65" s="1151"/>
      <c r="AD65" s="1151"/>
      <c r="AE65" s="1151"/>
      <c r="AF65" s="1151"/>
      <c r="AG65" s="1151"/>
      <c r="AH65" s="1151"/>
      <c r="AI65" s="1151"/>
      <c r="AJ65" s="1151"/>
    </row>
    <row r="66" spans="1:36" s="1150" customFormat="1" ht="26.25">
      <c r="A66" s="480"/>
      <c r="B66" s="2442"/>
      <c r="C66" s="1424" t="s">
        <v>756</v>
      </c>
      <c r="D66" s="1433" t="s">
        <v>1124</v>
      </c>
      <c r="E66" s="1152"/>
      <c r="F66" s="1151"/>
      <c r="G66" s="1151"/>
      <c r="H66" s="1151"/>
      <c r="I66" s="1151"/>
      <c r="J66" s="1151"/>
      <c r="K66" s="1151"/>
      <c r="L66" s="1151"/>
      <c r="M66" s="1151"/>
      <c r="N66" s="1151"/>
      <c r="O66" s="1151"/>
      <c r="P66" s="1151"/>
      <c r="Q66" s="1151"/>
      <c r="R66" s="1151"/>
      <c r="S66" s="1151"/>
      <c r="T66" s="1151"/>
      <c r="U66" s="1151"/>
      <c r="V66" s="1151"/>
      <c r="W66" s="1151"/>
      <c r="X66" s="1151"/>
      <c r="Y66" s="1151"/>
      <c r="Z66" s="1151"/>
      <c r="AA66" s="1151"/>
      <c r="AB66" s="1151"/>
      <c r="AC66" s="1151"/>
      <c r="AD66" s="1151"/>
      <c r="AE66" s="1151"/>
      <c r="AF66" s="1151"/>
      <c r="AG66" s="1151"/>
      <c r="AH66" s="1151"/>
      <c r="AI66" s="1151"/>
      <c r="AJ66" s="1151"/>
    </row>
    <row r="67" spans="1:36" s="1150" customFormat="1" ht="39">
      <c r="A67" s="480"/>
      <c r="B67" s="2442"/>
      <c r="C67" s="1423" t="s">
        <v>757</v>
      </c>
      <c r="D67" s="1433" t="s">
        <v>917</v>
      </c>
      <c r="E67" s="1152"/>
      <c r="F67" s="1151"/>
      <c r="G67" s="1151"/>
      <c r="H67" s="1151"/>
      <c r="I67" s="1151"/>
      <c r="J67" s="1151"/>
      <c r="K67" s="1151"/>
      <c r="L67" s="1151"/>
      <c r="M67" s="1151"/>
      <c r="N67" s="1151"/>
      <c r="O67" s="1151"/>
      <c r="P67" s="1151"/>
      <c r="Q67" s="1151"/>
      <c r="R67" s="1151"/>
      <c r="S67" s="1151"/>
      <c r="T67" s="1151"/>
      <c r="U67" s="1151"/>
      <c r="V67" s="1151"/>
      <c r="W67" s="1151"/>
      <c r="X67" s="1151"/>
      <c r="Y67" s="1151"/>
      <c r="Z67" s="1151"/>
      <c r="AA67" s="1151"/>
      <c r="AB67" s="1151"/>
      <c r="AC67" s="1151"/>
      <c r="AD67" s="1151"/>
      <c r="AE67" s="1151"/>
      <c r="AF67" s="1151"/>
      <c r="AG67" s="1151"/>
      <c r="AH67" s="1151"/>
      <c r="AI67" s="1151"/>
      <c r="AJ67" s="1151"/>
    </row>
    <row r="68" spans="1:36" s="1150" customFormat="1" ht="39">
      <c r="A68" s="480"/>
      <c r="B68" s="2442"/>
      <c r="C68" s="1423" t="s">
        <v>758</v>
      </c>
      <c r="D68" s="1433" t="s">
        <v>1125</v>
      </c>
      <c r="E68" s="1151"/>
      <c r="F68" s="1151"/>
      <c r="G68" s="1151"/>
      <c r="H68" s="1151"/>
      <c r="I68" s="1151"/>
      <c r="J68" s="1151"/>
      <c r="K68" s="1151"/>
      <c r="L68" s="1151"/>
      <c r="M68" s="1151"/>
      <c r="N68" s="1151"/>
      <c r="O68" s="1151"/>
      <c r="P68" s="1151"/>
      <c r="Q68" s="1151"/>
      <c r="R68" s="1151"/>
      <c r="S68" s="1151"/>
      <c r="T68" s="1151"/>
      <c r="U68" s="1151"/>
      <c r="V68" s="1151"/>
      <c r="W68" s="1151"/>
      <c r="X68" s="1151"/>
      <c r="Y68" s="1151"/>
      <c r="Z68" s="1151"/>
      <c r="AA68" s="1151"/>
      <c r="AB68" s="1151"/>
      <c r="AC68" s="1151"/>
      <c r="AD68" s="1151"/>
      <c r="AE68" s="1151"/>
      <c r="AF68" s="1151"/>
      <c r="AG68" s="1151"/>
      <c r="AH68" s="1151"/>
      <c r="AI68" s="1151"/>
      <c r="AJ68" s="1151"/>
    </row>
    <row r="69" spans="1:36" s="1150" customFormat="1" ht="51.75">
      <c r="A69" s="480"/>
      <c r="B69" s="2442"/>
      <c r="C69" s="1423" t="s">
        <v>759</v>
      </c>
      <c r="D69" s="1433" t="s">
        <v>1126</v>
      </c>
      <c r="E69" s="1151"/>
      <c r="F69" s="1151"/>
      <c r="G69" s="1151"/>
      <c r="H69" s="1151"/>
      <c r="I69" s="1151"/>
      <c r="J69" s="1151"/>
      <c r="K69" s="1151"/>
      <c r="L69" s="1151"/>
      <c r="M69" s="1151"/>
      <c r="N69" s="1151"/>
      <c r="O69" s="1151"/>
      <c r="P69" s="1151"/>
      <c r="Q69" s="1151"/>
      <c r="R69" s="1151"/>
      <c r="S69" s="1151"/>
      <c r="T69" s="1151"/>
      <c r="U69" s="1151"/>
      <c r="V69" s="1151"/>
      <c r="W69" s="1151"/>
      <c r="X69" s="1151"/>
      <c r="Y69" s="1151"/>
      <c r="Z69" s="1151"/>
      <c r="AA69" s="1151"/>
      <c r="AB69" s="1151"/>
      <c r="AC69" s="1151"/>
      <c r="AD69" s="1151"/>
      <c r="AE69" s="1151"/>
      <c r="AF69" s="1151"/>
      <c r="AG69" s="1151"/>
      <c r="AH69" s="1151"/>
      <c r="AI69" s="1151"/>
      <c r="AJ69" s="1151"/>
    </row>
    <row r="70" spans="1:36" s="1150" customFormat="1" ht="26.25">
      <c r="A70" s="480"/>
      <c r="B70" s="2442"/>
      <c r="C70" s="1423" t="s">
        <v>913</v>
      </c>
      <c r="D70" s="1433" t="s">
        <v>1127</v>
      </c>
      <c r="E70" s="1151"/>
      <c r="F70" s="1151"/>
      <c r="G70" s="1151"/>
      <c r="H70" s="1151"/>
      <c r="I70" s="1151"/>
      <c r="J70" s="1151"/>
      <c r="K70" s="1151"/>
      <c r="L70" s="1151"/>
      <c r="M70" s="1151"/>
      <c r="N70" s="1151"/>
      <c r="O70" s="1151"/>
      <c r="P70" s="1151"/>
      <c r="Q70" s="1151"/>
      <c r="R70" s="1151"/>
      <c r="S70" s="1151"/>
      <c r="T70" s="1151"/>
      <c r="U70" s="1151"/>
      <c r="V70" s="1151"/>
      <c r="W70" s="1151"/>
      <c r="X70" s="1151"/>
      <c r="Y70" s="1151"/>
      <c r="Z70" s="1151"/>
      <c r="AA70" s="1151"/>
      <c r="AB70" s="1151"/>
      <c r="AC70" s="1151"/>
      <c r="AD70" s="1151"/>
      <c r="AE70" s="1151"/>
      <c r="AF70" s="1151"/>
      <c r="AG70" s="1151"/>
      <c r="AH70" s="1151"/>
      <c r="AI70" s="1151"/>
      <c r="AJ70" s="1151"/>
    </row>
    <row r="71" spans="1:36" s="1150" customFormat="1" ht="26.25">
      <c r="A71" s="480"/>
      <c r="B71" s="2442"/>
      <c r="C71" s="1423" t="s">
        <v>914</v>
      </c>
      <c r="D71" s="1433" t="s">
        <v>1128</v>
      </c>
      <c r="E71" s="1151"/>
      <c r="F71" s="1151"/>
      <c r="G71" s="1151"/>
      <c r="H71" s="1151"/>
      <c r="I71" s="1151"/>
      <c r="J71" s="1151"/>
      <c r="K71" s="1151"/>
      <c r="L71" s="1151"/>
      <c r="M71" s="1151"/>
      <c r="N71" s="1151"/>
      <c r="O71" s="1151"/>
      <c r="P71" s="1151"/>
      <c r="Q71" s="1151"/>
      <c r="R71" s="1151"/>
      <c r="S71" s="1151"/>
      <c r="T71" s="1151"/>
      <c r="U71" s="1151"/>
      <c r="V71" s="1151"/>
      <c r="W71" s="1151"/>
      <c r="X71" s="1151"/>
      <c r="Y71" s="1151"/>
      <c r="Z71" s="1151"/>
      <c r="AA71" s="1151"/>
      <c r="AB71" s="1151"/>
      <c r="AC71" s="1151"/>
      <c r="AD71" s="1151"/>
      <c r="AE71" s="1151"/>
      <c r="AF71" s="1151"/>
      <c r="AG71" s="1151"/>
      <c r="AH71" s="1151"/>
      <c r="AI71" s="1151"/>
      <c r="AJ71" s="1151"/>
    </row>
    <row r="72" spans="1:36" s="1150" customFormat="1" ht="39">
      <c r="A72" s="480"/>
      <c r="B72" s="2442"/>
      <c r="C72" s="1423" t="s">
        <v>915</v>
      </c>
      <c r="D72" s="1433" t="s">
        <v>1155</v>
      </c>
      <c r="E72" s="1151"/>
      <c r="F72" s="1151"/>
      <c r="G72" s="1151"/>
      <c r="H72" s="1151"/>
      <c r="I72" s="1151"/>
      <c r="J72" s="1151"/>
      <c r="K72" s="1151"/>
      <c r="L72" s="1151"/>
      <c r="M72" s="1151"/>
      <c r="N72" s="1151"/>
      <c r="O72" s="1151"/>
      <c r="P72" s="1151"/>
      <c r="Q72" s="1151"/>
      <c r="R72" s="1151"/>
      <c r="S72" s="1151"/>
      <c r="T72" s="1151"/>
      <c r="U72" s="1151"/>
      <c r="V72" s="1151"/>
      <c r="W72" s="1151"/>
      <c r="X72" s="1151"/>
      <c r="Y72" s="1151"/>
      <c r="Z72" s="1151"/>
      <c r="AA72" s="1151"/>
      <c r="AB72" s="1151"/>
      <c r="AC72" s="1151"/>
      <c r="AD72" s="1151"/>
      <c r="AE72" s="1151"/>
      <c r="AF72" s="1151"/>
      <c r="AG72" s="1151"/>
      <c r="AH72" s="1151"/>
      <c r="AI72" s="1151"/>
      <c r="AJ72" s="1151"/>
    </row>
    <row r="73" spans="1:36" s="1150" customFormat="1" ht="26.25">
      <c r="A73" s="480"/>
      <c r="B73" s="2181"/>
      <c r="C73" s="1423" t="s">
        <v>1218</v>
      </c>
      <c r="D73" s="1433" t="s">
        <v>1373</v>
      </c>
      <c r="E73" s="1151"/>
      <c r="F73" s="1151"/>
      <c r="G73" s="1151"/>
      <c r="H73" s="1151"/>
      <c r="I73" s="1151"/>
      <c r="J73" s="1151"/>
      <c r="K73" s="1151"/>
      <c r="L73" s="1151"/>
      <c r="M73" s="1151"/>
      <c r="N73" s="1151"/>
      <c r="O73" s="1151"/>
      <c r="P73" s="1151"/>
      <c r="Q73" s="1151"/>
      <c r="R73" s="1151"/>
      <c r="S73" s="1151"/>
      <c r="T73" s="1151"/>
      <c r="U73" s="1151"/>
      <c r="V73" s="1151"/>
      <c r="W73" s="1151"/>
      <c r="X73" s="1151"/>
      <c r="Y73" s="1151"/>
      <c r="Z73" s="1151"/>
      <c r="AA73" s="1151"/>
      <c r="AB73" s="1151"/>
      <c r="AC73" s="1151"/>
      <c r="AD73" s="1151"/>
      <c r="AE73" s="1151"/>
      <c r="AF73" s="1151"/>
      <c r="AG73" s="1151"/>
      <c r="AH73" s="1151"/>
      <c r="AI73" s="1151"/>
      <c r="AJ73" s="1151"/>
    </row>
    <row r="74" spans="1:36" s="1150" customFormat="1" ht="26.25">
      <c r="A74" s="480"/>
      <c r="B74" s="2181"/>
      <c r="C74" s="1423" t="s">
        <v>1371</v>
      </c>
      <c r="D74" s="1433" t="s">
        <v>1374</v>
      </c>
      <c r="E74" s="1151"/>
      <c r="F74" s="1151"/>
      <c r="G74" s="1151"/>
      <c r="H74" s="1151"/>
      <c r="I74" s="1151"/>
      <c r="J74" s="1151"/>
      <c r="K74" s="1151"/>
      <c r="L74" s="1151"/>
      <c r="M74" s="1151"/>
      <c r="N74" s="1151"/>
      <c r="O74" s="1151"/>
      <c r="P74" s="1151"/>
      <c r="Q74" s="1151"/>
      <c r="R74" s="1151"/>
      <c r="S74" s="1151"/>
      <c r="T74" s="1151"/>
      <c r="U74" s="1151"/>
      <c r="V74" s="1151"/>
      <c r="W74" s="1151"/>
      <c r="X74" s="1151"/>
      <c r="Y74" s="1151"/>
      <c r="Z74" s="1151"/>
      <c r="AA74" s="1151"/>
      <c r="AB74" s="1151"/>
      <c r="AC74" s="1151"/>
      <c r="AD74" s="1151"/>
      <c r="AE74" s="1151"/>
      <c r="AF74" s="1151"/>
      <c r="AG74" s="1151"/>
      <c r="AH74" s="1151"/>
      <c r="AI74" s="1151"/>
      <c r="AJ74" s="1151"/>
    </row>
    <row r="75" spans="1:36" s="1150" customFormat="1" ht="26.25">
      <c r="A75" s="480"/>
      <c r="B75" s="1930"/>
      <c r="C75" s="1423" t="s">
        <v>1372</v>
      </c>
      <c r="D75" s="1939" t="s">
        <v>1219</v>
      </c>
      <c r="E75" s="1151"/>
      <c r="F75" s="1151"/>
      <c r="G75" s="1151"/>
      <c r="H75" s="1151"/>
      <c r="I75" s="1151"/>
      <c r="J75" s="1151"/>
      <c r="K75" s="1151"/>
      <c r="L75" s="1151"/>
      <c r="M75" s="1151"/>
      <c r="N75" s="1151"/>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1151"/>
    </row>
    <row r="76" spans="1:36" s="1150" customFormat="1">
      <c r="A76" s="1151"/>
      <c r="B76" s="2458" t="s">
        <v>1214</v>
      </c>
      <c r="C76" s="2450" t="s">
        <v>1144</v>
      </c>
      <c r="D76" s="2451"/>
      <c r="E76" s="1153"/>
      <c r="F76" s="1151"/>
      <c r="G76" s="1151"/>
      <c r="H76" s="1151"/>
      <c r="I76" s="1151"/>
      <c r="J76" s="1151"/>
      <c r="K76" s="1151"/>
      <c r="L76" s="1151"/>
      <c r="M76" s="1151"/>
      <c r="N76" s="1151"/>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row>
    <row r="77" spans="1:36" s="1150" customFormat="1" ht="42" customHeight="1">
      <c r="A77" s="1151"/>
      <c r="B77" s="2452"/>
      <c r="C77" s="2281" t="s">
        <v>760</v>
      </c>
      <c r="D77" s="2282" t="s">
        <v>1433</v>
      </c>
      <c r="E77" s="1153"/>
      <c r="F77" s="1151"/>
      <c r="G77" s="1151"/>
      <c r="H77" s="1151"/>
      <c r="I77" s="1151"/>
      <c r="J77" s="1151"/>
      <c r="K77" s="1151"/>
      <c r="L77" s="1151"/>
      <c r="M77" s="1151"/>
      <c r="N77" s="1151"/>
      <c r="O77" s="1151"/>
      <c r="P77" s="1151"/>
      <c r="Q77" s="1151"/>
      <c r="R77" s="1151"/>
      <c r="S77" s="1151"/>
      <c r="T77" s="1151"/>
      <c r="U77" s="1151"/>
      <c r="V77" s="1151"/>
      <c r="W77" s="1151"/>
      <c r="X77" s="1151"/>
      <c r="Y77" s="1151"/>
      <c r="Z77" s="1151"/>
      <c r="AA77" s="1151"/>
      <c r="AB77" s="1151"/>
      <c r="AC77" s="1151"/>
      <c r="AD77" s="1151"/>
      <c r="AE77" s="1151"/>
      <c r="AF77" s="1151"/>
      <c r="AG77" s="1151"/>
      <c r="AH77" s="1151"/>
      <c r="AI77" s="1151"/>
      <c r="AJ77" s="1151"/>
    </row>
    <row r="78" spans="1:36" s="1150" customFormat="1">
      <c r="A78" s="1151"/>
      <c r="B78" s="2459"/>
      <c r="C78" s="2456" t="s">
        <v>1141</v>
      </c>
      <c r="D78" s="2457"/>
      <c r="E78" s="1153"/>
      <c r="F78" s="1151"/>
      <c r="G78" s="1151"/>
      <c r="H78" s="1151"/>
      <c r="I78" s="1151"/>
      <c r="J78" s="1151"/>
      <c r="K78" s="1151"/>
      <c r="L78" s="1151"/>
      <c r="M78" s="1151"/>
      <c r="N78" s="1151"/>
      <c r="O78" s="1151"/>
      <c r="P78" s="1151"/>
      <c r="Q78" s="1151"/>
      <c r="R78" s="1151"/>
      <c r="S78" s="1151"/>
      <c r="T78" s="1151"/>
      <c r="U78" s="1151"/>
      <c r="V78" s="1151"/>
      <c r="W78" s="1151"/>
      <c r="X78" s="1151"/>
      <c r="Y78" s="1151"/>
      <c r="Z78" s="1151"/>
      <c r="AA78" s="1151"/>
      <c r="AB78" s="1151"/>
      <c r="AC78" s="1151"/>
      <c r="AD78" s="1151"/>
      <c r="AE78" s="1151"/>
      <c r="AF78" s="1151"/>
      <c r="AG78" s="1151"/>
      <c r="AH78" s="1151"/>
      <c r="AI78" s="1151"/>
      <c r="AJ78" s="1151"/>
    </row>
    <row r="79" spans="1:36" s="1150" customFormat="1" ht="42.75" customHeight="1">
      <c r="A79" s="1151"/>
      <c r="B79" s="2452"/>
      <c r="C79" s="2281" t="s">
        <v>1212</v>
      </c>
      <c r="D79" s="2283" t="s">
        <v>1435</v>
      </c>
      <c r="E79" s="1153"/>
      <c r="F79" s="1151"/>
      <c r="G79" s="1151"/>
      <c r="H79" s="1151"/>
      <c r="I79" s="1151"/>
      <c r="J79" s="1151"/>
      <c r="K79" s="1151"/>
      <c r="L79" s="1151"/>
      <c r="M79" s="1151"/>
      <c r="N79" s="1151"/>
      <c r="O79" s="1151"/>
      <c r="P79" s="1151"/>
      <c r="Q79" s="1151"/>
      <c r="R79" s="1151"/>
      <c r="S79" s="1151"/>
      <c r="T79" s="1151"/>
      <c r="U79" s="1151"/>
      <c r="V79" s="1151"/>
      <c r="W79" s="1151"/>
      <c r="X79" s="1151"/>
      <c r="Y79" s="1151"/>
      <c r="Z79" s="1151"/>
      <c r="AA79" s="1151"/>
      <c r="AB79" s="1151"/>
      <c r="AC79" s="1151"/>
      <c r="AD79" s="1151"/>
      <c r="AE79" s="1151"/>
      <c r="AF79" s="1151"/>
      <c r="AG79" s="1151"/>
      <c r="AH79" s="1151"/>
      <c r="AI79" s="1151"/>
      <c r="AJ79" s="1151"/>
    </row>
    <row r="80" spans="1:36" s="1150" customFormat="1" ht="30" customHeight="1">
      <c r="A80" s="1151"/>
      <c r="B80" s="2440"/>
      <c r="C80" s="2281" t="s">
        <v>1213</v>
      </c>
      <c r="D80" s="2283" t="s">
        <v>1434</v>
      </c>
      <c r="E80" s="1153"/>
      <c r="F80" s="1151"/>
      <c r="G80" s="1151"/>
      <c r="H80" s="1151"/>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1151"/>
    </row>
    <row r="81" spans="1:36" s="1150" customFormat="1">
      <c r="A81" s="1151"/>
      <c r="B81" s="2439" t="s">
        <v>1205</v>
      </c>
      <c r="C81" s="2453" t="s">
        <v>1145</v>
      </c>
      <c r="D81" s="2454"/>
      <c r="E81" s="1153"/>
      <c r="F81" s="1151"/>
      <c r="G81" s="1151"/>
      <c r="H81" s="1151"/>
      <c r="I81" s="1151"/>
      <c r="J81" s="1151"/>
      <c r="K81" s="1151"/>
      <c r="L81" s="1151"/>
      <c r="M81" s="1151"/>
      <c r="N81" s="1151"/>
      <c r="O81" s="1151"/>
      <c r="P81" s="1151"/>
      <c r="Q81" s="1151"/>
      <c r="R81" s="1151"/>
      <c r="S81" s="1151"/>
      <c r="T81" s="1151"/>
      <c r="U81" s="1151"/>
      <c r="V81" s="1151"/>
      <c r="W81" s="1151"/>
      <c r="X81" s="1151"/>
      <c r="Y81" s="1151"/>
      <c r="Z81" s="1151"/>
      <c r="AA81" s="1151"/>
      <c r="AB81" s="1151"/>
      <c r="AC81" s="1151"/>
      <c r="AD81" s="1151"/>
      <c r="AE81" s="1151"/>
      <c r="AF81" s="1151"/>
      <c r="AG81" s="1151"/>
      <c r="AH81" s="1151"/>
      <c r="AI81" s="1151"/>
      <c r="AJ81" s="1151"/>
    </row>
    <row r="82" spans="1:36" s="1150" customFormat="1" ht="25.5">
      <c r="A82" s="1151"/>
      <c r="B82" s="2452"/>
      <c r="C82" s="2281" t="s">
        <v>868</v>
      </c>
      <c r="D82" s="2282" t="s">
        <v>1437</v>
      </c>
      <c r="E82" s="1153"/>
      <c r="F82" s="1151"/>
      <c r="G82" s="1151"/>
      <c r="H82" s="1151"/>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1"/>
      <c r="AH82" s="1151"/>
      <c r="AI82" s="1151"/>
      <c r="AJ82" s="1151"/>
    </row>
    <row r="83" spans="1:36" s="1150" customFormat="1" ht="25.5">
      <c r="A83" s="1151"/>
      <c r="B83" s="2452"/>
      <c r="C83" s="2281" t="s">
        <v>869</v>
      </c>
      <c r="D83" s="2282" t="s">
        <v>1436</v>
      </c>
      <c r="E83" s="1153"/>
      <c r="F83" s="1151"/>
      <c r="G83" s="1151"/>
      <c r="H83" s="1151"/>
      <c r="I83" s="1151"/>
      <c r="J83" s="1151"/>
      <c r="K83" s="1151"/>
      <c r="L83" s="1151"/>
      <c r="M83" s="1151"/>
      <c r="N83" s="1151"/>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row>
    <row r="84" spans="1:36" s="1150" customFormat="1" ht="38.25">
      <c r="A84" s="1151"/>
      <c r="B84" s="2440"/>
      <c r="C84" s="2281" t="s">
        <v>870</v>
      </c>
      <c r="D84" s="2282" t="s">
        <v>1438</v>
      </c>
      <c r="E84" s="1154"/>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36" s="1150" customFormat="1">
      <c r="A85" s="1151"/>
      <c r="B85" s="2439" t="s">
        <v>1204</v>
      </c>
      <c r="C85" s="2284" t="s">
        <v>1146</v>
      </c>
      <c r="D85" s="2284"/>
      <c r="E85" s="1153"/>
      <c r="F85" s="1151"/>
      <c r="G85" s="1151"/>
      <c r="H85" s="1151"/>
      <c r="I85" s="1151"/>
      <c r="J85" s="1151"/>
      <c r="K85" s="1151"/>
      <c r="L85" s="1151"/>
      <c r="M85" s="1151"/>
      <c r="N85" s="1151"/>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row>
    <row r="86" spans="1:36" s="1150" customFormat="1" ht="29.25" customHeight="1">
      <c r="A86" s="1151"/>
      <c r="B86" s="2455"/>
      <c r="C86" s="2285" t="s">
        <v>761</v>
      </c>
      <c r="D86" s="2283" t="s">
        <v>1439</v>
      </c>
      <c r="E86" s="1153"/>
      <c r="F86" s="1151"/>
      <c r="G86" s="1151"/>
      <c r="H86" s="1151"/>
      <c r="I86" s="1151"/>
      <c r="J86" s="1151"/>
      <c r="K86" s="1151"/>
      <c r="L86" s="1151"/>
      <c r="M86" s="1151"/>
      <c r="N86" s="1151"/>
      <c r="O86" s="1151"/>
      <c r="P86" s="1151"/>
      <c r="Q86" s="1151"/>
      <c r="R86" s="1151"/>
      <c r="S86" s="1151"/>
      <c r="T86" s="1151"/>
      <c r="U86" s="1151"/>
      <c r="V86" s="1151"/>
      <c r="W86" s="1151"/>
      <c r="X86" s="1151"/>
      <c r="Y86" s="1151"/>
      <c r="Z86" s="1151"/>
      <c r="AA86" s="1151"/>
      <c r="AB86" s="1151"/>
      <c r="AC86" s="1151"/>
      <c r="AD86" s="1151"/>
      <c r="AE86" s="1151"/>
      <c r="AF86" s="1151"/>
      <c r="AG86" s="1151"/>
      <c r="AH86" s="1151"/>
      <c r="AI86" s="1151"/>
      <c r="AJ86" s="1151"/>
    </row>
    <row r="87" spans="1:36" s="1150" customFormat="1" ht="29.25" customHeight="1">
      <c r="A87" s="1151"/>
      <c r="B87" s="2455"/>
      <c r="C87" s="2285" t="s">
        <v>871</v>
      </c>
      <c r="D87" s="2283" t="s">
        <v>1440</v>
      </c>
      <c r="E87" s="1153"/>
      <c r="F87" s="1151"/>
      <c r="G87" s="1151"/>
      <c r="H87" s="1151"/>
      <c r="I87" s="1151"/>
      <c r="J87" s="1151"/>
      <c r="K87" s="1151"/>
      <c r="L87" s="1151"/>
      <c r="M87" s="1151"/>
      <c r="N87" s="1151"/>
      <c r="O87" s="1151"/>
      <c r="P87" s="1151"/>
      <c r="Q87" s="1151"/>
      <c r="R87" s="1151"/>
      <c r="S87" s="1151"/>
      <c r="T87" s="1151"/>
      <c r="U87" s="1151"/>
      <c r="V87" s="1151"/>
      <c r="W87" s="1151"/>
      <c r="X87" s="1151"/>
      <c r="Y87" s="1151"/>
      <c r="Z87" s="1151"/>
      <c r="AA87" s="1151"/>
      <c r="AB87" s="1151"/>
      <c r="AC87" s="1151"/>
      <c r="AD87" s="1151"/>
      <c r="AE87" s="1151"/>
      <c r="AF87" s="1151"/>
      <c r="AG87" s="1151"/>
      <c r="AH87" s="1151"/>
      <c r="AI87" s="1151"/>
      <c r="AJ87" s="1151"/>
    </row>
    <row r="88" spans="1:36" s="1150" customFormat="1">
      <c r="A88" s="1151"/>
      <c r="B88" s="2439" t="s">
        <v>872</v>
      </c>
      <c r="C88" s="2456" t="s">
        <v>765</v>
      </c>
      <c r="D88" s="2457"/>
      <c r="E88" s="1153"/>
      <c r="F88" s="1151"/>
      <c r="G88" s="1151"/>
      <c r="H88" s="1151"/>
      <c r="I88" s="1151"/>
      <c r="J88" s="1151"/>
      <c r="K88" s="1151"/>
      <c r="L88" s="1151"/>
      <c r="M88" s="1151"/>
      <c r="N88" s="1151"/>
      <c r="O88" s="1151"/>
      <c r="P88" s="1151"/>
      <c r="Q88" s="1151"/>
      <c r="R88" s="1151"/>
      <c r="S88" s="1151"/>
      <c r="T88" s="1151"/>
      <c r="U88" s="1151"/>
      <c r="V88" s="1151"/>
      <c r="W88" s="1151"/>
      <c r="X88" s="1151"/>
      <c r="Y88" s="1151"/>
      <c r="Z88" s="1151"/>
      <c r="AA88" s="1151"/>
      <c r="AB88" s="1151"/>
      <c r="AC88" s="1151"/>
      <c r="AD88" s="1151"/>
      <c r="AE88" s="1151"/>
      <c r="AF88" s="1151"/>
      <c r="AG88" s="1151"/>
      <c r="AH88" s="1151"/>
      <c r="AI88" s="1151"/>
      <c r="AJ88" s="1151"/>
    </row>
    <row r="89" spans="1:36" s="1150" customFormat="1" ht="26.25">
      <c r="A89" s="1151"/>
      <c r="B89" s="2452"/>
      <c r="C89" s="2286" t="s">
        <v>762</v>
      </c>
      <c r="D89" s="2283" t="s">
        <v>1441</v>
      </c>
      <c r="E89" s="1153"/>
      <c r="F89" s="1151"/>
      <c r="G89" s="1151"/>
      <c r="H89" s="1151"/>
      <c r="I89" s="1151"/>
      <c r="J89" s="1151"/>
      <c r="K89" s="1151"/>
      <c r="L89" s="1151"/>
      <c r="M89" s="1151"/>
      <c r="N89" s="1151"/>
      <c r="O89" s="1151"/>
      <c r="P89" s="1151"/>
      <c r="Q89" s="1151"/>
      <c r="R89" s="1151"/>
      <c r="S89" s="1151"/>
      <c r="T89" s="1151"/>
      <c r="U89" s="1151"/>
      <c r="V89" s="1151"/>
      <c r="W89" s="1151"/>
      <c r="X89" s="1151"/>
      <c r="Y89" s="1151"/>
      <c r="Z89" s="1151"/>
      <c r="AA89" s="1151"/>
      <c r="AB89" s="1151"/>
      <c r="AC89" s="1151"/>
      <c r="AD89" s="1151"/>
      <c r="AE89" s="1151"/>
      <c r="AF89" s="1151"/>
      <c r="AG89" s="1151"/>
      <c r="AH89" s="1151"/>
      <c r="AI89" s="1151"/>
      <c r="AJ89" s="1151"/>
    </row>
    <row r="90" spans="1:36" s="1150" customFormat="1" ht="26.25">
      <c r="A90" s="1151"/>
      <c r="B90" s="2440"/>
      <c r="C90" s="2285" t="s">
        <v>763</v>
      </c>
      <c r="D90" s="2283" t="s">
        <v>1442</v>
      </c>
      <c r="E90" s="1153"/>
      <c r="F90" s="1151"/>
      <c r="G90" s="1151"/>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row>
    <row r="91" spans="1:36" s="1150" customFormat="1">
      <c r="A91" s="1151"/>
      <c r="B91" s="2439" t="s">
        <v>764</v>
      </c>
      <c r="C91" s="2456" t="s">
        <v>883</v>
      </c>
      <c r="D91" s="2457"/>
      <c r="E91" s="1153"/>
      <c r="F91" s="1151"/>
      <c r="G91" s="1151"/>
      <c r="H91" s="1151"/>
      <c r="I91" s="1151"/>
      <c r="J91" s="1151"/>
      <c r="K91" s="1151"/>
      <c r="L91" s="1151"/>
      <c r="M91" s="1151"/>
      <c r="N91" s="1151"/>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row>
    <row r="92" spans="1:36" s="1150" customFormat="1" ht="42.75" customHeight="1">
      <c r="A92" s="1151"/>
      <c r="B92" s="2460"/>
      <c r="C92" s="2281">
        <v>12</v>
      </c>
      <c r="D92" s="2283" t="s">
        <v>1443</v>
      </c>
      <c r="E92" s="1153"/>
      <c r="F92" s="1151"/>
      <c r="G92" s="1151"/>
      <c r="H92" s="1151"/>
      <c r="I92" s="1151"/>
      <c r="J92" s="1151"/>
      <c r="K92" s="1151"/>
      <c r="L92" s="1151"/>
      <c r="M92" s="1151"/>
      <c r="N92" s="1151"/>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row>
    <row r="93" spans="1:36" s="1150" customFormat="1">
      <c r="A93" s="1151"/>
      <c r="B93" s="2439" t="s">
        <v>766</v>
      </c>
      <c r="C93" s="2456" t="s">
        <v>873</v>
      </c>
      <c r="D93" s="2457"/>
      <c r="E93" s="624"/>
      <c r="F93" s="1151"/>
      <c r="G93" s="1151"/>
      <c r="H93" s="1151"/>
      <c r="I93" s="1151"/>
      <c r="J93" s="1151"/>
      <c r="K93" s="1151"/>
      <c r="L93" s="1151"/>
      <c r="M93" s="1151"/>
      <c r="N93" s="1151"/>
      <c r="O93" s="1151"/>
      <c r="P93" s="1151"/>
      <c r="Q93" s="1151"/>
      <c r="R93" s="1151"/>
      <c r="S93" s="1151"/>
      <c r="T93" s="1151"/>
      <c r="U93" s="1151"/>
      <c r="V93" s="1151"/>
      <c r="W93" s="1151"/>
      <c r="X93" s="1151"/>
      <c r="Y93" s="1151"/>
      <c r="Z93" s="1151"/>
      <c r="AA93" s="1151"/>
      <c r="AB93" s="1151"/>
      <c r="AC93" s="1151"/>
      <c r="AD93" s="1151"/>
      <c r="AE93" s="1151"/>
      <c r="AF93" s="1151"/>
      <c r="AG93" s="1151"/>
      <c r="AH93" s="1151"/>
      <c r="AI93" s="1151"/>
      <c r="AJ93" s="1151"/>
    </row>
    <row r="94" spans="1:36" s="1150" customFormat="1" ht="41.25" customHeight="1">
      <c r="A94" s="1151"/>
      <c r="B94" s="2440"/>
      <c r="C94" s="2281">
        <v>13</v>
      </c>
      <c r="D94" s="2283" t="s">
        <v>1444</v>
      </c>
      <c r="E94" s="1153"/>
      <c r="F94" s="1151"/>
      <c r="G94" s="1151"/>
      <c r="H94" s="1151"/>
      <c r="I94" s="1151"/>
      <c r="J94" s="1151"/>
      <c r="K94" s="1151"/>
      <c r="L94" s="1151"/>
      <c r="M94" s="1151"/>
      <c r="N94" s="1151"/>
      <c r="O94" s="1151"/>
      <c r="P94" s="1151"/>
      <c r="Q94" s="1151"/>
      <c r="R94" s="1151"/>
      <c r="S94" s="1151"/>
      <c r="T94" s="1151"/>
      <c r="U94" s="1151"/>
      <c r="V94" s="1151"/>
      <c r="W94" s="1151"/>
      <c r="X94" s="1151"/>
      <c r="Y94" s="1151"/>
      <c r="Z94" s="1151"/>
      <c r="AA94" s="1151"/>
      <c r="AB94" s="1151"/>
      <c r="AC94" s="1151"/>
      <c r="AD94" s="1151"/>
      <c r="AE94" s="1151"/>
      <c r="AF94" s="1151"/>
      <c r="AG94" s="1151"/>
      <c r="AH94" s="1151"/>
      <c r="AI94" s="1151"/>
      <c r="AJ94" s="1151"/>
    </row>
    <row r="95" spans="1:36" s="1150" customFormat="1">
      <c r="A95" s="1151"/>
      <c r="B95" s="2439" t="s">
        <v>874</v>
      </c>
      <c r="C95" s="2485" t="s">
        <v>767</v>
      </c>
      <c r="D95" s="2457"/>
      <c r="E95" s="1153"/>
      <c r="F95" s="1151"/>
      <c r="G95" s="1151"/>
      <c r="H95" s="1151"/>
      <c r="I95" s="1151"/>
      <c r="J95" s="1151"/>
      <c r="K95" s="1151"/>
      <c r="L95" s="1151"/>
      <c r="M95" s="1151"/>
      <c r="N95" s="1151"/>
      <c r="O95" s="1151"/>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row>
    <row r="96" spans="1:36" s="1150" customFormat="1" ht="51.75">
      <c r="A96" s="1151"/>
      <c r="B96" s="2486"/>
      <c r="C96" s="2281">
        <v>14</v>
      </c>
      <c r="D96" s="2283" t="s">
        <v>1445</v>
      </c>
      <c r="E96" s="1153"/>
      <c r="F96" s="1151"/>
      <c r="G96" s="1151"/>
      <c r="H96" s="1151"/>
      <c r="I96" s="1151"/>
      <c r="J96" s="1151"/>
      <c r="K96" s="1151"/>
      <c r="L96" s="1151"/>
      <c r="M96" s="1151"/>
      <c r="N96" s="1151"/>
      <c r="O96" s="1151"/>
      <c r="P96" s="1151"/>
      <c r="Q96" s="1151"/>
      <c r="R96" s="1151"/>
      <c r="S96" s="1151"/>
      <c r="T96" s="1151"/>
      <c r="U96" s="1151"/>
      <c r="V96" s="1151"/>
      <c r="W96" s="1151"/>
      <c r="X96" s="1151"/>
      <c r="Y96" s="1151"/>
      <c r="Z96" s="1151"/>
      <c r="AA96" s="1151"/>
      <c r="AB96" s="1151"/>
      <c r="AC96" s="1151"/>
      <c r="AD96" s="1151"/>
      <c r="AE96" s="1151"/>
      <c r="AF96" s="1151"/>
      <c r="AG96" s="1151"/>
      <c r="AH96" s="1151"/>
      <c r="AI96" s="1151"/>
      <c r="AJ96" s="1151"/>
    </row>
    <row r="97" spans="1:36" s="1150" customFormat="1" ht="26.25">
      <c r="A97" s="1151"/>
      <c r="B97" s="2486"/>
      <c r="C97" s="2281" t="s">
        <v>768</v>
      </c>
      <c r="D97" s="2283" t="s">
        <v>1446</v>
      </c>
      <c r="E97" s="1153"/>
      <c r="F97" s="1151"/>
      <c r="G97" s="1151"/>
      <c r="H97" s="1151"/>
      <c r="I97" s="1151"/>
      <c r="J97" s="1151"/>
      <c r="K97" s="1151"/>
      <c r="L97" s="1151"/>
      <c r="M97" s="1151"/>
      <c r="N97" s="1151"/>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row>
    <row r="98" spans="1:36" s="1150" customFormat="1" ht="26.25">
      <c r="A98" s="1151"/>
      <c r="B98" s="2486"/>
      <c r="C98" s="2281" t="s">
        <v>769</v>
      </c>
      <c r="D98" s="2283" t="s">
        <v>1447</v>
      </c>
      <c r="E98" s="1153"/>
      <c r="F98" s="1151"/>
      <c r="G98" s="1151"/>
      <c r="H98" s="1151"/>
      <c r="I98" s="1151"/>
      <c r="J98" s="1151"/>
      <c r="K98" s="1151"/>
      <c r="L98" s="1151"/>
      <c r="M98" s="1151"/>
      <c r="N98" s="1151"/>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row>
    <row r="99" spans="1:36" s="1150" customFormat="1" ht="26.25">
      <c r="A99" s="1151"/>
      <c r="B99" s="2487"/>
      <c r="C99" s="2281" t="s">
        <v>875</v>
      </c>
      <c r="D99" s="2283" t="s">
        <v>1448</v>
      </c>
      <c r="E99" s="1153"/>
      <c r="F99" s="1151"/>
      <c r="G99" s="1151"/>
      <c r="H99" s="1151"/>
      <c r="I99" s="1151"/>
      <c r="J99" s="1151"/>
      <c r="K99" s="1151"/>
      <c r="L99" s="1151"/>
      <c r="M99" s="1151"/>
      <c r="N99" s="1151"/>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row>
    <row r="100" spans="1:36" s="1150" customFormat="1">
      <c r="A100" s="1151"/>
      <c r="B100" s="2439" t="s">
        <v>770</v>
      </c>
      <c r="C100" s="2501" t="s">
        <v>876</v>
      </c>
      <c r="D100" s="2502"/>
      <c r="E100" s="1153"/>
      <c r="F100" s="1151"/>
      <c r="G100" s="1151"/>
      <c r="H100" s="1151"/>
      <c r="I100" s="1151"/>
      <c r="J100" s="1151"/>
      <c r="K100" s="1151"/>
      <c r="L100" s="1151"/>
      <c r="M100" s="1151"/>
      <c r="N100" s="1151"/>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1"/>
      <c r="AJ100" s="1151"/>
    </row>
    <row r="101" spans="1:36" s="1150" customFormat="1" ht="26.25">
      <c r="A101" s="1151"/>
      <c r="B101" s="2500"/>
      <c r="C101" s="1425">
        <v>15</v>
      </c>
      <c r="D101" s="1435" t="s">
        <v>1156</v>
      </c>
      <c r="E101" s="1153"/>
      <c r="F101" s="1151"/>
      <c r="G101" s="1151"/>
      <c r="H101" s="1151"/>
      <c r="I101" s="1151"/>
      <c r="J101" s="1151"/>
      <c r="K101" s="1151"/>
      <c r="L101" s="1151"/>
      <c r="M101" s="1151"/>
      <c r="N101" s="1151"/>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row>
    <row r="102" spans="1:36" s="1150" customFormat="1">
      <c r="A102" s="1151"/>
      <c r="B102" s="2439" t="s">
        <v>877</v>
      </c>
      <c r="C102" s="2497" t="s">
        <v>1130</v>
      </c>
      <c r="D102" s="2449"/>
      <c r="E102" s="1153"/>
      <c r="F102" s="1151"/>
      <c r="G102" s="1151"/>
      <c r="H102" s="1151"/>
      <c r="I102" s="1412"/>
      <c r="J102" s="1412"/>
      <c r="K102" s="1412"/>
      <c r="L102" s="1412"/>
      <c r="M102" s="1412"/>
      <c r="N102" s="1412"/>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36" s="1150" customFormat="1" ht="26.25">
      <c r="A103" s="1151"/>
      <c r="B103" s="2459"/>
      <c r="C103" s="2292" t="s">
        <v>918</v>
      </c>
      <c r="D103" s="2289" t="s">
        <v>1131</v>
      </c>
      <c r="E103" s="1153"/>
      <c r="F103" s="1151"/>
      <c r="G103" s="1151"/>
      <c r="H103" s="1151"/>
      <c r="I103" s="1413"/>
      <c r="J103" s="553"/>
      <c r="K103" s="553"/>
      <c r="L103" s="553"/>
      <c r="M103" s="553"/>
      <c r="N103" s="553"/>
      <c r="O103" s="1151"/>
      <c r="P103" s="1151"/>
      <c r="Q103" s="1151"/>
      <c r="R103" s="1151"/>
      <c r="S103" s="1151"/>
      <c r="T103" s="1151"/>
      <c r="U103" s="1151"/>
      <c r="V103" s="1151"/>
      <c r="W103" s="1151"/>
      <c r="X103" s="1151"/>
      <c r="Y103" s="1151"/>
      <c r="Z103" s="1151"/>
      <c r="AA103" s="1151"/>
      <c r="AB103" s="1151"/>
      <c r="AC103" s="1151"/>
      <c r="AD103" s="1151"/>
      <c r="AE103" s="1151"/>
      <c r="AF103" s="1151"/>
      <c r="AG103" s="1151"/>
      <c r="AH103" s="1151"/>
      <c r="AI103" s="1151"/>
      <c r="AJ103" s="1151"/>
    </row>
    <row r="104" spans="1:36" s="1150" customFormat="1" ht="29.25" customHeight="1">
      <c r="A104" s="1151"/>
      <c r="B104" s="2461"/>
      <c r="C104" s="2794" t="s">
        <v>1449</v>
      </c>
      <c r="D104" s="2291" t="s">
        <v>1521</v>
      </c>
      <c r="E104" s="1153"/>
      <c r="F104" s="1151"/>
      <c r="G104" s="1151"/>
      <c r="H104" s="1151"/>
      <c r="I104" s="1413"/>
      <c r="J104" s="553"/>
      <c r="K104" s="553"/>
      <c r="L104" s="553"/>
      <c r="M104" s="553"/>
      <c r="N104" s="553"/>
      <c r="O104" s="1151"/>
      <c r="P104" s="1151"/>
      <c r="Q104" s="1151"/>
      <c r="R104" s="1151"/>
      <c r="S104" s="1151"/>
      <c r="T104" s="1151"/>
      <c r="U104" s="1151"/>
      <c r="V104" s="1151"/>
      <c r="W104" s="1151"/>
      <c r="X104" s="1151"/>
      <c r="Y104" s="1151"/>
      <c r="Z104" s="1151"/>
      <c r="AA104" s="1151"/>
      <c r="AB104" s="1151"/>
      <c r="AC104" s="1151"/>
      <c r="AD104" s="1151"/>
      <c r="AE104" s="1151"/>
      <c r="AF104" s="1151"/>
      <c r="AG104" s="1151"/>
      <c r="AH104" s="1151"/>
      <c r="AI104" s="1151"/>
      <c r="AJ104" s="1151"/>
    </row>
    <row r="105" spans="1:36" s="1150" customFormat="1" ht="96" customHeight="1">
      <c r="A105" s="1151"/>
      <c r="B105" s="2461"/>
      <c r="C105" s="2793" t="s">
        <v>771</v>
      </c>
      <c r="D105" s="2297" t="s">
        <v>1522</v>
      </c>
      <c r="E105" s="1153"/>
      <c r="F105" s="1151"/>
      <c r="G105" s="1151"/>
      <c r="H105" s="1151"/>
      <c r="I105" s="2438"/>
      <c r="J105" s="2438"/>
      <c r="K105" s="2438"/>
      <c r="L105" s="2438"/>
      <c r="M105" s="2438"/>
      <c r="N105" s="2438"/>
      <c r="O105" s="1151"/>
      <c r="P105" s="1151"/>
      <c r="Q105" s="1151"/>
      <c r="R105" s="1151"/>
      <c r="S105" s="1151"/>
      <c r="T105" s="1151"/>
      <c r="U105" s="1151"/>
      <c r="V105" s="1151"/>
      <c r="W105" s="1151"/>
      <c r="X105" s="1151"/>
      <c r="Y105" s="1151"/>
      <c r="Z105" s="1151"/>
      <c r="AA105" s="1151"/>
      <c r="AB105" s="1151"/>
      <c r="AC105" s="1151"/>
      <c r="AD105" s="1151"/>
      <c r="AE105" s="1151"/>
      <c r="AF105" s="1151"/>
      <c r="AG105" s="1151"/>
      <c r="AH105" s="1151"/>
      <c r="AI105" s="1151"/>
      <c r="AJ105" s="1151"/>
    </row>
    <row r="106" spans="1:36" s="1150" customFormat="1">
      <c r="A106" s="1151"/>
      <c r="B106" s="2439" t="s">
        <v>1203</v>
      </c>
      <c r="C106" s="2485" t="s">
        <v>878</v>
      </c>
      <c r="D106" s="2457"/>
      <c r="E106" s="624"/>
      <c r="F106" s="1151"/>
      <c r="G106" s="1151"/>
      <c r="H106" s="1151"/>
      <c r="I106" s="1412"/>
      <c r="J106" s="1412"/>
      <c r="K106" s="1412"/>
      <c r="L106" s="1412"/>
      <c r="M106" s="1412"/>
      <c r="N106" s="1412"/>
      <c r="O106" s="1151"/>
      <c r="P106" s="1151"/>
      <c r="Q106" s="1151"/>
      <c r="R106" s="1151"/>
      <c r="S106" s="1151"/>
      <c r="T106" s="1151"/>
      <c r="U106" s="1151"/>
      <c r="V106" s="1151"/>
      <c r="W106" s="1151"/>
      <c r="X106" s="1151"/>
      <c r="Y106" s="1151"/>
      <c r="Z106" s="1151"/>
      <c r="AA106" s="1151"/>
      <c r="AB106" s="1151"/>
      <c r="AC106" s="1151"/>
      <c r="AD106" s="1151"/>
      <c r="AE106" s="1151"/>
      <c r="AF106" s="1151"/>
      <c r="AG106" s="1151"/>
      <c r="AH106" s="1151"/>
      <c r="AI106" s="1151"/>
      <c r="AJ106" s="1151"/>
    </row>
    <row r="107" spans="1:36" s="1150" customFormat="1" ht="72" customHeight="1">
      <c r="A107" s="1151"/>
      <c r="B107" s="2461"/>
      <c r="C107" s="2281">
        <v>17</v>
      </c>
      <c r="D107" s="2283" t="s">
        <v>1450</v>
      </c>
      <c r="E107" s="624"/>
      <c r="F107" s="1151"/>
      <c r="G107" s="1151"/>
      <c r="H107" s="1151"/>
      <c r="I107" s="1412"/>
      <c r="J107" s="1412"/>
      <c r="K107" s="1412"/>
      <c r="L107" s="1412"/>
      <c r="M107" s="1412"/>
      <c r="N107" s="1412"/>
      <c r="O107" s="1151"/>
      <c r="P107" s="1151"/>
      <c r="Q107" s="1151"/>
      <c r="R107" s="1151"/>
      <c r="S107" s="1151"/>
      <c r="T107" s="1151"/>
      <c r="U107" s="1151"/>
      <c r="V107" s="1151"/>
      <c r="W107" s="1151"/>
      <c r="X107" s="1151"/>
      <c r="Y107" s="1151"/>
      <c r="Z107" s="1151"/>
      <c r="AA107" s="1151"/>
      <c r="AB107" s="1151"/>
      <c r="AC107" s="1151"/>
      <c r="AD107" s="1151"/>
      <c r="AE107" s="1151"/>
      <c r="AF107" s="1151"/>
      <c r="AG107" s="1151"/>
      <c r="AH107" s="1151"/>
      <c r="AI107" s="1151"/>
      <c r="AJ107" s="1151"/>
    </row>
    <row r="108" spans="1:36" s="1150" customFormat="1" ht="46.5" customHeight="1">
      <c r="A108" s="1151"/>
      <c r="B108" s="2461"/>
      <c r="C108" s="2795" t="s">
        <v>1132</v>
      </c>
      <c r="D108" s="2792" t="s">
        <v>1523</v>
      </c>
      <c r="E108" s="624"/>
      <c r="F108" s="1151"/>
      <c r="G108" s="1151"/>
      <c r="H108" s="1151"/>
      <c r="I108" s="1412"/>
      <c r="J108" s="1412"/>
      <c r="K108" s="1412"/>
      <c r="L108" s="1412"/>
      <c r="M108" s="1412"/>
      <c r="N108" s="1412"/>
      <c r="O108" s="1151"/>
      <c r="P108" s="1151"/>
      <c r="Q108" s="1151"/>
      <c r="R108" s="1151"/>
      <c r="S108" s="1151"/>
      <c r="T108" s="1151"/>
      <c r="U108" s="1151"/>
      <c r="V108" s="1151"/>
      <c r="W108" s="1151"/>
      <c r="X108" s="1151"/>
      <c r="Y108" s="1151"/>
      <c r="Z108" s="1151"/>
      <c r="AA108" s="1151"/>
      <c r="AB108" s="1151"/>
      <c r="AC108" s="1151"/>
      <c r="AD108" s="1151"/>
      <c r="AE108" s="1151"/>
      <c r="AF108" s="1151"/>
      <c r="AG108" s="1151"/>
      <c r="AH108" s="1151"/>
      <c r="AI108" s="1151"/>
      <c r="AJ108" s="1151"/>
    </row>
    <row r="109" spans="1:36" s="1150" customFormat="1" ht="41.25" customHeight="1">
      <c r="A109" s="1151"/>
      <c r="B109" s="2461"/>
      <c r="C109" s="2281" t="s">
        <v>1524</v>
      </c>
      <c r="D109" s="2283" t="s">
        <v>1451</v>
      </c>
      <c r="E109" s="624"/>
      <c r="F109" s="1151"/>
      <c r="G109" s="1151"/>
      <c r="H109" s="1151"/>
      <c r="I109" s="1151"/>
      <c r="J109" s="1151"/>
      <c r="K109" s="1151"/>
      <c r="L109" s="1151"/>
      <c r="M109" s="1151"/>
      <c r="N109" s="1151"/>
      <c r="O109" s="1151"/>
      <c r="P109" s="1151"/>
      <c r="Q109" s="1151"/>
      <c r="R109" s="1151"/>
      <c r="S109" s="1151"/>
      <c r="T109" s="1151"/>
      <c r="U109" s="1151"/>
      <c r="V109" s="1151"/>
      <c r="W109" s="1151"/>
      <c r="X109" s="1151"/>
      <c r="Y109" s="1151"/>
      <c r="Z109" s="1151"/>
      <c r="AA109" s="1151"/>
      <c r="AB109" s="1151"/>
      <c r="AC109" s="1151"/>
      <c r="AD109" s="1151"/>
      <c r="AE109" s="1151"/>
      <c r="AF109" s="1151"/>
      <c r="AG109" s="1151"/>
      <c r="AH109" s="1151"/>
      <c r="AI109" s="1151"/>
      <c r="AJ109" s="1151"/>
    </row>
    <row r="110" spans="1:36" s="1150" customFormat="1">
      <c r="A110" s="1151"/>
      <c r="B110" s="2439" t="s">
        <v>879</v>
      </c>
      <c r="C110" s="2496" t="s">
        <v>880</v>
      </c>
      <c r="D110" s="2476"/>
      <c r="E110" s="1153"/>
      <c r="F110" s="1151"/>
      <c r="G110" s="1151"/>
      <c r="H110" s="1151"/>
      <c r="I110" s="1151"/>
      <c r="J110" s="1151"/>
      <c r="K110" s="1151"/>
      <c r="L110" s="1151"/>
      <c r="M110" s="1151"/>
      <c r="N110" s="1151"/>
      <c r="O110" s="1151"/>
      <c r="P110" s="1151"/>
      <c r="Q110" s="1151"/>
      <c r="R110" s="1151"/>
      <c r="S110" s="1151"/>
      <c r="T110" s="1151"/>
      <c r="U110" s="1151"/>
      <c r="V110" s="1151"/>
      <c r="W110" s="1151"/>
      <c r="X110" s="1151"/>
      <c r="Y110" s="1151"/>
      <c r="Z110" s="1151"/>
      <c r="AA110" s="1151"/>
      <c r="AB110" s="1151"/>
      <c r="AC110" s="1151"/>
      <c r="AD110" s="1151"/>
      <c r="AE110" s="1151"/>
      <c r="AF110" s="1151"/>
      <c r="AG110" s="1151"/>
      <c r="AH110" s="1151"/>
      <c r="AI110" s="1151"/>
      <c r="AJ110" s="1151"/>
    </row>
    <row r="111" spans="1:36" s="1150" customFormat="1" ht="26.25">
      <c r="A111" s="1151"/>
      <c r="B111" s="2459"/>
      <c r="C111" s="1426" t="s">
        <v>772</v>
      </c>
      <c r="D111" s="1434" t="s">
        <v>1133</v>
      </c>
      <c r="E111" s="1153"/>
      <c r="F111" s="1151"/>
      <c r="G111" s="1151"/>
      <c r="H111" s="1151"/>
      <c r="I111" s="1151"/>
      <c r="J111" s="1151"/>
      <c r="K111" s="1151"/>
      <c r="L111" s="1151"/>
      <c r="M111" s="1151"/>
      <c r="N111" s="1151"/>
      <c r="O111" s="1151"/>
      <c r="P111" s="1151"/>
      <c r="Q111" s="1151"/>
      <c r="R111" s="1151"/>
      <c r="S111" s="1151"/>
      <c r="T111" s="1151"/>
      <c r="U111" s="1151"/>
      <c r="V111" s="1151"/>
      <c r="W111" s="1151"/>
      <c r="X111" s="1151"/>
      <c r="Y111" s="1151"/>
      <c r="Z111" s="1151"/>
      <c r="AA111" s="1151"/>
      <c r="AB111" s="1151"/>
      <c r="AC111" s="1151"/>
      <c r="AD111" s="1151"/>
      <c r="AE111" s="1151"/>
      <c r="AF111" s="1151"/>
      <c r="AG111" s="1151"/>
      <c r="AH111" s="1151"/>
      <c r="AI111" s="1151"/>
      <c r="AJ111" s="1151"/>
    </row>
    <row r="112" spans="1:36" s="1150" customFormat="1">
      <c r="A112" s="1151"/>
      <c r="B112" s="2459"/>
      <c r="C112" s="1426" t="s">
        <v>773</v>
      </c>
      <c r="D112" s="1434" t="s">
        <v>924</v>
      </c>
      <c r="E112" s="1153"/>
      <c r="F112" s="1151"/>
      <c r="G112" s="1151"/>
      <c r="H112" s="1151"/>
      <c r="I112" s="1151"/>
      <c r="J112" s="1151"/>
      <c r="K112" s="1151"/>
      <c r="L112" s="1151"/>
      <c r="M112" s="1151"/>
      <c r="N112" s="1151"/>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row>
    <row r="113" spans="1:36" s="1150" customFormat="1">
      <c r="A113" s="1151"/>
      <c r="B113" s="2796" t="s">
        <v>881</v>
      </c>
      <c r="C113" s="2497" t="s">
        <v>774</v>
      </c>
      <c r="D113" s="2449"/>
      <c r="E113" s="624"/>
      <c r="F113" s="1151"/>
      <c r="G113" s="1151"/>
      <c r="H113" s="1151"/>
      <c r="I113" s="1151"/>
      <c r="J113" s="1151"/>
      <c r="K113" s="1151"/>
      <c r="L113" s="1151"/>
      <c r="M113" s="1151"/>
      <c r="N113" s="1151"/>
      <c r="O113" s="1151"/>
      <c r="P113" s="1151"/>
      <c r="Q113" s="1151"/>
      <c r="R113" s="1151"/>
      <c r="S113" s="1151"/>
      <c r="T113" s="1151"/>
      <c r="U113" s="1151"/>
      <c r="V113" s="1151"/>
      <c r="W113" s="1151"/>
      <c r="X113" s="1151"/>
      <c r="Y113" s="1151"/>
      <c r="Z113" s="1151"/>
      <c r="AA113" s="1151"/>
      <c r="AB113" s="1151"/>
      <c r="AC113" s="1151"/>
      <c r="AD113" s="1151"/>
      <c r="AE113" s="1151"/>
      <c r="AF113" s="1151"/>
      <c r="AG113" s="1151"/>
      <c r="AH113" s="1151"/>
      <c r="AI113" s="1151"/>
      <c r="AJ113" s="1151"/>
    </row>
    <row r="114" spans="1:36" s="1150" customFormat="1" ht="30" customHeight="1">
      <c r="A114" s="1151"/>
      <c r="B114" s="2459"/>
      <c r="C114" s="2288">
        <v>19</v>
      </c>
      <c r="D114" s="2289" t="s">
        <v>1252</v>
      </c>
      <c r="E114" s="1153"/>
      <c r="F114" s="1151"/>
      <c r="G114" s="1151"/>
      <c r="H114" s="1151"/>
      <c r="I114" s="1151"/>
      <c r="J114" s="1151"/>
      <c r="K114" s="1151"/>
      <c r="L114" s="1151"/>
      <c r="M114" s="1151"/>
      <c r="N114" s="1151"/>
      <c r="O114" s="1151"/>
      <c r="P114" s="1151"/>
      <c r="Q114" s="1151"/>
      <c r="R114" s="1151"/>
      <c r="S114" s="1151"/>
      <c r="T114" s="1151"/>
      <c r="U114" s="1151"/>
      <c r="V114" s="1151"/>
      <c r="W114" s="1151"/>
      <c r="X114" s="1151"/>
      <c r="Y114" s="1151"/>
      <c r="Z114" s="1151"/>
      <c r="AA114" s="1151"/>
      <c r="AB114" s="1151"/>
      <c r="AC114" s="1151"/>
      <c r="AD114" s="1151"/>
      <c r="AE114" s="1151"/>
      <c r="AF114" s="1151"/>
      <c r="AG114" s="1151"/>
      <c r="AH114" s="1151"/>
      <c r="AI114" s="1151"/>
      <c r="AJ114" s="1151"/>
    </row>
    <row r="115" spans="1:36" s="1150" customFormat="1" ht="18.75" customHeight="1">
      <c r="A115" s="1151"/>
      <c r="B115" s="2440"/>
      <c r="C115" s="2290" t="s">
        <v>1452</v>
      </c>
      <c r="D115" s="2291" t="s">
        <v>1525</v>
      </c>
      <c r="E115" s="1153"/>
      <c r="F115" s="1151"/>
      <c r="G115" s="1151"/>
      <c r="H115" s="1151"/>
      <c r="I115" s="1151"/>
      <c r="J115" s="1151"/>
      <c r="K115" s="1151"/>
      <c r="L115" s="1151"/>
      <c r="M115" s="1151"/>
      <c r="N115" s="1151"/>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row>
    <row r="116" spans="1:36" s="1150" customFormat="1">
      <c r="A116" s="1151"/>
      <c r="B116" s="1427"/>
      <c r="C116" s="2498" t="s">
        <v>1158</v>
      </c>
      <c r="D116" s="2499"/>
      <c r="E116" s="1153"/>
      <c r="F116" s="1151"/>
      <c r="G116" s="1151"/>
      <c r="H116" s="1151"/>
      <c r="I116" s="1151"/>
      <c r="J116" s="1151"/>
      <c r="K116" s="1151"/>
      <c r="L116" s="1151"/>
      <c r="M116" s="1151"/>
      <c r="N116" s="1151"/>
      <c r="O116" s="1151"/>
      <c r="P116" s="1151"/>
      <c r="Q116" s="1151"/>
      <c r="R116" s="1151"/>
      <c r="S116" s="1151"/>
      <c r="T116" s="1151"/>
      <c r="U116" s="1151"/>
      <c r="V116" s="1151"/>
      <c r="W116" s="1151"/>
      <c r="X116" s="1151"/>
      <c r="Y116" s="1151"/>
      <c r="Z116" s="1151"/>
      <c r="AA116" s="1151"/>
      <c r="AB116" s="1151"/>
      <c r="AC116" s="1151"/>
      <c r="AD116" s="1151"/>
      <c r="AE116" s="1151"/>
      <c r="AF116" s="1151"/>
      <c r="AG116" s="1151"/>
      <c r="AH116" s="1151"/>
      <c r="AI116" s="1151"/>
      <c r="AJ116" s="1151"/>
    </row>
    <row r="117" spans="1:36" s="1150" customFormat="1" ht="30" customHeight="1">
      <c r="A117" s="1151"/>
      <c r="B117" s="2459" t="s">
        <v>1157</v>
      </c>
      <c r="C117" s="1426" t="s">
        <v>775</v>
      </c>
      <c r="D117" s="1434" t="s">
        <v>1138</v>
      </c>
      <c r="E117" s="1153"/>
      <c r="F117" s="1151"/>
      <c r="G117" s="1151"/>
      <c r="H117" s="1151"/>
      <c r="I117" s="1151"/>
      <c r="J117" s="1151"/>
      <c r="K117" s="1151"/>
      <c r="L117" s="1151"/>
      <c r="M117" s="1151"/>
      <c r="N117" s="1151"/>
      <c r="O117" s="1151"/>
      <c r="P117" s="1151"/>
      <c r="Q117" s="1151"/>
      <c r="R117" s="1151"/>
      <c r="S117" s="1151"/>
      <c r="T117" s="1151"/>
      <c r="U117" s="1151"/>
      <c r="V117" s="1151"/>
      <c r="W117" s="1151"/>
      <c r="X117" s="1151"/>
      <c r="Y117" s="1151"/>
      <c r="Z117" s="1151"/>
      <c r="AA117" s="1151"/>
      <c r="AB117" s="1151"/>
      <c r="AC117" s="1151"/>
      <c r="AD117" s="1151"/>
      <c r="AE117" s="1151"/>
      <c r="AF117" s="1151"/>
      <c r="AG117" s="1151"/>
      <c r="AH117" s="1151"/>
      <c r="AI117" s="1151"/>
      <c r="AJ117" s="1151"/>
    </row>
    <row r="118" spans="1:36" s="1150" customFormat="1" ht="42.75" customHeight="1">
      <c r="A118" s="1151"/>
      <c r="B118" s="2459"/>
      <c r="C118" s="1426" t="s">
        <v>776</v>
      </c>
      <c r="D118" s="1434" t="s">
        <v>1139</v>
      </c>
      <c r="E118" s="1153"/>
      <c r="F118" s="1151"/>
      <c r="G118" s="1151"/>
      <c r="H118" s="1151"/>
      <c r="I118" s="1151"/>
      <c r="J118" s="1151"/>
      <c r="K118" s="1151"/>
      <c r="L118" s="1151"/>
      <c r="M118" s="1151"/>
      <c r="N118" s="1151"/>
      <c r="O118" s="1151"/>
      <c r="P118" s="1151"/>
      <c r="Q118" s="1151"/>
      <c r="R118" s="1151"/>
      <c r="S118" s="1151"/>
      <c r="T118" s="1151"/>
      <c r="U118" s="1151"/>
      <c r="V118" s="1151"/>
      <c r="W118" s="1151"/>
      <c r="X118" s="1151"/>
      <c r="Y118" s="1151"/>
      <c r="Z118" s="1151"/>
      <c r="AA118" s="1151"/>
      <c r="AB118" s="1151"/>
      <c r="AC118" s="1151"/>
      <c r="AD118" s="1151"/>
      <c r="AE118" s="1151"/>
      <c r="AF118" s="1151"/>
      <c r="AG118" s="1151"/>
      <c r="AH118" s="1151"/>
      <c r="AI118" s="1151"/>
      <c r="AJ118" s="1151"/>
    </row>
    <row r="119" spans="1:36" s="1150" customFormat="1" ht="31.5" customHeight="1">
      <c r="A119" s="1151"/>
      <c r="B119" s="2459"/>
      <c r="C119" s="1426" t="s">
        <v>882</v>
      </c>
      <c r="D119" s="1434" t="s">
        <v>1140</v>
      </c>
      <c r="E119" s="1153"/>
      <c r="F119" s="1151"/>
      <c r="G119" s="1151"/>
      <c r="H119" s="1151"/>
      <c r="I119" s="1151"/>
      <c r="J119" s="1151"/>
      <c r="K119" s="1151"/>
      <c r="L119" s="1151"/>
      <c r="M119" s="1151"/>
      <c r="N119" s="1151"/>
      <c r="O119" s="1151"/>
      <c r="P119" s="1151"/>
      <c r="Q119" s="1151"/>
      <c r="R119" s="1151"/>
      <c r="S119" s="1151"/>
      <c r="T119" s="1151"/>
      <c r="U119" s="1151"/>
      <c r="V119" s="1151"/>
      <c r="W119" s="1151"/>
      <c r="X119" s="1151"/>
      <c r="Y119" s="1151"/>
      <c r="Z119" s="1151"/>
      <c r="AA119" s="1151"/>
      <c r="AB119" s="1151"/>
      <c r="AC119" s="1151"/>
      <c r="AD119" s="1151"/>
      <c r="AE119" s="1151"/>
      <c r="AF119" s="1151"/>
      <c r="AG119" s="1151"/>
      <c r="AH119" s="1151"/>
      <c r="AI119" s="1151"/>
      <c r="AJ119" s="1151"/>
    </row>
    <row r="120" spans="1:36" s="1150" customFormat="1">
      <c r="A120" s="1151"/>
      <c r="B120" s="2439" t="s">
        <v>1215</v>
      </c>
      <c r="C120" s="2450" t="s">
        <v>1142</v>
      </c>
      <c r="D120" s="2495"/>
      <c r="E120" s="624"/>
      <c r="F120" s="1151"/>
      <c r="G120" s="1151"/>
      <c r="H120" s="1151"/>
      <c r="I120" s="1151"/>
      <c r="J120" s="1151"/>
      <c r="K120" s="1151"/>
      <c r="L120" s="1151"/>
      <c r="M120" s="1151"/>
      <c r="N120" s="1151"/>
      <c r="O120" s="1151"/>
      <c r="P120" s="1151"/>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1"/>
    </row>
    <row r="121" spans="1:36" s="1150" customFormat="1" ht="26.25">
      <c r="A121" s="1151"/>
      <c r="B121" s="2440"/>
      <c r="C121" s="2281">
        <v>28</v>
      </c>
      <c r="D121" s="2283" t="s">
        <v>1453</v>
      </c>
      <c r="E121" s="1153"/>
      <c r="F121" s="1151"/>
      <c r="G121" s="1151"/>
      <c r="H121" s="1151"/>
      <c r="I121" s="1151"/>
      <c r="J121" s="1151"/>
      <c r="K121" s="1151"/>
      <c r="L121" s="1151"/>
      <c r="M121" s="1151"/>
      <c r="N121" s="1151"/>
      <c r="O121" s="1151"/>
      <c r="P121" s="1151"/>
      <c r="Q121" s="1151"/>
      <c r="R121" s="1151"/>
      <c r="S121" s="1151"/>
      <c r="T121" s="1151"/>
      <c r="U121" s="1151"/>
      <c r="V121" s="1151"/>
      <c r="W121" s="1151"/>
      <c r="X121" s="1151"/>
      <c r="Y121" s="1151"/>
      <c r="Z121" s="1151"/>
      <c r="AA121" s="1151"/>
      <c r="AB121" s="1151"/>
      <c r="AC121" s="1151"/>
      <c r="AD121" s="1151"/>
      <c r="AE121" s="1151"/>
      <c r="AF121" s="1151"/>
      <c r="AG121" s="1151"/>
      <c r="AH121" s="1151"/>
      <c r="AI121" s="1151"/>
      <c r="AJ121" s="1151"/>
    </row>
    <row r="122" spans="1:36" s="1150" customFormat="1">
      <c r="A122" s="1151"/>
      <c r="B122" s="2439" t="s">
        <v>1216</v>
      </c>
      <c r="C122" s="2492" t="s">
        <v>1143</v>
      </c>
      <c r="D122" s="2493"/>
      <c r="E122" s="624"/>
      <c r="F122" s="1151"/>
      <c r="G122" s="1151"/>
      <c r="H122" s="1151"/>
      <c r="I122" s="1151"/>
      <c r="J122" s="1151"/>
      <c r="K122" s="1151"/>
      <c r="L122" s="1151"/>
      <c r="M122" s="1151"/>
      <c r="N122" s="1151"/>
      <c r="O122" s="1151"/>
      <c r="P122" s="1151"/>
      <c r="Q122" s="1151"/>
      <c r="R122" s="1151"/>
      <c r="S122" s="1151"/>
      <c r="T122" s="1151"/>
      <c r="U122" s="1151"/>
      <c r="V122" s="1151"/>
      <c r="W122" s="1151"/>
      <c r="X122" s="1151"/>
      <c r="Y122" s="1151"/>
      <c r="Z122" s="1151"/>
      <c r="AA122" s="1151"/>
      <c r="AB122" s="1151"/>
      <c r="AC122" s="1151"/>
      <c r="AD122" s="1151"/>
      <c r="AE122" s="1151"/>
      <c r="AF122" s="1151"/>
      <c r="AG122" s="1151"/>
      <c r="AH122" s="1151"/>
      <c r="AI122" s="1151"/>
      <c r="AJ122" s="1151"/>
    </row>
    <row r="123" spans="1:36" s="1150" customFormat="1" ht="57.75" customHeight="1">
      <c r="A123" s="1151"/>
      <c r="B123" s="2491"/>
      <c r="C123" s="2292">
        <v>29</v>
      </c>
      <c r="D123" s="2293" t="s">
        <v>1150</v>
      </c>
      <c r="E123" s="1153"/>
      <c r="F123" s="1151"/>
      <c r="G123" s="1151"/>
      <c r="H123" s="1151"/>
      <c r="I123" s="1151"/>
      <c r="J123" s="1151"/>
      <c r="K123" s="1151"/>
      <c r="L123" s="1151"/>
      <c r="M123" s="1151"/>
      <c r="N123" s="1151"/>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row>
    <row r="124" spans="1:36" s="1150" customFormat="1" ht="18.75" customHeight="1">
      <c r="A124" s="1151"/>
      <c r="B124" s="2287"/>
      <c r="C124" s="2294" t="s">
        <v>1454</v>
      </c>
      <c r="D124" s="2291" t="s">
        <v>1526</v>
      </c>
      <c r="E124" s="1153"/>
      <c r="F124" s="1151"/>
      <c r="G124" s="1151"/>
      <c r="H124" s="1151"/>
      <c r="I124" s="1151"/>
      <c r="J124" s="1151"/>
      <c r="K124" s="1151"/>
      <c r="L124" s="1151"/>
      <c r="M124" s="1151"/>
      <c r="N124" s="1151"/>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1"/>
      <c r="AI124" s="1151"/>
      <c r="AJ124" s="1151"/>
    </row>
    <row r="125" spans="1:36" s="1150" customFormat="1">
      <c r="A125" s="1151"/>
      <c r="B125" s="2439" t="s">
        <v>1208</v>
      </c>
      <c r="C125" s="2485" t="s">
        <v>1455</v>
      </c>
      <c r="D125" s="2494"/>
      <c r="E125" s="624"/>
      <c r="F125" s="1151"/>
      <c r="G125" s="1151"/>
      <c r="H125" s="1151"/>
      <c r="I125" s="1151"/>
      <c r="J125" s="1151"/>
      <c r="K125" s="1151"/>
      <c r="L125" s="1151"/>
      <c r="M125" s="1151"/>
      <c r="N125" s="1151"/>
      <c r="O125" s="1151"/>
      <c r="P125" s="1151"/>
      <c r="Q125" s="1151"/>
      <c r="R125" s="1151"/>
      <c r="S125" s="1151"/>
      <c r="T125" s="1151"/>
      <c r="U125" s="1151"/>
      <c r="V125" s="1151"/>
      <c r="W125" s="1151"/>
      <c r="X125" s="1151"/>
      <c r="Y125" s="1151"/>
      <c r="Z125" s="1151"/>
      <c r="AA125" s="1151"/>
      <c r="AB125" s="1151"/>
      <c r="AC125" s="1151"/>
      <c r="AD125" s="1151"/>
      <c r="AE125" s="1151"/>
      <c r="AF125" s="1151"/>
      <c r="AG125" s="1151"/>
      <c r="AH125" s="1151"/>
      <c r="AI125" s="1151"/>
      <c r="AJ125" s="1151"/>
    </row>
    <row r="126" spans="1:36" s="1150" customFormat="1" ht="30.75" customHeight="1">
      <c r="A126" s="1151"/>
      <c r="B126" s="2440"/>
      <c r="C126" s="2281">
        <v>30</v>
      </c>
      <c r="D126" s="2283" t="s">
        <v>1527</v>
      </c>
      <c r="E126" s="1155"/>
      <c r="F126" s="1151"/>
      <c r="G126" s="1151"/>
      <c r="H126" s="1151"/>
      <c r="I126" s="1151"/>
      <c r="J126" s="1151"/>
      <c r="K126" s="1151"/>
      <c r="L126" s="1151"/>
      <c r="M126" s="1151"/>
      <c r="N126" s="1151"/>
      <c r="O126" s="1151"/>
      <c r="P126" s="1151"/>
      <c r="Q126" s="1151"/>
      <c r="R126" s="1151"/>
      <c r="S126" s="1151"/>
      <c r="T126" s="1151"/>
      <c r="U126" s="1151"/>
      <c r="V126" s="1151"/>
      <c r="W126" s="1151"/>
      <c r="X126" s="1151"/>
      <c r="Y126" s="1151"/>
      <c r="Z126" s="1151"/>
      <c r="AA126" s="1151"/>
      <c r="AB126" s="1151"/>
      <c r="AC126" s="1151"/>
      <c r="AD126" s="1151"/>
      <c r="AE126" s="1151"/>
      <c r="AF126" s="1151"/>
      <c r="AG126" s="1151"/>
      <c r="AH126" s="1151"/>
      <c r="AI126" s="1151"/>
      <c r="AJ126" s="1151"/>
    </row>
  </sheetData>
  <mergeCells count="55">
    <mergeCell ref="B36:B42"/>
    <mergeCell ref="B43:B44"/>
    <mergeCell ref="B122:B123"/>
    <mergeCell ref="C122:D122"/>
    <mergeCell ref="C125:D125"/>
    <mergeCell ref="B117:B119"/>
    <mergeCell ref="B120:B121"/>
    <mergeCell ref="C120:D120"/>
    <mergeCell ref="B110:B112"/>
    <mergeCell ref="C110:D110"/>
    <mergeCell ref="C113:D113"/>
    <mergeCell ref="C116:D116"/>
    <mergeCell ref="B100:B101"/>
    <mergeCell ref="C100:D100"/>
    <mergeCell ref="B102:B105"/>
    <mergeCell ref="C102:D102"/>
    <mergeCell ref="B106:B109"/>
    <mergeCell ref="C106:D106"/>
    <mergeCell ref="C91:D91"/>
    <mergeCell ref="B93:B94"/>
    <mergeCell ref="C93:D93"/>
    <mergeCell ref="B95:B99"/>
    <mergeCell ref="C95:D95"/>
    <mergeCell ref="B2:D2"/>
    <mergeCell ref="B6:D6"/>
    <mergeCell ref="B9:D9"/>
    <mergeCell ref="B12:D12"/>
    <mergeCell ref="C47:D47"/>
    <mergeCell ref="B23:D23"/>
    <mergeCell ref="B27:B31"/>
    <mergeCell ref="C27:D27"/>
    <mergeCell ref="B32:B34"/>
    <mergeCell ref="C32:D32"/>
    <mergeCell ref="C36:D36"/>
    <mergeCell ref="C37:C41"/>
    <mergeCell ref="B45:B46"/>
    <mergeCell ref="C45:D45"/>
    <mergeCell ref="B47:B56"/>
    <mergeCell ref="B15:D15"/>
    <mergeCell ref="I105:N105"/>
    <mergeCell ref="B125:B126"/>
    <mergeCell ref="B57:B72"/>
    <mergeCell ref="B20:D20"/>
    <mergeCell ref="C53:C56"/>
    <mergeCell ref="C57:D57"/>
    <mergeCell ref="C76:D76"/>
    <mergeCell ref="B81:B84"/>
    <mergeCell ref="C81:D81"/>
    <mergeCell ref="B85:B87"/>
    <mergeCell ref="C78:D78"/>
    <mergeCell ref="B76:B80"/>
    <mergeCell ref="B88:B90"/>
    <mergeCell ref="C88:D88"/>
    <mergeCell ref="B91:B92"/>
    <mergeCell ref="B113:B115"/>
  </mergeCells>
  <pageMargins left="0.70866141732283472" right="0.70866141732283472" top="0.74803149606299213" bottom="0.74803149606299213" header="0.31496062992125984" footer="0.31496062992125984"/>
  <pageSetup paperSize="9" scale="56" orientation="portrait" r:id="rId1"/>
  <rowBreaks count="2" manualBreakCount="2">
    <brk id="39" max="3" man="1"/>
    <brk id="75"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sheetPr published="0" enableFormatConditionsCalculation="0"/>
  <dimension ref="B1:D33"/>
  <sheetViews>
    <sheetView showGridLines="0" zoomScaleNormal="100" workbookViewId="0">
      <selection activeCell="C10" sqref="C10"/>
    </sheetView>
  </sheetViews>
  <sheetFormatPr baseColWidth="10" defaultColWidth="8.85546875" defaultRowHeight="12.75"/>
  <cols>
    <col min="2" max="2" width="35.42578125" customWidth="1"/>
    <col min="3" max="3" width="32.85546875" customWidth="1"/>
  </cols>
  <sheetData>
    <row r="1" spans="2:4">
      <c r="B1" s="21"/>
      <c r="C1" s="24"/>
    </row>
    <row r="2" spans="2:4" ht="26.25">
      <c r="B2" s="2505" t="s">
        <v>251</v>
      </c>
      <c r="C2" s="2506"/>
      <c r="D2" s="2506"/>
    </row>
    <row r="3" spans="2:4">
      <c r="B3" s="21"/>
      <c r="C3" s="24"/>
    </row>
    <row r="4" spans="2:4" ht="26.25">
      <c r="B4" s="2505" t="s">
        <v>925</v>
      </c>
      <c r="C4" s="2506"/>
      <c r="D4" s="2506"/>
    </row>
    <row r="5" spans="2:4">
      <c r="B5" s="21"/>
      <c r="C5" s="25"/>
    </row>
    <row r="6" spans="2:4">
      <c r="B6" s="21"/>
      <c r="C6" s="24"/>
    </row>
    <row r="7" spans="2:4">
      <c r="B7" s="21" t="s">
        <v>234</v>
      </c>
      <c r="C7" s="24" t="s">
        <v>367</v>
      </c>
    </row>
    <row r="8" spans="2:4">
      <c r="B8" s="21" t="s">
        <v>235</v>
      </c>
      <c r="C8" s="26" t="s">
        <v>1253</v>
      </c>
    </row>
    <row r="9" spans="2:4">
      <c r="B9" s="21"/>
      <c r="C9" s="24"/>
    </row>
    <row r="10" spans="2:4">
      <c r="B10" s="21" t="s">
        <v>236</v>
      </c>
      <c r="C10" s="27" t="s">
        <v>953</v>
      </c>
    </row>
    <row r="11" spans="2:4">
      <c r="B11" s="21"/>
      <c r="C11" s="24"/>
    </row>
    <row r="12" spans="2:4">
      <c r="B12" s="21"/>
      <c r="C12" s="24"/>
    </row>
    <row r="13" spans="2:4">
      <c r="B13" s="97" t="s">
        <v>931</v>
      </c>
      <c r="C13" s="24"/>
    </row>
    <row r="14" spans="2:4">
      <c r="B14" s="1189" t="s">
        <v>935</v>
      </c>
      <c r="C14" s="26" t="s">
        <v>927</v>
      </c>
      <c r="D14" s="34"/>
    </row>
    <row r="15" spans="2:4">
      <c r="B15" s="1189" t="s">
        <v>470</v>
      </c>
      <c r="C15" s="26" t="s">
        <v>928</v>
      </c>
      <c r="D15" s="34"/>
    </row>
    <row r="16" spans="2:4">
      <c r="B16" s="1189" t="s">
        <v>936</v>
      </c>
      <c r="C16" s="26" t="s">
        <v>929</v>
      </c>
      <c r="D16" s="34"/>
    </row>
    <row r="17" spans="2:4">
      <c r="B17" s="1189" t="s">
        <v>1167</v>
      </c>
      <c r="C17" s="26" t="s">
        <v>930</v>
      </c>
      <c r="D17" s="34"/>
    </row>
    <row r="18" spans="2:4">
      <c r="B18" s="21"/>
      <c r="C18" s="24"/>
    </row>
    <row r="19" spans="2:4">
      <c r="B19" s="21"/>
      <c r="C19" s="24"/>
    </row>
    <row r="20" spans="2:4" ht="42" customHeight="1">
      <c r="B20" s="2503" t="s">
        <v>777</v>
      </c>
      <c r="C20" s="2504"/>
    </row>
    <row r="21" spans="2:4" ht="42" customHeight="1">
      <c r="B21" s="745"/>
      <c r="C21" s="746"/>
    </row>
    <row r="22" spans="2:4">
      <c r="B22" s="745"/>
      <c r="C22" s="746"/>
    </row>
    <row r="23" spans="2:4">
      <c r="B23" s="750" t="s">
        <v>778</v>
      </c>
      <c r="C23" s="746"/>
    </row>
    <row r="24" spans="2:4">
      <c r="B24" s="750" t="s">
        <v>779</v>
      </c>
      <c r="C24" s="746"/>
    </row>
    <row r="25" spans="2:4">
      <c r="B25" s="750" t="s">
        <v>780</v>
      </c>
      <c r="C25" s="747"/>
    </row>
    <row r="26" spans="2:4">
      <c r="B26" s="750" t="s">
        <v>781</v>
      </c>
      <c r="C26" s="747"/>
    </row>
    <row r="27" spans="2:4">
      <c r="B27" s="751"/>
      <c r="C27" s="747"/>
    </row>
    <row r="28" spans="2:4">
      <c r="B28" s="751" t="s">
        <v>782</v>
      </c>
      <c r="C28" s="747"/>
    </row>
    <row r="29" spans="2:4">
      <c r="B29" s="751" t="s">
        <v>783</v>
      </c>
      <c r="C29" s="747"/>
    </row>
    <row r="30" spans="2:4">
      <c r="B30" s="751" t="s">
        <v>784</v>
      </c>
      <c r="C30" s="747"/>
    </row>
    <row r="31" spans="2:4">
      <c r="B31" s="748"/>
      <c r="C31" s="749"/>
    </row>
    <row r="33" spans="2:2">
      <c r="B33" s="21" t="s">
        <v>1151</v>
      </c>
    </row>
  </sheetData>
  <mergeCells count="3">
    <mergeCell ref="B20:C20"/>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133"/>
  <sheetViews>
    <sheetView showGridLines="0" zoomScaleNormal="100" workbookViewId="0">
      <pane ySplit="1" topLeftCell="A2" activePane="bottomLeft" state="frozen"/>
      <selection activeCell="B40" sqref="B40"/>
      <selection pane="bottomLeft" activeCell="A2" sqref="A2"/>
    </sheetView>
  </sheetViews>
  <sheetFormatPr baseColWidth="10" defaultColWidth="8.85546875" defaultRowHeight="12.75"/>
  <cols>
    <col min="1" max="1" width="11" style="9" customWidth="1"/>
    <col min="2" max="2" width="148.42578125" style="9" bestFit="1" customWidth="1"/>
    <col min="3" max="3" width="3.140625" style="9" customWidth="1"/>
    <col min="4" max="16384" width="8.85546875" style="9"/>
  </cols>
  <sheetData>
    <row r="1" spans="1:3" ht="18">
      <c r="B1" s="99" t="s">
        <v>1528</v>
      </c>
    </row>
    <row r="2" spans="1:3" ht="15" customHeight="1"/>
    <row r="3" spans="1:3" ht="15" customHeight="1">
      <c r="B3" s="74"/>
    </row>
    <row r="4" spans="1:3">
      <c r="B4" s="2857"/>
    </row>
    <row r="5" spans="1:3" ht="15" customHeight="1">
      <c r="B5" s="2858" t="str">
        <f>ANNEXES!B4</f>
        <v>ANNEXES AU RAPPORT TARIFAIRE ANNUEL</v>
      </c>
      <c r="C5" s="19"/>
    </row>
    <row r="6" spans="1:3" ht="15" customHeight="1">
      <c r="B6" s="2858" t="s">
        <v>1529</v>
      </c>
      <c r="C6" s="19"/>
    </row>
    <row r="7" spans="1:3" ht="15" customHeight="1">
      <c r="B7" s="2858"/>
      <c r="C7" s="19"/>
    </row>
    <row r="8" spans="1:3" ht="15" customHeight="1">
      <c r="A8" s="472"/>
      <c r="B8" s="2859" t="str">
        <f>'Tableau 1A'!A1</f>
        <v>Tableau 1A : Bilan (comptabilité générale)</v>
      </c>
      <c r="C8" s="19"/>
    </row>
    <row r="9" spans="1:3" ht="15" customHeight="1">
      <c r="A9" s="472"/>
      <c r="B9" s="2859" t="str">
        <f>+'Tableau 1A bis'!A1</f>
        <v>Tableau 1A bis : Bilan (comptabilité générale) - WALLONIE</v>
      </c>
      <c r="C9" s="19"/>
    </row>
    <row r="10" spans="1:3" ht="15" customHeight="1">
      <c r="A10" s="472"/>
      <c r="B10" s="2858" t="s">
        <v>1007</v>
      </c>
      <c r="C10" s="19"/>
    </row>
    <row r="11" spans="1:3" ht="15" customHeight="1">
      <c r="A11" s="471"/>
      <c r="B11" s="2859" t="str">
        <f>'Tableau 1C'!A1</f>
        <v>Tableau 1C : Evolution bilantaire - Activités régulées du GRD Gaz</v>
      </c>
      <c r="C11" s="19"/>
    </row>
    <row r="12" spans="1:3" ht="15" customHeight="1">
      <c r="A12" s="471"/>
      <c r="B12" s="2858" t="s">
        <v>1008</v>
      </c>
      <c r="C12" s="19"/>
    </row>
    <row r="13" spans="1:3" ht="15" customHeight="1">
      <c r="A13" s="471"/>
      <c r="B13" s="2859" t="str">
        <f>'Tableau 1E'!A1</f>
        <v>Tableau 1E : Evolution des fonds propres et affectation du résultat</v>
      </c>
      <c r="C13" s="19"/>
    </row>
    <row r="14" spans="1:3" ht="15" customHeight="1">
      <c r="A14" s="471"/>
      <c r="B14" s="2858"/>
      <c r="C14" s="19"/>
    </row>
    <row r="15" spans="1:3" ht="15" customHeight="1">
      <c r="A15" s="471"/>
      <c r="B15" s="2860" t="str">
        <f>'Tableau 2'!A1</f>
        <v>Tableau 2 : Vue d'ensemble du compte de résultats</v>
      </c>
    </row>
    <row r="16" spans="1:3" ht="15" customHeight="1">
      <c r="A16" s="472"/>
      <c r="B16" s="2860" t="str">
        <f>'Tableau 2A'!A1</f>
        <v xml:space="preserve">Tableau 2A : Compte de résultats (comptabilité générale) </v>
      </c>
    </row>
    <row r="17" spans="1:3" ht="15" customHeight="1">
      <c r="A17" s="472"/>
      <c r="B17" s="2860" t="str">
        <f>+'Tableau 2A bis'!A1</f>
        <v>Tableau 2A bis : Compte de résultats (comptabilité générale) - WALLONIE</v>
      </c>
    </row>
    <row r="18" spans="1:3" ht="15" customHeight="1">
      <c r="A18" s="472"/>
      <c r="B18" s="2861" t="s">
        <v>1009</v>
      </c>
    </row>
    <row r="19" spans="1:3" ht="15" customHeight="1">
      <c r="A19" s="472"/>
      <c r="B19" s="2859" t="str">
        <f>'Tableau 3A'!A1</f>
        <v>Tableau 3A : Compte de résultats  (comptabilité générale) - comptabilité analytique</v>
      </c>
      <c r="C19" s="19"/>
    </row>
    <row r="20" spans="1:3" ht="15" customHeight="1">
      <c r="A20" s="472"/>
      <c r="B20" s="2859" t="str">
        <f>+'Tableau 3A bis'!A1</f>
        <v>Tableau 3A bis : Compte de résultats (comptabilité générale) - comptabilité analytique - WALLONIE</v>
      </c>
      <c r="C20" s="19"/>
    </row>
    <row r="21" spans="1:3" ht="15" customHeight="1">
      <c r="A21" s="472"/>
      <c r="B21" s="2858" t="s">
        <v>1010</v>
      </c>
      <c r="C21" s="19"/>
    </row>
    <row r="22" spans="1:3" ht="15" customHeight="1">
      <c r="A22" s="472"/>
      <c r="B22" s="2859" t="str">
        <f>'Tableau 4A'!A1</f>
        <v>Tableau 4A : Compte de résultat par groupe de clients</v>
      </c>
      <c r="C22" s="19"/>
    </row>
    <row r="23" spans="1:3" ht="15" customHeight="1">
      <c r="A23" s="472"/>
      <c r="B23" s="2859" t="str">
        <f>+'Tableau 4A bis'!A1</f>
        <v>Tableau 4A bis : Compte de résultat par groupe de clients - WALLONIE</v>
      </c>
      <c r="C23" s="19"/>
    </row>
    <row r="24" spans="1:3" ht="15" customHeight="1">
      <c r="A24" s="472"/>
      <c r="B24" s="2858" t="s">
        <v>1011</v>
      </c>
      <c r="C24" s="19"/>
    </row>
    <row r="25" spans="1:3" ht="15" customHeight="1">
      <c r="A25" s="472"/>
      <c r="B25" s="2858"/>
      <c r="C25" s="19"/>
    </row>
    <row r="26" spans="1:3" ht="15" customHeight="1">
      <c r="A26" s="472"/>
      <c r="B26" s="2858" t="s">
        <v>1012</v>
      </c>
      <c r="C26" s="19"/>
    </row>
    <row r="27" spans="1:3" ht="15" customHeight="1">
      <c r="A27" s="472"/>
      <c r="B27" s="2859"/>
      <c r="C27" s="19"/>
    </row>
    <row r="28" spans="1:3" ht="15" customHeight="1">
      <c r="A28" s="472"/>
      <c r="B28" s="2859">
        <f>'Tableau 6 '!B1</f>
        <v>0</v>
      </c>
      <c r="C28" s="19"/>
    </row>
    <row r="29" spans="1:3" ht="15" customHeight="1">
      <c r="A29" s="472"/>
      <c r="B29" s="2859" t="str">
        <f>'Tableau 6 bis'!A1</f>
        <v>Tableau 6 bis : Correction du plafond des coûts gérables - Wallonie</v>
      </c>
      <c r="C29" s="19"/>
    </row>
    <row r="30" spans="1:3" ht="15" customHeight="1">
      <c r="A30" s="472"/>
      <c r="B30" s="2859" t="str">
        <f>'Tableau 6 ter'!A1</f>
        <v>Tableau 6ter : Plafond Atrias - Wallonie</v>
      </c>
      <c r="C30" s="19"/>
    </row>
    <row r="31" spans="1:3" ht="15" customHeight="1">
      <c r="B31" s="2859" t="str">
        <f>'Tableau 6A'!A1</f>
        <v>Tableau 6A :  Fiche budgétaire des coûts de dossier</v>
      </c>
      <c r="C31" s="19"/>
    </row>
    <row r="32" spans="1:3" ht="15" customHeight="1">
      <c r="B32" s="2859" t="str">
        <f>'Tableau 6B'!A1</f>
        <v>Tableau 6B : Fiche budgétaire des coûts pour les installations hors infrastructure</v>
      </c>
      <c r="C32" s="19"/>
    </row>
    <row r="33" spans="2:3" ht="15" customHeight="1">
      <c r="B33" s="2859" t="str">
        <f>'Tableau 6C'!A1</f>
        <v>Tableau 6C : Fiche budgétaire des coûts pour études d'infrastructure</v>
      </c>
      <c r="C33" s="19"/>
    </row>
    <row r="34" spans="2:3" ht="15" customHeight="1">
      <c r="B34" s="2859" t="str">
        <f>'Tableau 6D'!A1</f>
        <v>Tableau 6D : Fiche budgétaire des coûts pour la construction et l'entretien de sous-stations pour détente MP</v>
      </c>
      <c r="C34" s="19"/>
    </row>
    <row r="35" spans="2:3" ht="15" customHeight="1">
      <c r="B35" s="2859" t="str">
        <f>'Tableau 6E'!A1</f>
        <v>Tableau 6E : Fiche budgétaire des coûts pour la construction et l'entretien du réseau MP</v>
      </c>
      <c r="C35" s="19"/>
    </row>
    <row r="36" spans="2:3" ht="15" customHeight="1">
      <c r="B36" s="2859" t="str">
        <f>'Tableau 6F'!A1</f>
        <v>Tableau 6F : Fiche budgétaire des coûts pour la construction et l'entretien des raccordements et compteurs MP</v>
      </c>
      <c r="C36" s="19"/>
    </row>
    <row r="37" spans="2:3" ht="15" customHeight="1">
      <c r="B37" s="2859" t="str">
        <f>'Tableau 6G'!A1</f>
        <v>Tableau 6G : Fiche budgétaire des coûts pour la construction et l'entretien de cabines de gaz BP</v>
      </c>
      <c r="C37" s="19"/>
    </row>
    <row r="38" spans="2:3" ht="15" customHeight="1">
      <c r="B38" s="2859" t="str">
        <f>'Tableau 6H'!A1</f>
        <v>Tableau 6H : Fiche budgétaire des coûts pour la construction et l'entretien du réseau BP</v>
      </c>
      <c r="C38" s="19"/>
    </row>
    <row r="39" spans="2:3" ht="15" customHeight="1">
      <c r="B39" s="2859" t="str">
        <f>'Tableau 6I'!A1</f>
        <v>Tableau 6I : Fiche budgétaire des coûts pour la construction et l'entretien des raccordements et compteurs BP</v>
      </c>
      <c r="C39" s="19"/>
    </row>
    <row r="40" spans="2:3" ht="15" customHeight="1">
      <c r="B40" s="2859" t="str">
        <f>'Tableau 6J'!A1</f>
        <v>Tableau 6J : Fiche budgétaire des autres coûts liés à l'infrastructure</v>
      </c>
      <c r="C40" s="19"/>
    </row>
    <row r="41" spans="2:3" ht="15" customHeight="1">
      <c r="B41" s="2859" t="str">
        <f>'Tableau 6L'!A1</f>
        <v>Tableau 6L : Fiche budgétaire pour la gestion du système</v>
      </c>
      <c r="C41" s="19"/>
    </row>
    <row r="42" spans="2:3" ht="15" customHeight="1">
      <c r="B42" s="2859" t="str">
        <f>'Tableau 6M'!A1</f>
        <v>Tableau 6M : Fiche budgétaire des coûts de la mise à disposition d'appareils pour la mesure, le comptage et le rélevé</v>
      </c>
      <c r="C42" s="19"/>
    </row>
    <row r="43" spans="2:3" ht="15" customHeight="1">
      <c r="B43" s="2859" t="str">
        <f>'Tableau 6N'!A1</f>
        <v>Tableau 6N : Fiche budgétaire projets (informatique)</v>
      </c>
      <c r="C43" s="19"/>
    </row>
    <row r="44" spans="2:3" ht="15" customHeight="1">
      <c r="B44" s="2859" t="str">
        <f>'Tableau 6O'!A1</f>
        <v>Tableau 6O : Fiche budgétaire recherche et développement</v>
      </c>
      <c r="C44" s="19"/>
    </row>
    <row r="45" spans="2:3" ht="15" customHeight="1">
      <c r="B45" s="2859" t="str">
        <f>'Tableau 6P'!A1</f>
        <v>Tableau 6P : Fiche budgétaire études effectuées par des tiers</v>
      </c>
      <c r="C45" s="19"/>
    </row>
    <row r="46" spans="2:3" ht="15" customHeight="1">
      <c r="B46" s="2859"/>
      <c r="C46" s="19"/>
    </row>
    <row r="47" spans="2:3" ht="15" customHeight="1">
      <c r="B47" s="2859" t="str">
        <f>'Tableau 7'!A1</f>
        <v>Tableau 7 : Coûts non gérables</v>
      </c>
      <c r="C47" s="19"/>
    </row>
    <row r="48" spans="2:3" ht="15" customHeight="1">
      <c r="B48" s="2859" t="str">
        <f>+'Tableau 7 bis'!A1</f>
        <v>Tableau 7 bis : Coûts non gérables - WALLONIE</v>
      </c>
      <c r="C48" s="19"/>
    </row>
    <row r="49" spans="1:3" ht="15" customHeight="1">
      <c r="B49" s="2858" t="s">
        <v>1530</v>
      </c>
      <c r="C49" s="19"/>
    </row>
    <row r="50" spans="1:3" ht="15" customHeight="1">
      <c r="B50" s="2858" t="s">
        <v>1531</v>
      </c>
      <c r="C50" s="19"/>
    </row>
    <row r="51" spans="1:3" ht="15" customHeight="1">
      <c r="B51" s="2859" t="str">
        <f>'Tableau 7C'!A1</f>
        <v>Tableau 7C : Fiche budgétaire Transit entre gestionnaires de réseaux de distribution</v>
      </c>
      <c r="C51" s="19"/>
    </row>
    <row r="52" spans="1:3" ht="15" customHeight="1">
      <c r="B52" s="2859" t="str">
        <f>'Tableau 7D'!A1</f>
        <v>Tableau 7D : Matrice transit</v>
      </c>
      <c r="C52" s="19"/>
    </row>
    <row r="53" spans="1:3" ht="15" customHeight="1">
      <c r="B53" s="2859" t="str">
        <f>'Tableau 7E'!A1</f>
        <v>Tableau 7E : Fiche budgétaire des réductions de valeur (pour tous les comptes de grand livre de la classe 63)</v>
      </c>
      <c r="C53" s="19"/>
    </row>
    <row r="54" spans="1:3" ht="15" customHeight="1">
      <c r="B54" s="2859" t="str">
        <f>'Tableau 7F'!A1</f>
        <v>Tableau 7F : Fiche budgétaire des provisions (pour tous les comptes de grand livre de la classe 63 qui concernent la constitution ou la reprise de provisions)</v>
      </c>
      <c r="C54" s="19"/>
    </row>
    <row r="55" spans="1:3" ht="15" customHeight="1">
      <c r="B55" s="2859" t="str">
        <f>'Tableau 7G'!A1</f>
        <v>Tableau 7G : Fiche budgétaire autres coûts d'exploitation (pour tous les comptes de grand livre de la classe 64)</v>
      </c>
      <c r="C55" s="19"/>
    </row>
    <row r="56" spans="1:3" ht="15" customHeight="1">
      <c r="B56" s="2859" t="str">
        <f>'Tableau 7H'!A1</f>
        <v>Tableau 7H : Fiche budgétaire autres produits d'exploitation (pour tous les comptes de grand livre de la classe 74)</v>
      </c>
      <c r="C56" s="19"/>
    </row>
    <row r="57" spans="1:3" ht="15" customHeight="1">
      <c r="B57" s="2859" t="str">
        <f>'Tableau 7I'!A1</f>
        <v>Tableau 7I : Fiche budgétaire des charges financières (pour tous les comptes de grand livre de la classe 65) y compris Embedded costs</v>
      </c>
    </row>
    <row r="58" spans="1:3" ht="15" customHeight="1">
      <c r="B58" s="2859" t="str">
        <f>'Tableau 7J'!A1</f>
        <v>Tableau 7J: Liste des emprunts et Embedded costs</v>
      </c>
    </row>
    <row r="59" spans="1:3" ht="15" customHeight="1">
      <c r="B59" s="2859" t="str">
        <f>'Tableau 7K'!A1</f>
        <v>Tableau 7K : Fiche budgétaire des produits financiers (pour tous les comptes de grand livre de la classe 75)</v>
      </c>
    </row>
    <row r="60" spans="1:3" ht="15" customHeight="1">
      <c r="B60" s="2859" t="str">
        <f>'Tableau 7L'!A1</f>
        <v>Tableau 7L : Fiche budgétaire des charges exceptionnelles (pour tous les comptes de grand livre de la classe 66)</v>
      </c>
    </row>
    <row r="61" spans="1:3" ht="15" customHeight="1">
      <c r="B61" s="2859" t="str">
        <f>'Tableau 7M'!A1</f>
        <v>Tableau 7M : Fiche budgétaire des produits exceptionnels (pour tous les comptes de grand livre de la classe 76)</v>
      </c>
    </row>
    <row r="62" spans="1:3" ht="15" customHeight="1">
      <c r="A62" s="471"/>
      <c r="B62" s="2859" t="str">
        <f>'Tableau 7N'!A1</f>
        <v xml:space="preserve">Tableau 7N : Fiche budgétaire pour l'activation interne </v>
      </c>
    </row>
    <row r="63" spans="1:3" ht="15" customHeight="1">
      <c r="A63" s="471"/>
      <c r="B63" s="2859" t="str">
        <f>'Tableau 7O'!A1</f>
        <v>Tableau 7O : Fiche budgétaire services complémentaires</v>
      </c>
    </row>
    <row r="64" spans="1:3" ht="15" customHeight="1">
      <c r="A64" s="471"/>
      <c r="B64" s="2859" t="str">
        <f>'Tableau 7P'!A1</f>
        <v>Tableau 7P : Fiche budgétaire services supplémentaires</v>
      </c>
    </row>
    <row r="65" spans="2:2" ht="15" customHeight="1">
      <c r="B65" s="2859" t="str">
        <f>'Tableau 7Q'!A1</f>
        <v>Tableau 7Q : Fiche budgétaire pour les charges de pension des agents sous statut public</v>
      </c>
    </row>
    <row r="66" spans="2:2" ht="15" customHeight="1">
      <c r="B66" s="2859"/>
    </row>
    <row r="67" spans="2:2" ht="15" customHeight="1">
      <c r="B67" s="2859" t="str">
        <f>'Tableau 8A'!A1</f>
        <v>Tableau 8A : Réconciliation des charges totales avec le chiffre d'affaires pour les tarifs périodiques et non-périodiques - WALLONIE</v>
      </c>
    </row>
    <row r="68" spans="2:2" ht="15" customHeight="1">
      <c r="B68" s="2858" t="s">
        <v>1375</v>
      </c>
    </row>
    <row r="69" spans="2:2" ht="15" customHeight="1">
      <c r="B69" s="2859" t="str">
        <f>'Tableau 8C'!A1</f>
        <v>Tableau 8C : Evolution des produits par composante tarifaire - WALLONIE</v>
      </c>
    </row>
    <row r="70" spans="2:2" ht="15" customHeight="1">
      <c r="B70" s="2859" t="str">
        <f>'Tableau 8D'!A1</f>
        <v>Tableau 8D : Correspondance entre les produits comptables et les produits du modèle de rapport - WALLONIE</v>
      </c>
    </row>
    <row r="71" spans="2:2" ht="15" customHeight="1">
      <c r="B71" s="2859"/>
    </row>
    <row r="72" spans="2:2" ht="15" customHeight="1">
      <c r="B72" s="2859" t="str">
        <f>'Tableau 9A'!A1</f>
        <v>Tableau 9A : Évolution de l'actif régulé "primaire" - WALLONIE</v>
      </c>
    </row>
    <row r="73" spans="2:2" ht="15" customHeight="1">
      <c r="B73" s="2859" t="str">
        <f>'Tableau 9B'!A1</f>
        <v>Tableau 9B : Évolution de l'actif régulé "secondaire" - WALLONIE</v>
      </c>
    </row>
    <row r="74" spans="2:2" ht="15" customHeight="1">
      <c r="B74" s="2859" t="str">
        <f>'Tableau 9C'!A1</f>
        <v>Tableau 9C : Évolution de l'actif régulé selon l'AR 2008 - WALLONIE</v>
      </c>
    </row>
    <row r="75" spans="2:2" ht="15" customHeight="1">
      <c r="B75" s="2859"/>
    </row>
    <row r="76" spans="2:2" ht="15" customHeight="1">
      <c r="B76" s="2858" t="s">
        <v>1233</v>
      </c>
    </row>
    <row r="77" spans="2:2" ht="15" customHeight="1">
      <c r="B77" s="2859" t="str">
        <f>'Tableau 10B'!A1</f>
        <v>Tableau 10B : Détail de l'évolution de l'actif régulé primaire - WALLONIE</v>
      </c>
    </row>
    <row r="78" spans="2:2" ht="15" customHeight="1">
      <c r="B78" s="2859" t="str">
        <f>'Tableau 10C'!A1</f>
        <v>Tableau 10C : Détail de l'évolution de l'actif régulé secondaire - WALLONIE</v>
      </c>
    </row>
    <row r="79" spans="2:2" ht="15" customHeight="1">
      <c r="B79" s="2859"/>
    </row>
    <row r="80" spans="2:2" ht="15" customHeight="1">
      <c r="B80" s="2859" t="str">
        <f>'Tableau 11A'!A1</f>
        <v>Tableau 11A : Amortissements de l'actif régulé primaire à reprendre dans les tarifs - WALLONIE</v>
      </c>
    </row>
    <row r="81" spans="2:2" ht="15" customHeight="1">
      <c r="B81" s="2859" t="str">
        <f>'Tableau 11B'!A1</f>
        <v>Tableau 11B : Amortissements de l'actif régulé secondaire à reprendre dans les tarifs - WALLONIE</v>
      </c>
    </row>
    <row r="82" spans="2:2" ht="15" customHeight="1">
      <c r="B82" s="2859"/>
    </row>
    <row r="83" spans="2:2" ht="15" customHeight="1">
      <c r="B83" s="2859" t="str">
        <f>'Tableau 12'!A1</f>
        <v>Tableau 12 : Besoin en Fonds de roulement net - WALLONIE</v>
      </c>
    </row>
    <row r="84" spans="2:2" ht="15" customHeight="1">
      <c r="B84" s="2859" t="str">
        <f>'Tableau 13'!A1</f>
        <v>Tableau 13 : Vue d'ensemble des comptes de régularisation - WALLONIE</v>
      </c>
    </row>
    <row r="85" spans="2:2" ht="15" customHeight="1">
      <c r="B85" s="2859"/>
    </row>
    <row r="86" spans="2:2" ht="15" customHeight="1">
      <c r="B86" s="2859" t="str">
        <f>'Tableau 14'!A1</f>
        <v>Tableau 14 : Calcul de la marge bénéficiaire équitable totale et comparaison avec la marge équitable AR 2008 - WALLONIE</v>
      </c>
    </row>
    <row r="87" spans="2:2" ht="15" customHeight="1">
      <c r="B87" s="2859" t="str">
        <f>'Tableau 14A'!A1</f>
        <v>Tableau 14A : Calcul du pourcentage de rendement primaire et de la marge bénéficiaire équitable primaire - WALLONIE</v>
      </c>
    </row>
    <row r="88" spans="2:2" ht="15" customHeight="1">
      <c r="B88" s="2859" t="str">
        <f>'Tableau 14B'!A1</f>
        <v>Tableau 14B : Calcul du pourcentage de rendement secondaire et de la marge bénéficiaire équitable secondaire - WALLONIE</v>
      </c>
    </row>
    <row r="89" spans="2:2" ht="15" customHeight="1">
      <c r="B89" s="2859" t="str">
        <f>'Tableau 14C'!A1</f>
        <v>Tableau 14C : Calcul du pourcentage de rendement et de la marge bénéficiaire équitable selon l'AR 2008 - WALLONIE</v>
      </c>
    </row>
    <row r="90" spans="2:2" ht="15" customHeight="1">
      <c r="B90" s="2859"/>
    </row>
    <row r="91" spans="2:2" ht="15" customHeight="1">
      <c r="B91" s="2859" t="str">
        <f>'Tableau 15'!A1</f>
        <v>Tableau 15 : Vue d'ensemble du cash-flow</v>
      </c>
    </row>
    <row r="92" spans="2:2" ht="15" customHeight="1">
      <c r="B92" s="2859"/>
    </row>
    <row r="93" spans="2:2" s="193" customFormat="1" ht="15" customHeight="1">
      <c r="B93" s="2860" t="str">
        <f>'Tableau 16A'!A1</f>
        <v>Tableau 16A : Fiche budgétaire des obligations de service public</v>
      </c>
    </row>
    <row r="94" spans="2:2" s="193" customFormat="1" ht="15" customHeight="1">
      <c r="B94" s="2860" t="str">
        <f>+'Tableau 16A bis'!A1</f>
        <v>Tableau 16A bis : Fiche budgétaire des obligations de service public - WALLONIE</v>
      </c>
    </row>
    <row r="95" spans="2:2" ht="15" customHeight="1">
      <c r="B95" s="2859" t="str">
        <f>'Tableau 16B'!A1</f>
        <v>Tableau 16B  : Coût des obligations de service public - WALLONIE</v>
      </c>
    </row>
    <row r="96" spans="2:2" ht="15" customHeight="1">
      <c r="B96" s="2859"/>
    </row>
    <row r="97" spans="1:2" ht="15" customHeight="1">
      <c r="B97" s="2859" t="str">
        <f>'Tableau 17'!A1</f>
        <v>Tableau 17 : Postes de tarif (impôts, prélèvements, surcharges, contributions et rétributions) - WALLONIE</v>
      </c>
    </row>
    <row r="98" spans="1:2" ht="15" customHeight="1">
      <c r="B98" s="2859" t="str">
        <f>+'Tableau 17A'!A1</f>
        <v>Tableau 17A : Charges fiscales résultant de l'impôt des sociétés sur le résultat des activités régulées - WALLONIE</v>
      </c>
    </row>
    <row r="99" spans="1:2" ht="15" customHeight="1">
      <c r="B99" s="2859" t="str">
        <f>'Tableau 17B'!A1</f>
        <v>Tableau 17B : Fiche budgétaire redevance de voirie - WALLONIE</v>
      </c>
    </row>
    <row r="100" spans="1:2" ht="15" customHeight="1">
      <c r="B100" s="2859"/>
    </row>
    <row r="101" spans="1:2" ht="15" customHeight="1">
      <c r="B101" s="2859" t="str">
        <f>'Tableau 18A'!A1</f>
        <v>Tableau 18A : Fiche budgétaire pour les pensions (hors ONSSAPL)</v>
      </c>
    </row>
    <row r="102" spans="1:2" ht="15" customHeight="1">
      <c r="B102" s="2859" t="str">
        <f>'Tableau 18B'!A1</f>
        <v xml:space="preserve">Tableau 18B : Vue d'ensemble des obligations de pension </v>
      </c>
    </row>
    <row r="103" spans="1:2" ht="15" customHeight="1">
      <c r="B103" s="2859"/>
    </row>
    <row r="104" spans="1:2" ht="15" customHeight="1">
      <c r="B104" s="2859" t="str">
        <f>'Tableau 19'!A1</f>
        <v>Tableau 19 : Evolution des volumes/comparaison entre les volumes budgétés et les volumes réels</v>
      </c>
    </row>
    <row r="105" spans="1:2" ht="15" customHeight="1">
      <c r="B105" s="2859" t="str">
        <f>+'Tableau 19 bis'!A1</f>
        <v>Tableau 19 bis : Evolution des volumes/comparaison entre les volumes budgétés et les volumes réels - WALLONIE</v>
      </c>
    </row>
    <row r="106" spans="1:2" ht="15" customHeight="1">
      <c r="B106" s="2859"/>
    </row>
    <row r="107" spans="1:2" ht="15" customHeight="1">
      <c r="B107" s="2859" t="str">
        <f>'Tableau 20A'!A1</f>
        <v>Tableau 20A : Coûts de personnel cadres et non-cadres</v>
      </c>
    </row>
    <row r="108" spans="1:2" ht="15" customHeight="1">
      <c r="B108" s="2859" t="str">
        <f>'Tableau 20B'!A1</f>
        <v>Tableau 20B : Évolution de l'effectif du personnel en ETP</v>
      </c>
    </row>
    <row r="109" spans="1:2" ht="15" customHeight="1">
      <c r="A109" s="471"/>
      <c r="B109" s="2859" t="str">
        <f>'Tableau 20C'!A1</f>
        <v>Tableau 20C : Coûts de personnel statutaires et non-statutaires</v>
      </c>
    </row>
    <row r="110" spans="1:2" ht="15" customHeight="1">
      <c r="A110" s="471"/>
      <c r="B110" s="2859"/>
    </row>
    <row r="111" spans="1:2">
      <c r="B111" s="2859" t="s">
        <v>1223</v>
      </c>
    </row>
    <row r="112" spans="1:2">
      <c r="B112" s="2859" t="s">
        <v>1222</v>
      </c>
    </row>
    <row r="113" spans="2:2">
      <c r="B113" s="2859" t="s">
        <v>1224</v>
      </c>
    </row>
    <row r="114" spans="2:2">
      <c r="B114" s="2859" t="s">
        <v>1225</v>
      </c>
    </row>
    <row r="115" spans="2:2">
      <c r="B115" s="2859"/>
    </row>
    <row r="116" spans="2:2">
      <c r="B116" s="2859" t="s">
        <v>1226</v>
      </c>
    </row>
    <row r="117" spans="2:2">
      <c r="B117" s="2859" t="s">
        <v>1227</v>
      </c>
    </row>
    <row r="118" spans="2:2">
      <c r="B118" s="2859" t="s">
        <v>1228</v>
      </c>
    </row>
    <row r="119" spans="2:2">
      <c r="B119" s="2859"/>
    </row>
    <row r="120" spans="2:2">
      <c r="B120" s="2859" t="s">
        <v>1229</v>
      </c>
    </row>
    <row r="121" spans="2:2">
      <c r="B121" s="2859" t="s">
        <v>1230</v>
      </c>
    </row>
    <row r="122" spans="2:2">
      <c r="B122" s="2859" t="s">
        <v>1231</v>
      </c>
    </row>
    <row r="123" spans="2:2">
      <c r="B123" s="2859" t="s">
        <v>1232</v>
      </c>
    </row>
    <row r="124" spans="2:2">
      <c r="B124" s="2857"/>
    </row>
    <row r="125" spans="2:2" ht="15" customHeight="1">
      <c r="B125" s="2859" t="str">
        <f>'Tableau 28'!A1</f>
        <v>Tableau 28 : Vue d'ensemble des soldes - WALLONIE</v>
      </c>
    </row>
    <row r="126" spans="2:2" ht="15" customHeight="1">
      <c r="B126" s="2859" t="str">
        <f>'Tableau 29'!A1</f>
        <v>Tableau 29: Suivi des dettes et créances tarifaires</v>
      </c>
    </row>
    <row r="127" spans="2:2" ht="15" customHeight="1">
      <c r="B127" s="2859" t="str">
        <f>+'Tableau 29 bis'!A1</f>
        <v>Tableau 29 bis: Suivi des dettes et créances tarifaires - WALLONIE</v>
      </c>
    </row>
    <row r="128" spans="2:2" ht="15" customHeight="1">
      <c r="B128" s="2859"/>
    </row>
    <row r="129" spans="2:2" ht="15" customHeight="1">
      <c r="B129" s="2859" t="str">
        <f>'Tableau 30'!A1</f>
        <v>Tableau 30: EAN - WALLONIE</v>
      </c>
    </row>
    <row r="130" spans="2:2">
      <c r="B130" s="2857"/>
    </row>
    <row r="131" spans="2:2">
      <c r="B131" s="2857"/>
    </row>
    <row r="132" spans="2:2">
      <c r="B132" s="2857"/>
    </row>
    <row r="133" spans="2:2">
      <c r="B133" s="2857"/>
    </row>
  </sheetData>
  <phoneticPr fontId="73" type="noConversion"/>
  <hyperlinks>
    <hyperlink ref="B6" location="HYPOTHESES!A1" display="HYPOTHESES!A1"/>
    <hyperlink ref="B8" location="'Tableau 1A'!A1" display="'Tableau 1A'!A1"/>
    <hyperlink ref="B10" location="'Tableau 1B'!A1" display="'Tableau 1B'!A1"/>
    <hyperlink ref="B11" location="'Tableau 1C'!A1" display="'Tableau 1C'!A1"/>
    <hyperlink ref="B19" location="'Tableau 3A'!A1" display="'Tableau 3A'!A1"/>
    <hyperlink ref="B21" location="'Tableau 3B'!A1" display="'Tableau 3B'!A1"/>
    <hyperlink ref="B22" location="'Tableau 4A'!A1" display="'Tableau 4A'!A1"/>
    <hyperlink ref="B24" location="'Tableau 4B'!A1" display="'Tableau 4B'!A1"/>
    <hyperlink ref="B28" location="'Tableau 6 '!A1" display="'Tableau 6 '!A1"/>
    <hyperlink ref="B31" location="'Tableau 6A'!A1" display="'Tableau 6A'!A1"/>
    <hyperlink ref="B32" location="'Tableau 6B'!A1" display="'Tableau 6B'!A1"/>
    <hyperlink ref="B33" location="'Tableau 6C'!A1" display="'Tableau 6C'!A1"/>
    <hyperlink ref="B34" location="'Tableau 6D'!A1" display="'Tableau 6D'!A1"/>
    <hyperlink ref="B35" location="'Tableau 6E'!A1" display="'Tableau 6E'!A1"/>
    <hyperlink ref="B36" location="'Tableau 6F'!A1" display="'Tableau 6F'!A1"/>
    <hyperlink ref="B37" location="'Tableau 6G'!A1" display="'Tableau 6G'!A1"/>
    <hyperlink ref="B38" location="'Tableau 6H'!A1" display="'Tableau 6H'!A1"/>
    <hyperlink ref="B39" location="'Tableau 6I'!A1" display="'Tableau 6I'!A1"/>
    <hyperlink ref="B40" location="'Tableau 6J'!A1" display="'Tableau 6J'!A1"/>
    <hyperlink ref="B41" location="'Tableau 6L'!A1" display="'Tableau 6L'!A1"/>
    <hyperlink ref="B43" location="'Tableau 6N'!A1" display="'Tableau 6N'!A1"/>
    <hyperlink ref="B47" location="'Tableau 7'!A1" display="'Tableau 7'!A1"/>
    <hyperlink ref="B51" location="'Tableau 7C'!A1" display="'Tableau 7C'!A1"/>
    <hyperlink ref="B52" location="'Tableau 7D'!A1" display="'Tableau 7D'!A1"/>
    <hyperlink ref="B53" location="'Tableau 7E'!A1" display="'Tableau 7E'!A1"/>
    <hyperlink ref="B54" location="'Tableau 7F'!A1" display="'Tableau 7F'!A1"/>
    <hyperlink ref="B55" location="'Tableau 7G'!A1" display="'Tableau 7G'!A1"/>
    <hyperlink ref="B58" location="'Tableau 7J'!A1" display="'Tableau 7J'!A1"/>
    <hyperlink ref="B59" location="'Tableau 7K'!A1" display="'Tableau 7K'!A1"/>
    <hyperlink ref="B60" location="'Tableau 7L'!A1" display="'Tableau 7L'!A1"/>
    <hyperlink ref="B67" location="'Tableau 8A'!A1" display="'Tableau 8A'!A1"/>
    <hyperlink ref="B72" location="'Tableau 9A'!A1" display="'Tableau 9A'!A1"/>
    <hyperlink ref="B77" location="'Tableau 10B'!A1" display="'Tableau 10B'!A1"/>
    <hyperlink ref="B78" location="'Tableau 10C'!A1" display="'Tableau 10C'!A1"/>
    <hyperlink ref="B80" location="'Tableau 11A'!A1" display="'Tableau 11A'!A1"/>
    <hyperlink ref="B83" location="'Tableau 12'!A1" display="'Tableau 12'!A1"/>
    <hyperlink ref="B86" location="'Tableau 14'!A1" display="'Tableau 14'!A1"/>
    <hyperlink ref="B93" location="'Tableau 16A'!A1" display="'Tableau 16A'!A1"/>
    <hyperlink ref="B97" location="'Tableau 17'!A1" display="'Tableau 17'!A1"/>
    <hyperlink ref="B104" location="'Tableau 19'!A1" display="'Tableau 19'!A1"/>
    <hyperlink ref="B107" location="'Tableau 20A'!A1" display="'Tableau 20A'!A1"/>
    <hyperlink ref="B69" location="'Tableau 8C'!A1" display="'Tableau 8C'!A1"/>
    <hyperlink ref="B70" location="'Tableau 8D'!A1" display="'Tableau 8D'!A1"/>
    <hyperlink ref="B125" location="'Tableau 28'!A1" display="'Tableau 28'!A1"/>
    <hyperlink ref="B129" location="'Tableau 30'!A1" display="'Tableau 30'!A1"/>
    <hyperlink ref="B44" location="'Tableau 6O'!A1" display="'Tableau 6O'!A1"/>
    <hyperlink ref="B45" location="'Tableau 6P'!A1" display="'Tableau 6P'!A1"/>
    <hyperlink ref="B61" location="'Tableau 7M'!A1" display="'Tableau 7M'!A1"/>
    <hyperlink ref="B62" location="'Tableau 7N'!A1" display="'Tableau 7N'!A1"/>
    <hyperlink ref="B12" location="'Tableau 1D'!A1" display="'Tableau 1D'!A1"/>
    <hyperlink ref="B13" location="'Tableau 1E'!A1" display="'Tableau 1E'!A1"/>
    <hyperlink ref="B15" location="'Tableau 2'!A1" display="'Tableau 2'!A1"/>
    <hyperlink ref="B16" location="'Tableau 2A'!A1" display="'Tableau 2A'!A1"/>
    <hyperlink ref="B18" location="'Tableau 2B'!A1" display="'Tableau 2B'!A1"/>
    <hyperlink ref="B42" location="'Tableau 6M'!A1" display="'Tableau 6M'!A1"/>
    <hyperlink ref="B56" location="'Tableau 7H'!A1" display="'Tableau 7H'!A1"/>
    <hyperlink ref="B57" location="'Tableau 7I'!A1" display="'Tableau 7I'!A1"/>
    <hyperlink ref="B73" location="'Tableau 9B'!A1" display="'Tableau 9B'!A1"/>
    <hyperlink ref="B74" location="'Tableau 9C'!A1" display="'Tableau 9C'!A1"/>
    <hyperlink ref="B81" location="'Tableau 11B'!A1" display="'Tableau 11B'!A1"/>
    <hyperlink ref="B84" location="'Tableau 13'!A1" display="'Tableau 13'!A1"/>
    <hyperlink ref="B87" location="'Tableau 14A'!A1" display="'Tableau 14A'!A1"/>
    <hyperlink ref="B88" location="'Tableau 14B'!A1" display="'Tableau 14B'!A1"/>
    <hyperlink ref="B89" location="'Tableau 14C'!A1" display="'Tableau 14C'!A1"/>
    <hyperlink ref="B91" location="'Tableau 15'!A1" display="'Tableau 15'!A1"/>
    <hyperlink ref="B95" location="'Tableau 16B'!A1" display="'Tableau 16B'!A1"/>
    <hyperlink ref="B101" location="'Tableau 18A'!A1" display="'Tableau 18A'!A1"/>
    <hyperlink ref="B102" location="'Tableau 18B'!A1" display="'Tableau 18B'!A1"/>
    <hyperlink ref="B108" location="'Tableau 20B'!A1" display="'Tableau 20B'!A1"/>
    <hyperlink ref="B109" location="'Tableau 20C'!A1" display="'Tableau 20C'!A1"/>
    <hyperlink ref="B5" location="ANNEXES!A1" display="ANNEXES!A1"/>
    <hyperlink ref="B65" location="'Tableau 7O'!A1" display="'Tableau 7O'!A1"/>
    <hyperlink ref="B99" location="'Tableau 17B'!A1" display="'Tableau 17B'!A1"/>
    <hyperlink ref="B63:B64" location="'Tableau 7N'!A1" display="'Tableau 7N'!A1"/>
    <hyperlink ref="B126" location="'Tableau 29'!A1" display="'Tableau 29'!A1"/>
    <hyperlink ref="B30" location="'Tableau 6 ter'!A1" display="'Tableau 6 ter'!A1"/>
    <hyperlink ref="B29" location="'Tableau 6 bis'!A1" display="'Tableau 6 bis'!A1"/>
    <hyperlink ref="B9" location="'Tableau 1A bis'!A1" display="'Tableau 1A bis'!A1"/>
    <hyperlink ref="B17" location="'Tableau 2A bis'!A1" display="'Tableau 2A bis'!A1"/>
    <hyperlink ref="B20" location="'Tableau 3A bis'!A1" display="'Tableau 3A bis'!A1"/>
    <hyperlink ref="B23" location="'Tableau 4A bis'!A1" display="'Tableau 4A bis'!A1"/>
    <hyperlink ref="B48" location="'Tableau 7 bis'!A1" display="'Tableau 7 bis'!A1"/>
    <hyperlink ref="B98" location="'Tableau 17A'!A1" display="'Tableau 17A'!A1"/>
    <hyperlink ref="B105" location="'Tableau 19 bis'!A1" display="'Tableau 19 bis'!A1"/>
    <hyperlink ref="B127" location="'Tableau 29 bis'!A1" display="'Tableau 29 bis'!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sheetPr published="0">
    <pageSetUpPr fitToPage="1"/>
  </sheetPr>
  <dimension ref="A3:E36"/>
  <sheetViews>
    <sheetView zoomScaleNormal="100" workbookViewId="0">
      <selection activeCell="B4" sqref="B4:E4"/>
    </sheetView>
  </sheetViews>
  <sheetFormatPr baseColWidth="10" defaultRowHeight="12.75"/>
  <cols>
    <col min="1" max="1" width="11.42578125" style="752"/>
    <col min="2" max="2" width="21.85546875" style="735" customWidth="1"/>
    <col min="3" max="3" width="24.140625" style="206" customWidth="1"/>
    <col min="4" max="4" width="114.28515625" style="206" customWidth="1"/>
    <col min="5" max="5" width="20" style="735" bestFit="1" customWidth="1"/>
    <col min="6" max="16384" width="11.42578125" style="206"/>
  </cols>
  <sheetData>
    <row r="3" spans="1:5" s="211" customFormat="1" ht="115.5" customHeight="1" thickBot="1">
      <c r="A3" s="1021"/>
      <c r="B3" s="734"/>
      <c r="C3" s="207"/>
      <c r="E3" s="736"/>
    </row>
    <row r="4" spans="1:5" s="211" customFormat="1" ht="75" customHeight="1" thickBot="1">
      <c r="A4" s="1021"/>
      <c r="B4" s="2508" t="s">
        <v>1584</v>
      </c>
      <c r="C4" s="2509"/>
      <c r="D4" s="2509"/>
      <c r="E4" s="2510"/>
    </row>
    <row r="5" spans="1:5" s="211" customFormat="1" ht="6" customHeight="1">
      <c r="A5" s="1021"/>
      <c r="B5" s="734"/>
      <c r="C5" s="207"/>
      <c r="E5" s="736"/>
    </row>
    <row r="6" spans="1:5">
      <c r="E6" s="1401"/>
    </row>
    <row r="7" spans="1:5">
      <c r="D7" s="211"/>
      <c r="E7" s="2865" t="s">
        <v>1585</v>
      </c>
    </row>
    <row r="8" spans="1:5">
      <c r="B8" s="941" t="s">
        <v>706</v>
      </c>
      <c r="C8" s="941" t="s">
        <v>836</v>
      </c>
      <c r="D8" s="2307" t="s">
        <v>1160</v>
      </c>
      <c r="E8" s="1402"/>
    </row>
    <row r="9" spans="1:5" ht="38.25">
      <c r="B9" s="941" t="s">
        <v>707</v>
      </c>
      <c r="C9" s="941" t="s">
        <v>836</v>
      </c>
      <c r="D9" s="2307" t="s">
        <v>1242</v>
      </c>
      <c r="E9" s="1402"/>
    </row>
    <row r="10" spans="1:5" ht="38.25">
      <c r="B10" s="941" t="s">
        <v>708</v>
      </c>
      <c r="C10" s="941" t="s">
        <v>836</v>
      </c>
      <c r="D10" s="2307" t="s">
        <v>1243</v>
      </c>
      <c r="E10" s="1402"/>
    </row>
    <row r="11" spans="1:5">
      <c r="B11" s="941" t="s">
        <v>709</v>
      </c>
      <c r="C11" s="941" t="s">
        <v>1169</v>
      </c>
      <c r="D11" s="2308" t="s">
        <v>1170</v>
      </c>
      <c r="E11" s="1402"/>
    </row>
    <row r="12" spans="1:5" ht="25.5">
      <c r="B12" s="941" t="s">
        <v>710</v>
      </c>
      <c r="C12" s="941" t="s">
        <v>1105</v>
      </c>
      <c r="D12" s="2309" t="s">
        <v>1108</v>
      </c>
      <c r="E12" s="1402"/>
    </row>
    <row r="13" spans="1:5" ht="25.5">
      <c r="B13" s="941" t="s">
        <v>711</v>
      </c>
      <c r="C13" s="941" t="s">
        <v>1106</v>
      </c>
      <c r="D13" s="2309" t="s">
        <v>1109</v>
      </c>
      <c r="E13" s="1402"/>
    </row>
    <row r="14" spans="1:5" ht="63.75">
      <c r="B14" s="941" t="s">
        <v>715</v>
      </c>
      <c r="C14" s="941" t="s">
        <v>500</v>
      </c>
      <c r="D14" s="2309" t="s">
        <v>1598</v>
      </c>
      <c r="E14" s="1402"/>
    </row>
    <row r="15" spans="1:5" ht="51">
      <c r="B15" s="941" t="s">
        <v>712</v>
      </c>
      <c r="C15" s="941" t="s">
        <v>500</v>
      </c>
      <c r="D15" s="2309" t="s">
        <v>1599</v>
      </c>
      <c r="E15" s="1402"/>
    </row>
    <row r="16" spans="1:5">
      <c r="B16" s="941" t="s">
        <v>716</v>
      </c>
      <c r="C16" s="941" t="s">
        <v>867</v>
      </c>
      <c r="D16" s="2307" t="s">
        <v>733</v>
      </c>
      <c r="E16" s="1402"/>
    </row>
    <row r="17" spans="2:5" ht="38.25">
      <c r="B17" s="941" t="s">
        <v>720</v>
      </c>
      <c r="C17" s="941" t="s">
        <v>867</v>
      </c>
      <c r="D17" s="2307" t="s">
        <v>1153</v>
      </c>
      <c r="E17" s="1402"/>
    </row>
    <row r="18" spans="2:5" ht="25.5">
      <c r="B18" s="941" t="s">
        <v>717</v>
      </c>
      <c r="C18" s="941" t="s">
        <v>1586</v>
      </c>
      <c r="D18" s="941" t="s">
        <v>1587</v>
      </c>
      <c r="E18" s="1402"/>
    </row>
    <row r="19" spans="2:5" ht="25.5">
      <c r="B19" s="942" t="s">
        <v>718</v>
      </c>
      <c r="C19" s="944" t="s">
        <v>837</v>
      </c>
      <c r="D19" s="2310" t="s">
        <v>1110</v>
      </c>
      <c r="E19" s="1402"/>
    </row>
    <row r="20" spans="2:5" ht="63.75">
      <c r="B20" s="942" t="s">
        <v>719</v>
      </c>
      <c r="C20" s="944" t="s">
        <v>838</v>
      </c>
      <c r="D20" s="2863" t="s">
        <v>1600</v>
      </c>
      <c r="E20" s="1402"/>
    </row>
    <row r="21" spans="2:5" ht="25.5">
      <c r="B21" s="943" t="s">
        <v>1588</v>
      </c>
      <c r="C21" s="944" t="s">
        <v>1460</v>
      </c>
      <c r="D21" s="2310" t="s">
        <v>1360</v>
      </c>
      <c r="E21" s="1402"/>
    </row>
    <row r="22" spans="2:5">
      <c r="B22" s="943" t="s">
        <v>1589</v>
      </c>
      <c r="C22" s="944" t="s">
        <v>1101</v>
      </c>
      <c r="D22" s="2310" t="s">
        <v>1112</v>
      </c>
      <c r="E22" s="1402"/>
    </row>
    <row r="23" spans="2:5" ht="38.25">
      <c r="B23" s="941" t="s">
        <v>721</v>
      </c>
      <c r="C23" s="941" t="s">
        <v>1366</v>
      </c>
      <c r="D23" s="2312" t="s">
        <v>1472</v>
      </c>
      <c r="E23" s="1402"/>
    </row>
    <row r="24" spans="2:5" ht="25.5">
      <c r="B24" s="943" t="s">
        <v>722</v>
      </c>
      <c r="C24" s="944" t="s">
        <v>729</v>
      </c>
      <c r="D24" s="2310" t="s">
        <v>1254</v>
      </c>
      <c r="E24" s="1402"/>
    </row>
    <row r="25" spans="2:5">
      <c r="B25" s="943" t="s">
        <v>724</v>
      </c>
      <c r="C25" s="944" t="s">
        <v>728</v>
      </c>
      <c r="D25" s="2311" t="s">
        <v>1234</v>
      </c>
      <c r="E25" s="1402"/>
    </row>
    <row r="26" spans="2:5" ht="38.25">
      <c r="B26" s="942" t="s">
        <v>725</v>
      </c>
      <c r="C26" s="945"/>
      <c r="D26" s="942" t="s">
        <v>1244</v>
      </c>
      <c r="E26" s="1402"/>
    </row>
    <row r="27" spans="2:5">
      <c r="B27" s="942" t="s">
        <v>839</v>
      </c>
      <c r="C27" s="1094"/>
      <c r="D27" s="942" t="s">
        <v>1590</v>
      </c>
      <c r="E27" s="1402"/>
    </row>
    <row r="28" spans="2:5">
      <c r="B28" s="942" t="s">
        <v>726</v>
      </c>
      <c r="C28" s="1094"/>
      <c r="D28" s="942" t="s">
        <v>1591</v>
      </c>
      <c r="E28" s="1402"/>
    </row>
    <row r="29" spans="2:5">
      <c r="B29" s="942" t="s">
        <v>727</v>
      </c>
      <c r="C29" s="1094"/>
      <c r="D29" s="942" t="s">
        <v>1592</v>
      </c>
      <c r="E29" s="1402"/>
    </row>
    <row r="30" spans="2:5">
      <c r="B30" s="942" t="s">
        <v>1473</v>
      </c>
      <c r="C30" s="1094"/>
      <c r="D30" s="942" t="s">
        <v>1593</v>
      </c>
      <c r="E30" s="1402"/>
    </row>
    <row r="31" spans="2:5">
      <c r="B31" s="942" t="s">
        <v>1474</v>
      </c>
      <c r="C31" s="1094"/>
      <c r="D31" s="942" t="s">
        <v>1594</v>
      </c>
      <c r="E31" s="1402"/>
    </row>
    <row r="32" spans="2:5" ht="25.5">
      <c r="B32" s="942" t="s">
        <v>730</v>
      </c>
      <c r="C32" s="1094"/>
      <c r="D32" s="942" t="s">
        <v>1595</v>
      </c>
      <c r="E32" s="1402"/>
    </row>
    <row r="33" spans="2:5" ht="38.25">
      <c r="B33" s="942" t="s">
        <v>731</v>
      </c>
      <c r="C33" s="945" t="s">
        <v>1596</v>
      </c>
      <c r="D33" s="942" t="s">
        <v>1597</v>
      </c>
      <c r="E33" s="1402"/>
    </row>
    <row r="34" spans="2:5" ht="25.5">
      <c r="B34" s="942" t="s">
        <v>732</v>
      </c>
      <c r="C34" s="945" t="s">
        <v>1596</v>
      </c>
      <c r="D34" s="2864" t="s">
        <v>1601</v>
      </c>
      <c r="E34" s="1402"/>
    </row>
    <row r="35" spans="2:5" ht="38.25">
      <c r="B35" s="942" t="s">
        <v>1475</v>
      </c>
      <c r="C35" s="2866" t="s">
        <v>1596</v>
      </c>
      <c r="D35" s="2867" t="s">
        <v>1602</v>
      </c>
      <c r="E35" s="1402"/>
    </row>
    <row r="36" spans="2:5" ht="25.5">
      <c r="B36" s="942" t="s">
        <v>1475</v>
      </c>
      <c r="C36" s="945" t="s">
        <v>1596</v>
      </c>
      <c r="D36" s="2862" t="s">
        <v>1113</v>
      </c>
      <c r="E36" s="1402"/>
    </row>
  </sheetData>
  <mergeCells count="1">
    <mergeCell ref="B4:E4"/>
  </mergeCells>
  <pageMargins left="0.70866141732283472" right="0.70866141732283472" top="0.74803149606299213" bottom="0.7480314960629921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L62"/>
  <sheetViews>
    <sheetView showGridLines="0" zoomScaleNormal="100" zoomScaleSheetLayoutView="100" workbookViewId="0">
      <selection activeCell="D18" sqref="D18"/>
    </sheetView>
  </sheetViews>
  <sheetFormatPr baseColWidth="10" defaultColWidth="8.85546875" defaultRowHeight="12.75"/>
  <cols>
    <col min="1" max="1" width="56.42578125" style="2" customWidth="1"/>
    <col min="2" max="2" width="39.7109375" style="2" customWidth="1"/>
    <col min="3" max="16384" width="8.85546875" style="2"/>
  </cols>
  <sheetData>
    <row r="1" spans="1:2" ht="15.75">
      <c r="A1" s="2513" t="s">
        <v>219</v>
      </c>
      <c r="B1" s="2514"/>
    </row>
    <row r="2" spans="1:2">
      <c r="A2" s="22"/>
    </row>
    <row r="4" spans="1:2" customFormat="1">
      <c r="A4" s="98" t="s">
        <v>220</v>
      </c>
      <c r="B4" s="24" t="str">
        <f>'PAGE DE GARDE'!C7</f>
        <v>GRD</v>
      </c>
    </row>
    <row r="5" spans="1:2" customFormat="1">
      <c r="A5" s="98" t="s">
        <v>221</v>
      </c>
      <c r="B5" s="26" t="str">
        <f>+'PAGE DE GARDE'!C8</f>
        <v>GAZ</v>
      </c>
    </row>
    <row r="6" spans="1:2" customFormat="1">
      <c r="A6" s="21"/>
      <c r="B6" s="24"/>
    </row>
    <row r="7" spans="1:2" customFormat="1">
      <c r="A7" s="98" t="s">
        <v>222</v>
      </c>
      <c r="B7" s="27" t="str">
        <f>'PAGE DE GARDE'!C10</f>
        <v>REALITE 2015 V0</v>
      </c>
    </row>
    <row r="8" spans="1:2" customFormat="1">
      <c r="A8" s="21"/>
      <c r="B8" s="24"/>
    </row>
    <row r="9" spans="1:2" customFormat="1">
      <c r="A9" s="21"/>
      <c r="B9" s="24"/>
    </row>
    <row r="10" spans="1:2" ht="13.5" thickBot="1"/>
    <row r="11" spans="1:2" ht="25.5" customHeight="1" thickBot="1">
      <c r="A11" s="2511" t="s">
        <v>17</v>
      </c>
      <c r="B11" s="2512"/>
    </row>
    <row r="12" spans="1:2">
      <c r="A12" s="1229" t="s">
        <v>840</v>
      </c>
      <c r="B12" s="1095"/>
    </row>
    <row r="13" spans="1:2">
      <c r="A13" s="1230" t="s">
        <v>223</v>
      </c>
      <c r="B13" s="1096">
        <v>0.2</v>
      </c>
    </row>
    <row r="14" spans="1:2">
      <c r="A14" s="1230" t="s">
        <v>848</v>
      </c>
      <c r="B14" s="1097">
        <v>2.4334999999999999E-2</v>
      </c>
    </row>
    <row r="15" spans="1:2">
      <c r="A15" s="1230" t="s">
        <v>224</v>
      </c>
      <c r="B15" s="1097">
        <v>3.5000000000000003E-2</v>
      </c>
    </row>
    <row r="16" spans="1:2">
      <c r="A16" s="1230" t="s">
        <v>225</v>
      </c>
      <c r="B16" s="1096">
        <v>0.85</v>
      </c>
    </row>
    <row r="17" spans="1:9">
      <c r="A17" s="1230"/>
      <c r="B17" s="1096"/>
    </row>
    <row r="18" spans="1:9">
      <c r="A18" s="1230"/>
      <c r="B18" s="1096"/>
    </row>
    <row r="19" spans="1:9">
      <c r="A19" s="548" t="s">
        <v>459</v>
      </c>
      <c r="B19" s="1096"/>
    </row>
    <row r="20" spans="1:9">
      <c r="A20" s="1231" t="s">
        <v>223</v>
      </c>
      <c r="B20" s="1096">
        <v>0.2</v>
      </c>
    </row>
    <row r="21" spans="1:9">
      <c r="A21" s="1231" t="s">
        <v>934</v>
      </c>
      <c r="B21" s="1232"/>
    </row>
    <row r="22" spans="1:9">
      <c r="A22" s="1231" t="s">
        <v>224</v>
      </c>
      <c r="B22" s="1097">
        <v>3.5000000000000003E-2</v>
      </c>
    </row>
    <row r="23" spans="1:9">
      <c r="A23" s="1231" t="s">
        <v>225</v>
      </c>
      <c r="B23" s="1096">
        <v>0.85</v>
      </c>
    </row>
    <row r="24" spans="1:9">
      <c r="A24" s="1230"/>
      <c r="B24" s="1096"/>
    </row>
    <row r="25" spans="1:9">
      <c r="A25" s="765"/>
      <c r="B25" s="1097"/>
    </row>
    <row r="26" spans="1:9">
      <c r="A26" s="548" t="s">
        <v>15</v>
      </c>
      <c r="B26" s="1097"/>
    </row>
    <row r="27" spans="1:9">
      <c r="A27" s="1231"/>
      <c r="B27" s="2377"/>
      <c r="E27" s="553"/>
      <c r="F27" s="754"/>
      <c r="G27" s="209"/>
      <c r="H27" s="209"/>
      <c r="I27" s="209"/>
    </row>
    <row r="28" spans="1:9">
      <c r="A28" s="1231"/>
      <c r="B28" s="2377"/>
      <c r="E28" s="553"/>
      <c r="F28" s="754"/>
      <c r="G28" s="209"/>
      <c r="H28" s="209"/>
      <c r="I28" s="209"/>
    </row>
    <row r="29" spans="1:9">
      <c r="A29" s="1231"/>
      <c r="B29" s="2377"/>
      <c r="E29" s="553"/>
      <c r="F29" s="754"/>
      <c r="G29" s="209"/>
      <c r="H29" s="209"/>
      <c r="I29" s="209"/>
    </row>
    <row r="30" spans="1:9">
      <c r="A30" s="1231" t="s">
        <v>957</v>
      </c>
      <c r="B30" s="2377">
        <v>8.0000000000000002E-3</v>
      </c>
      <c r="C30" s="1149"/>
      <c r="E30" s="553"/>
      <c r="F30" s="754"/>
      <c r="G30" s="209"/>
      <c r="H30" s="209"/>
      <c r="I30" s="209"/>
    </row>
    <row r="31" spans="1:9">
      <c r="A31" s="1231" t="s">
        <v>958</v>
      </c>
      <c r="B31" s="2377">
        <v>1.2999999999999999E-2</v>
      </c>
      <c r="C31" s="1149"/>
      <c r="E31" s="553"/>
      <c r="F31" s="754"/>
      <c r="G31" s="209"/>
      <c r="H31" s="209"/>
      <c r="I31" s="209"/>
    </row>
    <row r="32" spans="1:9">
      <c r="A32" s="1231" t="s">
        <v>960</v>
      </c>
      <c r="B32" s="2377">
        <v>1.4999999999999999E-2</v>
      </c>
      <c r="C32" s="1149"/>
      <c r="E32" s="553"/>
      <c r="F32" s="754"/>
      <c r="G32" s="209"/>
      <c r="H32" s="209"/>
      <c r="I32" s="209"/>
    </row>
    <row r="33" spans="1:12">
      <c r="A33" s="765"/>
      <c r="B33" s="1097"/>
      <c r="E33" s="553"/>
      <c r="F33" s="754"/>
      <c r="G33" s="209"/>
      <c r="H33" s="209"/>
      <c r="I33" s="209"/>
    </row>
    <row r="34" spans="1:12">
      <c r="A34" s="1233" t="s">
        <v>226</v>
      </c>
      <c r="B34" s="1097"/>
      <c r="E34" s="553"/>
      <c r="F34" s="553"/>
    </row>
    <row r="35" spans="1:12">
      <c r="A35" s="1230" t="s">
        <v>396</v>
      </c>
      <c r="B35" s="1234"/>
      <c r="J35" s="193"/>
      <c r="K35" s="91"/>
      <c r="L35" s="91"/>
    </row>
    <row r="36" spans="1:12">
      <c r="A36" s="1230" t="s">
        <v>397</v>
      </c>
      <c r="B36" s="1234"/>
      <c r="J36" s="193"/>
      <c r="K36" s="91"/>
      <c r="L36" s="91"/>
    </row>
    <row r="37" spans="1:12">
      <c r="A37" s="1230" t="s">
        <v>932</v>
      </c>
      <c r="B37" s="1234"/>
      <c r="J37" s="193"/>
      <c r="K37" s="91"/>
      <c r="L37" s="91"/>
    </row>
    <row r="38" spans="1:12">
      <c r="A38" s="1230" t="s">
        <v>963</v>
      </c>
      <c r="B38" s="1234"/>
      <c r="J38" s="193"/>
      <c r="K38" s="91"/>
      <c r="L38" s="91"/>
    </row>
    <row r="39" spans="1:12">
      <c r="A39" s="1230" t="s">
        <v>933</v>
      </c>
      <c r="B39" s="1234"/>
      <c r="J39" s="193"/>
      <c r="K39" s="91"/>
      <c r="L39" s="91"/>
    </row>
    <row r="40" spans="1:12">
      <c r="A40" s="1230" t="s">
        <v>964</v>
      </c>
      <c r="B40" s="1234"/>
      <c r="J40" s="193"/>
      <c r="K40" s="91"/>
      <c r="L40" s="91"/>
    </row>
    <row r="41" spans="1:12">
      <c r="A41" s="765"/>
      <c r="B41" s="1097"/>
      <c r="J41" s="193"/>
      <c r="K41" s="91"/>
      <c r="L41" s="91"/>
    </row>
    <row r="42" spans="1:12">
      <c r="A42" s="1233" t="s">
        <v>217</v>
      </c>
      <c r="B42" s="1096"/>
      <c r="J42" s="193"/>
      <c r="K42" s="91"/>
      <c r="L42" s="91"/>
    </row>
    <row r="43" spans="1:12">
      <c r="A43" s="1230" t="s">
        <v>157</v>
      </c>
      <c r="B43" s="1099">
        <v>0.03</v>
      </c>
      <c r="J43" s="193"/>
      <c r="K43" s="91"/>
      <c r="L43" s="91"/>
    </row>
    <row r="44" spans="1:12">
      <c r="A44" s="1230" t="s">
        <v>158</v>
      </c>
      <c r="B44" s="1099">
        <v>0.02</v>
      </c>
      <c r="J44" s="193"/>
      <c r="K44" s="91"/>
      <c r="L44" s="91"/>
    </row>
    <row r="45" spans="1:12">
      <c r="A45" s="1230" t="s">
        <v>1603</v>
      </c>
      <c r="B45" s="1099">
        <v>0.02</v>
      </c>
      <c r="J45" s="193"/>
      <c r="K45" s="91"/>
      <c r="L45" s="91"/>
    </row>
    <row r="46" spans="1:12">
      <c r="A46" s="1230" t="s">
        <v>1604</v>
      </c>
      <c r="B46" s="1099">
        <v>0.02</v>
      </c>
      <c r="J46" s="193"/>
      <c r="K46" s="91"/>
      <c r="L46" s="91"/>
    </row>
    <row r="47" spans="1:12">
      <c r="A47" s="1230" t="s">
        <v>1605</v>
      </c>
      <c r="B47" s="1099">
        <v>0.03</v>
      </c>
      <c r="J47" s="193"/>
      <c r="K47" s="91"/>
      <c r="L47" s="91"/>
    </row>
    <row r="48" spans="1:12">
      <c r="A48" s="1230" t="s">
        <v>849</v>
      </c>
      <c r="B48" s="1099"/>
    </row>
    <row r="49" spans="1:2">
      <c r="A49" s="1230" t="s">
        <v>1606</v>
      </c>
      <c r="B49" s="1099">
        <v>0.03</v>
      </c>
    </row>
    <row r="50" spans="1:2">
      <c r="A50" s="1230" t="s">
        <v>1607</v>
      </c>
      <c r="B50" s="1099">
        <v>0.02</v>
      </c>
    </row>
    <row r="51" spans="1:2">
      <c r="A51" s="1230" t="s">
        <v>850</v>
      </c>
      <c r="B51" s="1099">
        <v>0.03</v>
      </c>
    </row>
    <row r="52" spans="1:2">
      <c r="A52" s="1230" t="s">
        <v>851</v>
      </c>
      <c r="B52" s="1099">
        <v>0.1</v>
      </c>
    </row>
    <row r="53" spans="1:2">
      <c r="A53" s="1230" t="s">
        <v>852</v>
      </c>
      <c r="B53" s="1099">
        <v>0.1</v>
      </c>
    </row>
    <row r="54" spans="1:2">
      <c r="A54" s="1230" t="s">
        <v>121</v>
      </c>
      <c r="B54" s="1099">
        <v>0.2</v>
      </c>
    </row>
    <row r="55" spans="1:2">
      <c r="A55" s="1230" t="s">
        <v>218</v>
      </c>
      <c r="B55" s="1099">
        <v>0.1</v>
      </c>
    </row>
    <row r="56" spans="1:2">
      <c r="A56" s="1230" t="s">
        <v>122</v>
      </c>
      <c r="B56" s="1099">
        <v>0.1</v>
      </c>
    </row>
    <row r="57" spans="1:2">
      <c r="A57" s="1230" t="s">
        <v>853</v>
      </c>
      <c r="B57" s="1099">
        <v>0.33</v>
      </c>
    </row>
    <row r="58" spans="1:2">
      <c r="A58" s="1230" t="s">
        <v>854</v>
      </c>
      <c r="B58" s="1099">
        <v>0.1</v>
      </c>
    </row>
    <row r="59" spans="1:2">
      <c r="A59" s="1230" t="s">
        <v>124</v>
      </c>
      <c r="B59" s="1099">
        <v>0.1</v>
      </c>
    </row>
    <row r="60" spans="1:2">
      <c r="A60" s="1230" t="s">
        <v>1608</v>
      </c>
      <c r="B60" s="1099">
        <v>0.1</v>
      </c>
    </row>
    <row r="61" spans="1:2">
      <c r="A61" s="1231" t="s">
        <v>855</v>
      </c>
      <c r="B61" s="1099">
        <v>0.2</v>
      </c>
    </row>
    <row r="62" spans="1:2" ht="13.5" thickBot="1">
      <c r="A62" s="1100"/>
      <c r="B62" s="1101"/>
    </row>
  </sheetData>
  <mergeCells count="2">
    <mergeCell ref="A11:B11"/>
    <mergeCell ref="A1:B1"/>
  </mergeCells>
  <pageMargins left="0.55118110236220474" right="0.23622047244094491" top="0.86614173228346458" bottom="0.6692913385826772" header="0.27559055118110237" footer="0.43307086614173229"/>
  <pageSetup paperSize="9" scale="91"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sheetPr published="0">
    <pageSetUpPr fitToPage="1"/>
  </sheetPr>
  <dimension ref="A1:V94"/>
  <sheetViews>
    <sheetView showGridLines="0" zoomScaleNormal="100" zoomScaleSheetLayoutView="100" workbookViewId="0"/>
  </sheetViews>
  <sheetFormatPr baseColWidth="10" defaultColWidth="8.85546875" defaultRowHeight="12.75" outlineLevelCol="1"/>
  <cols>
    <col min="1" max="3" width="8.85546875" style="206"/>
    <col min="4" max="4" width="32.42578125" style="206" customWidth="1"/>
    <col min="5" max="5" width="8.85546875" style="206"/>
    <col min="6" max="6" width="18.42578125" style="206" customWidth="1"/>
    <col min="7" max="13" width="18.42578125" style="206" customWidth="1" outlineLevel="1"/>
    <col min="14" max="14" width="6.85546875" style="206" customWidth="1" outlineLevel="1"/>
    <col min="15" max="22" width="18.42578125" style="206" customWidth="1"/>
    <col min="23" max="16384" width="8.85546875" style="206"/>
  </cols>
  <sheetData>
    <row r="1" spans="1:22" s="272" customFormat="1" ht="18">
      <c r="A1" s="75" t="s">
        <v>1163</v>
      </c>
      <c r="B1" s="75"/>
      <c r="C1" s="75"/>
      <c r="D1" s="75"/>
      <c r="E1" s="76"/>
      <c r="F1" s="76"/>
      <c r="G1" s="76"/>
      <c r="H1" s="76"/>
      <c r="I1" s="76"/>
      <c r="J1" s="75"/>
      <c r="K1" s="75"/>
      <c r="L1" s="75"/>
      <c r="M1" s="75"/>
      <c r="N1" s="273"/>
      <c r="O1" s="76"/>
      <c r="P1" s="76"/>
      <c r="Q1" s="76"/>
      <c r="R1" s="76"/>
      <c r="S1" s="75"/>
      <c r="T1" s="75"/>
      <c r="U1" s="75"/>
      <c r="V1" s="75"/>
    </row>
    <row r="2" spans="1:22" s="270" customFormat="1" ht="11.25">
      <c r="A2" s="62" t="str">
        <f>'PAGE DE GARDE'!C8</f>
        <v>GAZ</v>
      </c>
      <c r="B2" s="62"/>
      <c r="C2" s="62"/>
      <c r="D2" s="63"/>
      <c r="E2" s="947" t="str">
        <f>'PAGE DE GARDE'!C10</f>
        <v>REALITE 2015 V0</v>
      </c>
      <c r="F2" s="63"/>
      <c r="G2" s="63"/>
      <c r="H2" s="63"/>
      <c r="I2" s="63"/>
      <c r="J2" s="62"/>
      <c r="K2" s="62"/>
      <c r="L2" s="62"/>
      <c r="M2" s="62"/>
      <c r="N2" s="274"/>
      <c r="O2" s="63"/>
      <c r="P2" s="63"/>
      <c r="Q2" s="63"/>
      <c r="R2" s="63"/>
      <c r="S2" s="62"/>
      <c r="T2" s="62"/>
      <c r="U2" s="62"/>
      <c r="V2" s="62"/>
    </row>
    <row r="3" spans="1:22" s="270" customFormat="1" ht="11.25">
      <c r="A3" s="271" t="str">
        <f>'PAGE DE GARDE'!C7</f>
        <v>GRD</v>
      </c>
      <c r="B3" s="62"/>
      <c r="C3" s="62"/>
      <c r="D3" s="62"/>
      <c r="E3" s="63"/>
      <c r="F3" s="63"/>
      <c r="G3" s="63"/>
      <c r="H3" s="63"/>
      <c r="I3" s="63"/>
      <c r="J3" s="62"/>
      <c r="K3" s="62"/>
      <c r="L3" s="62"/>
      <c r="M3" s="62"/>
      <c r="N3" s="274"/>
      <c r="O3" s="63"/>
      <c r="P3" s="63"/>
      <c r="Q3" s="63"/>
      <c r="R3" s="63"/>
      <c r="S3" s="62"/>
      <c r="T3" s="62"/>
      <c r="U3" s="62"/>
      <c r="V3" s="62"/>
    </row>
    <row r="4" spans="1:22">
      <c r="A4" s="84"/>
      <c r="B4" s="84"/>
      <c r="C4" s="84"/>
      <c r="D4" s="84"/>
      <c r="E4" s="84"/>
      <c r="F4" s="84"/>
      <c r="G4" s="84"/>
      <c r="H4" s="84"/>
      <c r="I4" s="84"/>
      <c r="J4" s="84"/>
      <c r="K4" s="84"/>
      <c r="L4" s="84"/>
      <c r="M4" s="84"/>
      <c r="O4" s="84"/>
      <c r="P4" s="84"/>
      <c r="Q4" s="84"/>
      <c r="R4" s="84"/>
      <c r="S4" s="84"/>
      <c r="T4" s="84"/>
      <c r="U4" s="84"/>
      <c r="V4" s="84"/>
    </row>
    <row r="5" spans="1:22" ht="13.5" thickBot="1"/>
    <row r="6" spans="1:22" ht="18.75" thickBot="1">
      <c r="F6" s="2539" t="str">
        <f>+'PAGE DE GARDE'!B16</f>
        <v>REALITE 2014</v>
      </c>
      <c r="G6" s="2540"/>
      <c r="H6" s="2540"/>
      <c r="I6" s="2540"/>
      <c r="J6" s="2540"/>
      <c r="K6" s="2540"/>
      <c r="L6" s="2540"/>
      <c r="M6" s="2541"/>
      <c r="O6" s="2539" t="str">
        <f>+'PAGE DE GARDE'!B14</f>
        <v>REALITE 2015</v>
      </c>
      <c r="P6" s="2540"/>
      <c r="Q6" s="2540"/>
      <c r="R6" s="2540"/>
      <c r="S6" s="2540"/>
      <c r="T6" s="2540"/>
      <c r="U6" s="2540"/>
      <c r="V6" s="2541"/>
    </row>
    <row r="7" spans="1:22" ht="13.5" thickBot="1">
      <c r="A7" s="2527" t="s">
        <v>308</v>
      </c>
      <c r="B7" s="2528"/>
      <c r="C7" s="2528"/>
      <c r="D7" s="2529"/>
      <c r="E7" s="2536" t="s">
        <v>410</v>
      </c>
      <c r="F7" s="2515" t="s">
        <v>1174</v>
      </c>
      <c r="G7" s="2515" t="s">
        <v>469</v>
      </c>
      <c r="H7" s="2518" t="s">
        <v>468</v>
      </c>
      <c r="I7" s="2519"/>
      <c r="J7" s="2519"/>
      <c r="K7" s="2519"/>
      <c r="L7" s="2519"/>
      <c r="M7" s="2520"/>
      <c r="O7" s="2515" t="s">
        <v>1174</v>
      </c>
      <c r="P7" s="2515" t="s">
        <v>469</v>
      </c>
      <c r="Q7" s="2518" t="s">
        <v>468</v>
      </c>
      <c r="R7" s="2519"/>
      <c r="S7" s="2519"/>
      <c r="T7" s="2519"/>
      <c r="U7" s="2519"/>
      <c r="V7" s="2520"/>
    </row>
    <row r="8" spans="1:22" s="209" customFormat="1" ht="13.5" customHeight="1">
      <c r="A8" s="2530"/>
      <c r="B8" s="2531"/>
      <c r="C8" s="2531"/>
      <c r="D8" s="2532"/>
      <c r="E8" s="2537"/>
      <c r="F8" s="2516"/>
      <c r="G8" s="2516"/>
      <c r="H8" s="2521" t="s">
        <v>467</v>
      </c>
      <c r="I8" s="2522"/>
      <c r="J8" s="2523"/>
      <c r="K8" s="2521" t="s">
        <v>466</v>
      </c>
      <c r="L8" s="2522"/>
      <c r="M8" s="2523"/>
      <c r="O8" s="2516"/>
      <c r="P8" s="2516"/>
      <c r="Q8" s="2521" t="s">
        <v>467</v>
      </c>
      <c r="R8" s="2522"/>
      <c r="S8" s="2523"/>
      <c r="T8" s="2521" t="s">
        <v>466</v>
      </c>
      <c r="U8" s="2522"/>
      <c r="V8" s="2523"/>
    </row>
    <row r="9" spans="1:22" s="209" customFormat="1" ht="13.5" thickBot="1">
      <c r="A9" s="2530"/>
      <c r="B9" s="2531"/>
      <c r="C9" s="2531"/>
      <c r="D9" s="2532"/>
      <c r="E9" s="2537"/>
      <c r="F9" s="2516"/>
      <c r="G9" s="2516"/>
      <c r="H9" s="2524"/>
      <c r="I9" s="2525"/>
      <c r="J9" s="2526"/>
      <c r="K9" s="2524"/>
      <c r="L9" s="2525"/>
      <c r="M9" s="2526"/>
      <c r="O9" s="2516"/>
      <c r="P9" s="2516"/>
      <c r="Q9" s="2524"/>
      <c r="R9" s="2525"/>
      <c r="S9" s="2526"/>
      <c r="T9" s="2524"/>
      <c r="U9" s="2525"/>
      <c r="V9" s="2526"/>
    </row>
    <row r="10" spans="1:22" s="209" customFormat="1" ht="26.25" thickBot="1">
      <c r="A10" s="2533"/>
      <c r="B10" s="2534"/>
      <c r="C10" s="2534"/>
      <c r="D10" s="2535"/>
      <c r="E10" s="2538"/>
      <c r="F10" s="2517"/>
      <c r="G10" s="2517"/>
      <c r="H10" s="249" t="s">
        <v>464</v>
      </c>
      <c r="I10" s="249" t="s">
        <v>463</v>
      </c>
      <c r="J10" s="249" t="s">
        <v>465</v>
      </c>
      <c r="K10" s="249" t="s">
        <v>464</v>
      </c>
      <c r="L10" s="249" t="s">
        <v>463</v>
      </c>
      <c r="M10" s="249" t="s">
        <v>462</v>
      </c>
      <c r="O10" s="2517"/>
      <c r="P10" s="2517"/>
      <c r="Q10" s="249" t="s">
        <v>464</v>
      </c>
      <c r="R10" s="249" t="s">
        <v>463</v>
      </c>
      <c r="S10" s="249" t="s">
        <v>465</v>
      </c>
      <c r="T10" s="249" t="s">
        <v>464</v>
      </c>
      <c r="U10" s="249" t="s">
        <v>463</v>
      </c>
      <c r="V10" s="249" t="s">
        <v>462</v>
      </c>
    </row>
    <row r="11" spans="1:22" s="209" customFormat="1">
      <c r="A11" s="228"/>
      <c r="B11" s="219"/>
      <c r="C11" s="219"/>
      <c r="D11" s="219"/>
      <c r="E11" s="260"/>
      <c r="F11" s="260"/>
      <c r="G11" s="260"/>
      <c r="H11" s="260"/>
      <c r="I11" s="260"/>
      <c r="J11" s="231"/>
      <c r="K11" s="269"/>
      <c r="L11" s="269"/>
      <c r="M11" s="269"/>
      <c r="O11" s="260"/>
      <c r="P11" s="260"/>
      <c r="Q11" s="260"/>
      <c r="R11" s="260"/>
      <c r="S11" s="231"/>
      <c r="T11" s="269"/>
      <c r="U11" s="269"/>
      <c r="V11" s="269"/>
    </row>
    <row r="12" spans="1:22" s="209" customFormat="1">
      <c r="A12" s="220" t="s">
        <v>309</v>
      </c>
      <c r="B12" s="219"/>
      <c r="C12" s="219"/>
      <c r="D12" s="219"/>
      <c r="E12" s="254" t="s">
        <v>411</v>
      </c>
      <c r="F12" s="217">
        <f t="shared" ref="F12:M12" si="0">F14+F16+F18+F20</f>
        <v>0</v>
      </c>
      <c r="G12" s="217">
        <f t="shared" si="0"/>
        <v>0</v>
      </c>
      <c r="H12" s="217">
        <f t="shared" si="0"/>
        <v>0</v>
      </c>
      <c r="I12" s="217">
        <f t="shared" si="0"/>
        <v>0</v>
      </c>
      <c r="J12" s="217">
        <f t="shared" si="0"/>
        <v>0</v>
      </c>
      <c r="K12" s="217">
        <f t="shared" si="0"/>
        <v>0</v>
      </c>
      <c r="L12" s="217">
        <f t="shared" si="0"/>
        <v>0</v>
      </c>
      <c r="M12" s="217">
        <f t="shared" si="0"/>
        <v>0</v>
      </c>
      <c r="O12" s="217">
        <f t="shared" ref="O12:V12" si="1">O14+O16+O18+O20</f>
        <v>0</v>
      </c>
      <c r="P12" s="217">
        <f t="shared" si="1"/>
        <v>0</v>
      </c>
      <c r="Q12" s="217">
        <f t="shared" si="1"/>
        <v>0</v>
      </c>
      <c r="R12" s="217">
        <f t="shared" si="1"/>
        <v>0</v>
      </c>
      <c r="S12" s="217">
        <f t="shared" si="1"/>
        <v>0</v>
      </c>
      <c r="T12" s="217">
        <f t="shared" si="1"/>
        <v>0</v>
      </c>
      <c r="U12" s="217">
        <f t="shared" si="1"/>
        <v>0</v>
      </c>
      <c r="V12" s="217">
        <f t="shared" si="1"/>
        <v>0</v>
      </c>
    </row>
    <row r="13" spans="1:22" s="209" customFormat="1">
      <c r="A13" s="228"/>
      <c r="B13" s="219"/>
      <c r="C13" s="219"/>
      <c r="D13" s="219"/>
      <c r="E13" s="260"/>
      <c r="F13" s="255"/>
      <c r="G13" s="255"/>
      <c r="H13" s="255"/>
      <c r="I13" s="255"/>
      <c r="J13" s="255"/>
      <c r="K13" s="255"/>
      <c r="L13" s="255"/>
      <c r="M13" s="255"/>
      <c r="O13" s="255"/>
      <c r="P13" s="255"/>
      <c r="Q13" s="255"/>
      <c r="R13" s="255"/>
      <c r="S13" s="255"/>
      <c r="T13" s="255"/>
      <c r="U13" s="255"/>
      <c r="V13" s="255"/>
    </row>
    <row r="14" spans="1:22" s="209" customFormat="1">
      <c r="A14" s="228"/>
      <c r="B14" s="238" t="s">
        <v>310</v>
      </c>
      <c r="C14" s="219"/>
      <c r="D14" s="219"/>
      <c r="E14" s="263" t="s">
        <v>412</v>
      </c>
      <c r="F14" s="261">
        <f>G14+J14+M14</f>
        <v>0</v>
      </c>
      <c r="G14" s="262"/>
      <c r="H14" s="262"/>
      <c r="I14" s="262"/>
      <c r="J14" s="261">
        <f>H14+I14</f>
        <v>0</v>
      </c>
      <c r="K14" s="262"/>
      <c r="L14" s="262"/>
      <c r="M14" s="261">
        <f>K14+L14</f>
        <v>0</v>
      </c>
      <c r="O14" s="261">
        <f>P14+S14+V14</f>
        <v>0</v>
      </c>
      <c r="P14" s="262"/>
      <c r="Q14" s="262"/>
      <c r="R14" s="262"/>
      <c r="S14" s="261">
        <f>Q14+R14</f>
        <v>0</v>
      </c>
      <c r="T14" s="262"/>
      <c r="U14" s="262"/>
      <c r="V14" s="261">
        <f>T14+U14</f>
        <v>0</v>
      </c>
    </row>
    <row r="15" spans="1:22" s="209" customFormat="1">
      <c r="A15" s="228"/>
      <c r="B15" s="219"/>
      <c r="C15" s="219"/>
      <c r="D15" s="219"/>
      <c r="E15" s="260"/>
      <c r="F15" s="229"/>
      <c r="G15" s="229"/>
      <c r="H15" s="229"/>
      <c r="I15" s="229"/>
      <c r="J15" s="229"/>
      <c r="K15" s="229"/>
      <c r="L15" s="229"/>
      <c r="M15" s="229"/>
      <c r="O15" s="229"/>
      <c r="P15" s="229"/>
      <c r="Q15" s="229"/>
      <c r="R15" s="229"/>
      <c r="S15" s="229"/>
      <c r="T15" s="229"/>
      <c r="U15" s="229"/>
      <c r="V15" s="229"/>
    </row>
    <row r="16" spans="1:22" s="209" customFormat="1">
      <c r="A16" s="228"/>
      <c r="B16" s="238" t="s">
        <v>311</v>
      </c>
      <c r="C16" s="219"/>
      <c r="D16" s="219"/>
      <c r="E16" s="263" t="s">
        <v>413</v>
      </c>
      <c r="F16" s="261">
        <f>G16+J16+M16</f>
        <v>0</v>
      </c>
      <c r="G16" s="262"/>
      <c r="H16" s="262"/>
      <c r="I16" s="262"/>
      <c r="J16" s="261">
        <f>H16+I16</f>
        <v>0</v>
      </c>
      <c r="K16" s="262"/>
      <c r="L16" s="262"/>
      <c r="M16" s="261">
        <f>K16+L16</f>
        <v>0</v>
      </c>
      <c r="O16" s="261">
        <f>P16+S16+V16</f>
        <v>0</v>
      </c>
      <c r="P16" s="262"/>
      <c r="Q16" s="262"/>
      <c r="R16" s="262"/>
      <c r="S16" s="261">
        <f>Q16+R16</f>
        <v>0</v>
      </c>
      <c r="T16" s="262"/>
      <c r="U16" s="262"/>
      <c r="V16" s="261">
        <f>T16+U16</f>
        <v>0</v>
      </c>
    </row>
    <row r="17" spans="1:22" s="209" customFormat="1">
      <c r="A17" s="228"/>
      <c r="B17" s="219"/>
      <c r="C17" s="219"/>
      <c r="D17" s="219"/>
      <c r="E17" s="260"/>
      <c r="F17" s="255"/>
      <c r="G17" s="255"/>
      <c r="H17" s="255"/>
      <c r="I17" s="255"/>
      <c r="J17" s="255"/>
      <c r="K17" s="255"/>
      <c r="L17" s="255"/>
      <c r="M17" s="255"/>
      <c r="O17" s="255"/>
      <c r="P17" s="255"/>
      <c r="Q17" s="255"/>
      <c r="R17" s="255"/>
      <c r="S17" s="255"/>
      <c r="T17" s="255"/>
      <c r="U17" s="255"/>
      <c r="V17" s="255"/>
    </row>
    <row r="18" spans="1:22" s="209" customFormat="1">
      <c r="A18" s="228"/>
      <c r="B18" s="238" t="s">
        <v>312</v>
      </c>
      <c r="C18" s="219"/>
      <c r="D18" s="219"/>
      <c r="E18" s="263" t="s">
        <v>414</v>
      </c>
      <c r="F18" s="261">
        <f>G18+J18+M18</f>
        <v>0</v>
      </c>
      <c r="G18" s="262"/>
      <c r="H18" s="262"/>
      <c r="I18" s="262"/>
      <c r="J18" s="261">
        <f>H18+I18</f>
        <v>0</v>
      </c>
      <c r="K18" s="262"/>
      <c r="L18" s="262"/>
      <c r="M18" s="261">
        <f>K18+L18</f>
        <v>0</v>
      </c>
      <c r="O18" s="261">
        <f>P18+S18+V18</f>
        <v>0</v>
      </c>
      <c r="P18" s="262"/>
      <c r="Q18" s="262"/>
      <c r="R18" s="262"/>
      <c r="S18" s="261">
        <f>Q18+R18</f>
        <v>0</v>
      </c>
      <c r="T18" s="262"/>
      <c r="U18" s="262"/>
      <c r="V18" s="261">
        <f>T18+U18</f>
        <v>0</v>
      </c>
    </row>
    <row r="19" spans="1:22" s="209" customFormat="1">
      <c r="A19" s="228"/>
      <c r="B19" s="219"/>
      <c r="C19" s="219"/>
      <c r="D19" s="219"/>
      <c r="E19" s="260"/>
      <c r="F19" s="255"/>
      <c r="G19" s="255"/>
      <c r="H19" s="255"/>
      <c r="I19" s="255"/>
      <c r="J19" s="255"/>
      <c r="K19" s="255"/>
      <c r="L19" s="255"/>
      <c r="M19" s="255"/>
      <c r="O19" s="255"/>
      <c r="P19" s="255"/>
      <c r="Q19" s="255"/>
      <c r="R19" s="255"/>
      <c r="S19" s="255"/>
      <c r="T19" s="255"/>
      <c r="U19" s="255"/>
      <c r="V19" s="255"/>
    </row>
    <row r="20" spans="1:22" s="209" customFormat="1">
      <c r="A20" s="228"/>
      <c r="B20" s="238" t="s">
        <v>313</v>
      </c>
      <c r="C20" s="219"/>
      <c r="D20" s="243"/>
      <c r="E20" s="263" t="s">
        <v>415</v>
      </c>
      <c r="F20" s="261">
        <f>G20+J20+M20</f>
        <v>0</v>
      </c>
      <c r="G20" s="262"/>
      <c r="H20" s="262"/>
      <c r="I20" s="262"/>
      <c r="J20" s="261">
        <f>H20+I20</f>
        <v>0</v>
      </c>
      <c r="K20" s="262"/>
      <c r="L20" s="262"/>
      <c r="M20" s="261">
        <f>K20+L20</f>
        <v>0</v>
      </c>
      <c r="O20" s="261">
        <f>P20+S20+V20</f>
        <v>0</v>
      </c>
      <c r="P20" s="262"/>
      <c r="Q20" s="262"/>
      <c r="R20" s="262"/>
      <c r="S20" s="261">
        <f>Q20+R20</f>
        <v>0</v>
      </c>
      <c r="T20" s="262"/>
      <c r="U20" s="262"/>
      <c r="V20" s="261">
        <f>T20+U20</f>
        <v>0</v>
      </c>
    </row>
    <row r="21" spans="1:22" s="209" customFormat="1">
      <c r="A21" s="228"/>
      <c r="B21" s="219"/>
      <c r="C21" s="219"/>
      <c r="D21" s="219"/>
      <c r="E21" s="260"/>
      <c r="F21" s="255"/>
      <c r="G21" s="255"/>
      <c r="H21" s="255"/>
      <c r="I21" s="255"/>
      <c r="J21" s="255"/>
      <c r="K21" s="255"/>
      <c r="L21" s="255"/>
      <c r="M21" s="255"/>
      <c r="O21" s="255"/>
      <c r="P21" s="255"/>
      <c r="Q21" s="255"/>
      <c r="R21" s="255"/>
      <c r="S21" s="255"/>
      <c r="T21" s="255"/>
      <c r="U21" s="255"/>
      <c r="V21" s="255"/>
    </row>
    <row r="22" spans="1:22" s="209" customFormat="1">
      <c r="A22" s="220" t="s">
        <v>314</v>
      </c>
      <c r="B22" s="219"/>
      <c r="C22" s="219"/>
      <c r="D22" s="219"/>
      <c r="E22" s="254" t="s">
        <v>416</v>
      </c>
      <c r="F22" s="217">
        <f t="shared" ref="F22:M22" si="2">F24+F26+F28+F30+F32+F34</f>
        <v>0</v>
      </c>
      <c r="G22" s="217">
        <f t="shared" si="2"/>
        <v>0</v>
      </c>
      <c r="H22" s="217">
        <f t="shared" si="2"/>
        <v>0</v>
      </c>
      <c r="I22" s="217">
        <f t="shared" si="2"/>
        <v>0</v>
      </c>
      <c r="J22" s="217">
        <f t="shared" si="2"/>
        <v>0</v>
      </c>
      <c r="K22" s="217">
        <f t="shared" si="2"/>
        <v>0</v>
      </c>
      <c r="L22" s="217">
        <f t="shared" si="2"/>
        <v>0</v>
      </c>
      <c r="M22" s="217">
        <f t="shared" si="2"/>
        <v>0</v>
      </c>
      <c r="O22" s="217">
        <f t="shared" ref="O22:V22" si="3">O24+O26+O28+O30+O32+O34</f>
        <v>0</v>
      </c>
      <c r="P22" s="217">
        <f t="shared" si="3"/>
        <v>0</v>
      </c>
      <c r="Q22" s="217">
        <f t="shared" si="3"/>
        <v>0</v>
      </c>
      <c r="R22" s="217">
        <f t="shared" si="3"/>
        <v>0</v>
      </c>
      <c r="S22" s="217">
        <f t="shared" si="3"/>
        <v>0</v>
      </c>
      <c r="T22" s="217">
        <f t="shared" si="3"/>
        <v>0</v>
      </c>
      <c r="U22" s="217">
        <f t="shared" si="3"/>
        <v>0</v>
      </c>
      <c r="V22" s="217">
        <f t="shared" si="3"/>
        <v>0</v>
      </c>
    </row>
    <row r="23" spans="1:22" s="209" customFormat="1">
      <c r="A23" s="228"/>
      <c r="B23" s="219"/>
      <c r="C23" s="219"/>
      <c r="D23" s="219"/>
      <c r="E23" s="260"/>
      <c r="F23" s="255"/>
      <c r="G23" s="255"/>
      <c r="H23" s="255"/>
      <c r="I23" s="255"/>
      <c r="J23" s="255"/>
      <c r="K23" s="255"/>
      <c r="L23" s="255"/>
      <c r="M23" s="255"/>
      <c r="O23" s="255"/>
      <c r="P23" s="255"/>
      <c r="Q23" s="255"/>
      <c r="R23" s="255"/>
      <c r="S23" s="255"/>
      <c r="T23" s="255"/>
      <c r="U23" s="255"/>
      <c r="V23" s="255"/>
    </row>
    <row r="24" spans="1:22" s="209" customFormat="1">
      <c r="A24" s="228"/>
      <c r="B24" s="238" t="s">
        <v>315</v>
      </c>
      <c r="C24" s="219"/>
      <c r="D24" s="219"/>
      <c r="E24" s="263" t="s">
        <v>417</v>
      </c>
      <c r="F24" s="261">
        <f>G24+J24+M24</f>
        <v>0</v>
      </c>
      <c r="G24" s="262"/>
      <c r="H24" s="262"/>
      <c r="I24" s="262"/>
      <c r="J24" s="261">
        <f>H24+I24</f>
        <v>0</v>
      </c>
      <c r="K24" s="262"/>
      <c r="L24" s="262"/>
      <c r="M24" s="261">
        <f>K24+L24</f>
        <v>0</v>
      </c>
      <c r="O24" s="261">
        <f>P24+S24+V24</f>
        <v>0</v>
      </c>
      <c r="P24" s="262"/>
      <c r="Q24" s="262"/>
      <c r="R24" s="262"/>
      <c r="S24" s="261">
        <f>Q24+R24</f>
        <v>0</v>
      </c>
      <c r="T24" s="262"/>
      <c r="U24" s="262"/>
      <c r="V24" s="261">
        <f>T24+U24</f>
        <v>0</v>
      </c>
    </row>
    <row r="25" spans="1:22" s="209" customFormat="1">
      <c r="A25" s="228"/>
      <c r="B25" s="219"/>
      <c r="C25" s="219"/>
      <c r="D25" s="219"/>
      <c r="E25" s="260"/>
      <c r="F25" s="255"/>
      <c r="G25" s="255"/>
      <c r="H25" s="255"/>
      <c r="I25" s="255"/>
      <c r="J25" s="255"/>
      <c r="K25" s="255"/>
      <c r="L25" s="255"/>
      <c r="M25" s="255"/>
      <c r="O25" s="255"/>
      <c r="P25" s="255"/>
      <c r="Q25" s="255"/>
      <c r="R25" s="255"/>
      <c r="S25" s="255"/>
      <c r="T25" s="255"/>
      <c r="U25" s="255"/>
      <c r="V25" s="255"/>
    </row>
    <row r="26" spans="1:22" s="209" customFormat="1">
      <c r="A26" s="228"/>
      <c r="B26" s="238" t="s">
        <v>316</v>
      </c>
      <c r="C26" s="219"/>
      <c r="D26" s="219"/>
      <c r="E26" s="263" t="s">
        <v>418</v>
      </c>
      <c r="F26" s="261">
        <f>G26+J26+M26</f>
        <v>0</v>
      </c>
      <c r="G26" s="262"/>
      <c r="H26" s="262"/>
      <c r="I26" s="262"/>
      <c r="J26" s="261">
        <f>H26+I26</f>
        <v>0</v>
      </c>
      <c r="K26" s="262"/>
      <c r="L26" s="262"/>
      <c r="M26" s="261">
        <f>K26+L26</f>
        <v>0</v>
      </c>
      <c r="O26" s="261">
        <f>P26+S26+V26</f>
        <v>0</v>
      </c>
      <c r="P26" s="262"/>
      <c r="Q26" s="262"/>
      <c r="R26" s="262"/>
      <c r="S26" s="261">
        <f>Q26+R26</f>
        <v>0</v>
      </c>
      <c r="T26" s="262"/>
      <c r="U26" s="262"/>
      <c r="V26" s="261">
        <f>T26+U26</f>
        <v>0</v>
      </c>
    </row>
    <row r="27" spans="1:22" s="209" customFormat="1">
      <c r="A27" s="228"/>
      <c r="B27" s="219"/>
      <c r="C27" s="219"/>
      <c r="D27" s="219"/>
      <c r="E27" s="260"/>
      <c r="F27" s="255"/>
      <c r="G27" s="255"/>
      <c r="H27" s="255"/>
      <c r="I27" s="255"/>
      <c r="J27" s="255"/>
      <c r="K27" s="255"/>
      <c r="L27" s="255"/>
      <c r="M27" s="255"/>
      <c r="O27" s="255"/>
      <c r="P27" s="255"/>
      <c r="Q27" s="255"/>
      <c r="R27" s="255"/>
      <c r="S27" s="255"/>
      <c r="T27" s="255"/>
      <c r="U27" s="255"/>
      <c r="V27" s="255"/>
    </row>
    <row r="28" spans="1:22" s="209" customFormat="1">
      <c r="A28" s="228"/>
      <c r="B28" s="238" t="s">
        <v>317</v>
      </c>
      <c r="C28" s="219"/>
      <c r="D28" s="219"/>
      <c r="E28" s="263" t="s">
        <v>419</v>
      </c>
      <c r="F28" s="261">
        <f>G28+J28+M28</f>
        <v>0</v>
      </c>
      <c r="G28" s="262"/>
      <c r="H28" s="262"/>
      <c r="I28" s="262"/>
      <c r="J28" s="261">
        <f>H28+I28</f>
        <v>0</v>
      </c>
      <c r="K28" s="262"/>
      <c r="L28" s="262"/>
      <c r="M28" s="261">
        <f>K28+L28</f>
        <v>0</v>
      </c>
      <c r="O28" s="261">
        <f>P28+S28+V28</f>
        <v>0</v>
      </c>
      <c r="P28" s="262"/>
      <c r="Q28" s="262"/>
      <c r="R28" s="262"/>
      <c r="S28" s="261">
        <f>Q28+R28</f>
        <v>0</v>
      </c>
      <c r="T28" s="262"/>
      <c r="U28" s="262"/>
      <c r="V28" s="261">
        <f>T28+U28</f>
        <v>0</v>
      </c>
    </row>
    <row r="29" spans="1:22" s="209" customFormat="1">
      <c r="A29" s="228"/>
      <c r="B29" s="219"/>
      <c r="C29" s="219"/>
      <c r="D29" s="219"/>
      <c r="E29" s="260"/>
      <c r="F29" s="255"/>
      <c r="G29" s="255"/>
      <c r="H29" s="255"/>
      <c r="I29" s="255"/>
      <c r="J29" s="255"/>
      <c r="K29" s="255"/>
      <c r="L29" s="255"/>
      <c r="M29" s="255"/>
      <c r="O29" s="255"/>
      <c r="P29" s="255"/>
      <c r="Q29" s="255"/>
      <c r="R29" s="255"/>
      <c r="S29" s="255"/>
      <c r="T29" s="255"/>
      <c r="U29" s="255"/>
      <c r="V29" s="255"/>
    </row>
    <row r="30" spans="1:22" s="209" customFormat="1">
      <c r="A30" s="228"/>
      <c r="B30" s="238" t="s">
        <v>318</v>
      </c>
      <c r="C30" s="219"/>
      <c r="D30" s="219"/>
      <c r="E30" s="263" t="s">
        <v>364</v>
      </c>
      <c r="F30" s="261">
        <f>G30+J30+M30</f>
        <v>0</v>
      </c>
      <c r="G30" s="230"/>
      <c r="H30" s="230"/>
      <c r="I30" s="230"/>
      <c r="J30" s="261">
        <f>H30+I30</f>
        <v>0</v>
      </c>
      <c r="K30" s="230"/>
      <c r="L30" s="230"/>
      <c r="M30" s="261">
        <f>K30+L30</f>
        <v>0</v>
      </c>
      <c r="O30" s="261">
        <f>P30+S30+V30</f>
        <v>0</v>
      </c>
      <c r="P30" s="230"/>
      <c r="Q30" s="230"/>
      <c r="R30" s="230"/>
      <c r="S30" s="261">
        <f>Q30+R30</f>
        <v>0</v>
      </c>
      <c r="T30" s="230"/>
      <c r="U30" s="230"/>
      <c r="V30" s="261">
        <f>T30+U30</f>
        <v>0</v>
      </c>
    </row>
    <row r="31" spans="1:22" s="209" customFormat="1">
      <c r="A31" s="228"/>
      <c r="B31" s="219"/>
      <c r="C31" s="219"/>
      <c r="D31" s="219"/>
      <c r="E31" s="260"/>
      <c r="F31" s="255"/>
      <c r="G31" s="255"/>
      <c r="H31" s="255"/>
      <c r="I31" s="255"/>
      <c r="J31" s="255"/>
      <c r="K31" s="255"/>
      <c r="L31" s="255"/>
      <c r="M31" s="255"/>
      <c r="O31" s="255"/>
      <c r="P31" s="255"/>
      <c r="Q31" s="255"/>
      <c r="R31" s="255"/>
      <c r="S31" s="255"/>
      <c r="T31" s="255"/>
      <c r="U31" s="255"/>
      <c r="V31" s="255"/>
    </row>
    <row r="32" spans="1:22" s="209" customFormat="1">
      <c r="A32" s="228"/>
      <c r="B32" s="266" t="s">
        <v>319</v>
      </c>
      <c r="C32" s="219"/>
      <c r="D32" s="219"/>
      <c r="E32" s="268" t="s">
        <v>420</v>
      </c>
      <c r="F32" s="261">
        <f>G32+J32+M32</f>
        <v>0</v>
      </c>
      <c r="G32" s="267"/>
      <c r="H32" s="267"/>
      <c r="I32" s="267"/>
      <c r="J32" s="261">
        <f>H32+I32</f>
        <v>0</v>
      </c>
      <c r="K32" s="267"/>
      <c r="L32" s="267"/>
      <c r="M32" s="261">
        <f>K32+L32</f>
        <v>0</v>
      </c>
      <c r="O32" s="261">
        <f>P32+S32+V32</f>
        <v>0</v>
      </c>
      <c r="P32" s="267"/>
      <c r="Q32" s="267"/>
      <c r="R32" s="267"/>
      <c r="S32" s="261">
        <f>Q32+R32</f>
        <v>0</v>
      </c>
      <c r="T32" s="267"/>
      <c r="U32" s="267"/>
      <c r="V32" s="261">
        <f>T32+U32</f>
        <v>0</v>
      </c>
    </row>
    <row r="33" spans="1:22" s="209" customFormat="1">
      <c r="A33" s="228"/>
      <c r="B33" s="266"/>
      <c r="C33" s="219"/>
      <c r="D33" s="219"/>
      <c r="E33" s="265"/>
      <c r="F33" s="264"/>
      <c r="G33" s="264"/>
      <c r="H33" s="264"/>
      <c r="I33" s="264"/>
      <c r="J33" s="264"/>
      <c r="K33" s="264"/>
      <c r="L33" s="264"/>
      <c r="M33" s="264"/>
      <c r="O33" s="264"/>
      <c r="P33" s="264"/>
      <c r="Q33" s="264"/>
      <c r="R33" s="264"/>
      <c r="S33" s="264"/>
      <c r="T33" s="264"/>
      <c r="U33" s="264"/>
      <c r="V33" s="264"/>
    </row>
    <row r="34" spans="1:22" s="209" customFormat="1">
      <c r="A34" s="228"/>
      <c r="B34" s="238" t="s">
        <v>320</v>
      </c>
      <c r="C34" s="219"/>
      <c r="D34" s="219"/>
      <c r="E34" s="263" t="s">
        <v>421</v>
      </c>
      <c r="F34" s="261">
        <f>G34+J34+M34</f>
        <v>0</v>
      </c>
      <c r="G34" s="262"/>
      <c r="H34" s="262"/>
      <c r="I34" s="262"/>
      <c r="J34" s="261">
        <f>H34+I34</f>
        <v>0</v>
      </c>
      <c r="K34" s="262"/>
      <c r="L34" s="262"/>
      <c r="M34" s="261">
        <f>K34+L34</f>
        <v>0</v>
      </c>
      <c r="O34" s="261">
        <f>P34+S34+V34</f>
        <v>0</v>
      </c>
      <c r="P34" s="262"/>
      <c r="Q34" s="262"/>
      <c r="R34" s="262"/>
      <c r="S34" s="261">
        <f>Q34+R34</f>
        <v>0</v>
      </c>
      <c r="T34" s="262"/>
      <c r="U34" s="262"/>
      <c r="V34" s="261">
        <f>T34+U34</f>
        <v>0</v>
      </c>
    </row>
    <row r="35" spans="1:22" s="209" customFormat="1">
      <c r="A35" s="228"/>
      <c r="B35" s="219"/>
      <c r="C35" s="219"/>
      <c r="D35" s="219"/>
      <c r="E35" s="260"/>
      <c r="F35" s="259"/>
      <c r="G35" s="259"/>
      <c r="H35" s="259"/>
      <c r="I35" s="259"/>
      <c r="J35" s="259"/>
      <c r="K35" s="259"/>
      <c r="L35" s="259"/>
      <c r="M35" s="259"/>
      <c r="O35" s="259"/>
      <c r="P35" s="259"/>
      <c r="Q35" s="259"/>
      <c r="R35" s="259"/>
      <c r="S35" s="259"/>
      <c r="T35" s="259"/>
      <c r="U35" s="259"/>
      <c r="V35" s="259"/>
    </row>
    <row r="36" spans="1:22" s="209" customFormat="1">
      <c r="A36" s="258"/>
      <c r="B36" s="257"/>
      <c r="C36" s="257"/>
      <c r="D36" s="257"/>
      <c r="E36" s="256"/>
      <c r="F36" s="255"/>
      <c r="G36" s="255"/>
      <c r="H36" s="255"/>
      <c r="I36" s="255"/>
      <c r="J36" s="255"/>
      <c r="K36" s="255"/>
      <c r="L36" s="255"/>
      <c r="M36" s="255"/>
      <c r="O36" s="255"/>
      <c r="P36" s="255"/>
      <c r="Q36" s="255"/>
      <c r="R36" s="255"/>
      <c r="S36" s="255"/>
      <c r="T36" s="255"/>
      <c r="U36" s="255"/>
      <c r="V36" s="255"/>
    </row>
    <row r="37" spans="1:22" s="209" customFormat="1">
      <c r="A37" s="220" t="s">
        <v>321</v>
      </c>
      <c r="B37" s="219"/>
      <c r="C37" s="219"/>
      <c r="D37" s="219"/>
      <c r="E37" s="254" t="s">
        <v>422</v>
      </c>
      <c r="F37" s="217">
        <f t="shared" ref="F37:M37" si="4">F22+F12</f>
        <v>0</v>
      </c>
      <c r="G37" s="217">
        <f t="shared" si="4"/>
        <v>0</v>
      </c>
      <c r="H37" s="217">
        <f t="shared" si="4"/>
        <v>0</v>
      </c>
      <c r="I37" s="217">
        <f t="shared" si="4"/>
        <v>0</v>
      </c>
      <c r="J37" s="217">
        <f t="shared" si="4"/>
        <v>0</v>
      </c>
      <c r="K37" s="217">
        <f t="shared" si="4"/>
        <v>0</v>
      </c>
      <c r="L37" s="217">
        <f t="shared" si="4"/>
        <v>0</v>
      </c>
      <c r="M37" s="217">
        <f t="shared" si="4"/>
        <v>0</v>
      </c>
      <c r="O37" s="217">
        <f t="shared" ref="O37:V37" si="5">O22+O12</f>
        <v>0</v>
      </c>
      <c r="P37" s="217">
        <f t="shared" si="5"/>
        <v>0</v>
      </c>
      <c r="Q37" s="217">
        <f t="shared" si="5"/>
        <v>0</v>
      </c>
      <c r="R37" s="217">
        <f t="shared" si="5"/>
        <v>0</v>
      </c>
      <c r="S37" s="217">
        <f t="shared" si="5"/>
        <v>0</v>
      </c>
      <c r="T37" s="217">
        <f t="shared" si="5"/>
        <v>0</v>
      </c>
      <c r="U37" s="217">
        <f t="shared" si="5"/>
        <v>0</v>
      </c>
      <c r="V37" s="217">
        <f t="shared" si="5"/>
        <v>0</v>
      </c>
    </row>
    <row r="38" spans="1:22" s="209" customFormat="1" ht="13.5" thickBot="1">
      <c r="A38" s="253"/>
      <c r="B38" s="215"/>
      <c r="C38" s="215"/>
      <c r="D38" s="252"/>
      <c r="E38" s="251"/>
      <c r="F38" s="251"/>
      <c r="G38" s="251"/>
      <c r="H38" s="251"/>
      <c r="I38" s="251"/>
      <c r="J38" s="250"/>
      <c r="K38" s="250"/>
      <c r="L38" s="250"/>
      <c r="M38" s="250"/>
      <c r="O38" s="251"/>
      <c r="P38" s="251"/>
      <c r="Q38" s="251"/>
      <c r="R38" s="251"/>
      <c r="S38" s="250"/>
      <c r="T38" s="250"/>
      <c r="U38" s="250"/>
      <c r="V38" s="250"/>
    </row>
    <row r="39" spans="1:22" s="209" customFormat="1" ht="13.5" thickTop="1">
      <c r="A39" s="206"/>
      <c r="B39" s="206"/>
      <c r="C39" s="206"/>
      <c r="D39" s="206"/>
      <c r="E39" s="206"/>
      <c r="F39" s="206"/>
      <c r="G39" s="206"/>
      <c r="H39" s="206"/>
      <c r="I39" s="206"/>
      <c r="J39" s="212"/>
      <c r="K39" s="210"/>
      <c r="L39" s="212"/>
      <c r="M39" s="210"/>
      <c r="O39" s="206"/>
      <c r="P39" s="206"/>
      <c r="Q39" s="206"/>
      <c r="R39" s="206"/>
      <c r="S39" s="212"/>
      <c r="T39" s="210"/>
      <c r="U39" s="212"/>
      <c r="V39" s="210"/>
    </row>
    <row r="40" spans="1:22" s="209" customFormat="1" ht="13.5" thickBot="1">
      <c r="A40" s="206"/>
      <c r="B40" s="206"/>
      <c r="C40" s="206"/>
      <c r="D40" s="206"/>
      <c r="E40" s="206"/>
      <c r="F40" s="206"/>
      <c r="G40" s="206"/>
      <c r="H40" s="206"/>
      <c r="I40" s="206"/>
      <c r="J40" s="212"/>
      <c r="K40" s="210"/>
      <c r="L40" s="212"/>
      <c r="M40" s="210"/>
      <c r="O40" s="206"/>
      <c r="P40" s="206"/>
      <c r="Q40" s="206"/>
      <c r="R40" s="206"/>
      <c r="S40" s="212"/>
      <c r="T40" s="210"/>
      <c r="U40" s="212"/>
      <c r="V40" s="210"/>
    </row>
    <row r="41" spans="1:22" s="209" customFormat="1" ht="13.5" thickBot="1">
      <c r="A41" s="2527" t="s">
        <v>322</v>
      </c>
      <c r="B41" s="2528"/>
      <c r="C41" s="2528"/>
      <c r="D41" s="2529"/>
      <c r="E41" s="2536" t="s">
        <v>410</v>
      </c>
      <c r="F41" s="2515" t="s">
        <v>1174</v>
      </c>
      <c r="G41" s="2515" t="s">
        <v>469</v>
      </c>
      <c r="H41" s="2518" t="s">
        <v>468</v>
      </c>
      <c r="I41" s="2519"/>
      <c r="J41" s="2519"/>
      <c r="K41" s="2519"/>
      <c r="L41" s="2519"/>
      <c r="M41" s="2520"/>
      <c r="O41" s="2515" t="s">
        <v>1174</v>
      </c>
      <c r="P41" s="2515" t="s">
        <v>469</v>
      </c>
      <c r="Q41" s="2518" t="s">
        <v>468</v>
      </c>
      <c r="R41" s="2519"/>
      <c r="S41" s="2519"/>
      <c r="T41" s="2519"/>
      <c r="U41" s="2519"/>
      <c r="V41" s="2520"/>
    </row>
    <row r="42" spans="1:22" s="209" customFormat="1" ht="13.5" customHeight="1">
      <c r="A42" s="2530"/>
      <c r="B42" s="2531"/>
      <c r="C42" s="2531"/>
      <c r="D42" s="2532"/>
      <c r="E42" s="2537"/>
      <c r="F42" s="2516"/>
      <c r="G42" s="2516"/>
      <c r="H42" s="2521" t="s">
        <v>467</v>
      </c>
      <c r="I42" s="2522"/>
      <c r="J42" s="2523"/>
      <c r="K42" s="2521" t="s">
        <v>466</v>
      </c>
      <c r="L42" s="2522"/>
      <c r="M42" s="2523"/>
      <c r="O42" s="2516"/>
      <c r="P42" s="2516"/>
      <c r="Q42" s="2521" t="s">
        <v>467</v>
      </c>
      <c r="R42" s="2522"/>
      <c r="S42" s="2523"/>
      <c r="T42" s="2521" t="s">
        <v>466</v>
      </c>
      <c r="U42" s="2522"/>
      <c r="V42" s="2523"/>
    </row>
    <row r="43" spans="1:22" s="209" customFormat="1" ht="13.5" thickBot="1">
      <c r="A43" s="2530"/>
      <c r="B43" s="2531"/>
      <c r="C43" s="2531"/>
      <c r="D43" s="2532"/>
      <c r="E43" s="2537"/>
      <c r="F43" s="2516"/>
      <c r="G43" s="2516"/>
      <c r="H43" s="2524"/>
      <c r="I43" s="2525"/>
      <c r="J43" s="2526"/>
      <c r="K43" s="2524"/>
      <c r="L43" s="2525"/>
      <c r="M43" s="2526"/>
      <c r="O43" s="2516"/>
      <c r="P43" s="2516"/>
      <c r="Q43" s="2524"/>
      <c r="R43" s="2525"/>
      <c r="S43" s="2526"/>
      <c r="T43" s="2524"/>
      <c r="U43" s="2525"/>
      <c r="V43" s="2526"/>
    </row>
    <row r="44" spans="1:22" s="209" customFormat="1" ht="26.25" thickBot="1">
      <c r="A44" s="2533"/>
      <c r="B44" s="2534"/>
      <c r="C44" s="2534"/>
      <c r="D44" s="2535"/>
      <c r="E44" s="2538"/>
      <c r="F44" s="2517"/>
      <c r="G44" s="2517"/>
      <c r="H44" s="249" t="s">
        <v>464</v>
      </c>
      <c r="I44" s="249" t="s">
        <v>463</v>
      </c>
      <c r="J44" s="249" t="s">
        <v>465</v>
      </c>
      <c r="K44" s="249" t="s">
        <v>464</v>
      </c>
      <c r="L44" s="249" t="s">
        <v>463</v>
      </c>
      <c r="M44" s="249" t="s">
        <v>462</v>
      </c>
      <c r="O44" s="2517"/>
      <c r="P44" s="2517"/>
      <c r="Q44" s="249" t="s">
        <v>464</v>
      </c>
      <c r="R44" s="249" t="s">
        <v>463</v>
      </c>
      <c r="S44" s="249" t="s">
        <v>465</v>
      </c>
      <c r="T44" s="249" t="s">
        <v>464</v>
      </c>
      <c r="U44" s="249" t="s">
        <v>463</v>
      </c>
      <c r="V44" s="249" t="s">
        <v>462</v>
      </c>
    </row>
    <row r="45" spans="1:22" s="209" customFormat="1" ht="13.5" thickTop="1">
      <c r="A45" s="228"/>
      <c r="B45" s="219"/>
      <c r="C45" s="219"/>
      <c r="D45" s="219"/>
      <c r="E45" s="232"/>
      <c r="F45" s="232"/>
      <c r="G45" s="232"/>
      <c r="H45" s="232"/>
      <c r="I45" s="232"/>
      <c r="J45" s="239"/>
      <c r="K45" s="239"/>
      <c r="L45" s="248"/>
      <c r="M45" s="239"/>
      <c r="O45" s="232"/>
      <c r="P45" s="232"/>
      <c r="Q45" s="232"/>
      <c r="R45" s="232"/>
      <c r="S45" s="239"/>
      <c r="T45" s="239"/>
      <c r="U45" s="248"/>
      <c r="V45" s="239"/>
    </row>
    <row r="46" spans="1:22" s="209" customFormat="1">
      <c r="A46" s="220" t="s">
        <v>323</v>
      </c>
      <c r="B46" s="219"/>
      <c r="C46" s="219"/>
      <c r="D46" s="219"/>
      <c r="E46" s="247" t="s">
        <v>228</v>
      </c>
      <c r="F46" s="244">
        <f t="shared" ref="F46:M46" si="6">F48+F50+F52+F54+F56+F58</f>
        <v>0</v>
      </c>
      <c r="G46" s="244">
        <f t="shared" si="6"/>
        <v>0</v>
      </c>
      <c r="H46" s="244">
        <f t="shared" si="6"/>
        <v>0</v>
      </c>
      <c r="I46" s="244">
        <f t="shared" si="6"/>
        <v>0</v>
      </c>
      <c r="J46" s="244">
        <f t="shared" si="6"/>
        <v>0</v>
      </c>
      <c r="K46" s="244">
        <f t="shared" si="6"/>
        <v>0</v>
      </c>
      <c r="L46" s="244">
        <f t="shared" si="6"/>
        <v>0</v>
      </c>
      <c r="M46" s="244">
        <f t="shared" si="6"/>
        <v>0</v>
      </c>
      <c r="O46" s="244">
        <f t="shared" ref="O46:V46" si="7">O48+O50+O52+O54+O56+O58</f>
        <v>0</v>
      </c>
      <c r="P46" s="244">
        <f t="shared" si="7"/>
        <v>0</v>
      </c>
      <c r="Q46" s="244">
        <f t="shared" si="7"/>
        <v>0</v>
      </c>
      <c r="R46" s="244">
        <f t="shared" si="7"/>
        <v>0</v>
      </c>
      <c r="S46" s="244">
        <f t="shared" si="7"/>
        <v>0</v>
      </c>
      <c r="T46" s="244">
        <f t="shared" si="7"/>
        <v>0</v>
      </c>
      <c r="U46" s="244">
        <f t="shared" si="7"/>
        <v>0</v>
      </c>
      <c r="V46" s="244">
        <f t="shared" si="7"/>
        <v>0</v>
      </c>
    </row>
    <row r="47" spans="1:22" s="209" customFormat="1">
      <c r="A47" s="228"/>
      <c r="B47" s="219"/>
      <c r="C47" s="219"/>
      <c r="D47" s="219"/>
      <c r="E47" s="232"/>
      <c r="F47" s="231"/>
      <c r="G47" s="231"/>
      <c r="H47" s="231"/>
      <c r="I47" s="231"/>
      <c r="J47" s="231"/>
      <c r="K47" s="231"/>
      <c r="L47" s="231"/>
      <c r="M47" s="231"/>
      <c r="O47" s="231"/>
      <c r="P47" s="231"/>
      <c r="Q47" s="231"/>
      <c r="R47" s="231"/>
      <c r="S47" s="231"/>
      <c r="T47" s="231"/>
      <c r="U47" s="231"/>
      <c r="V47" s="231"/>
    </row>
    <row r="48" spans="1:22" s="209" customFormat="1">
      <c r="A48" s="228"/>
      <c r="B48" s="238" t="s">
        <v>324</v>
      </c>
      <c r="C48" s="219"/>
      <c r="D48" s="219"/>
      <c r="E48" s="246" t="s">
        <v>424</v>
      </c>
      <c r="F48" s="229">
        <f>G48+J48+M48</f>
        <v>0</v>
      </c>
      <c r="G48" s="230"/>
      <c r="H48" s="230"/>
      <c r="I48" s="230"/>
      <c r="J48" s="229">
        <f>H48+I48</f>
        <v>0</v>
      </c>
      <c r="K48" s="230"/>
      <c r="L48" s="230"/>
      <c r="M48" s="229">
        <f>K48+L48</f>
        <v>0</v>
      </c>
      <c r="O48" s="229">
        <f>P48+S48+V48</f>
        <v>0</v>
      </c>
      <c r="P48" s="230"/>
      <c r="Q48" s="230"/>
      <c r="R48" s="230"/>
      <c r="S48" s="229">
        <f>Q48+R48</f>
        <v>0</v>
      </c>
      <c r="T48" s="230"/>
      <c r="U48" s="230"/>
      <c r="V48" s="229">
        <f>T48+U48</f>
        <v>0</v>
      </c>
    </row>
    <row r="49" spans="1:22" s="209" customFormat="1">
      <c r="A49" s="228"/>
      <c r="B49" s="238"/>
      <c r="C49" s="219"/>
      <c r="D49" s="219"/>
      <c r="E49" s="235"/>
      <c r="F49" s="239"/>
      <c r="G49" s="239"/>
      <c r="H49" s="239"/>
      <c r="I49" s="239"/>
      <c r="J49" s="239"/>
      <c r="K49" s="239"/>
      <c r="L49" s="239"/>
      <c r="M49" s="239"/>
      <c r="O49" s="239"/>
      <c r="P49" s="239"/>
      <c r="Q49" s="239"/>
      <c r="R49" s="239"/>
      <c r="S49" s="239"/>
      <c r="T49" s="239"/>
      <c r="U49" s="239"/>
      <c r="V49" s="239"/>
    </row>
    <row r="50" spans="1:22" s="209" customFormat="1">
      <c r="A50" s="228"/>
      <c r="B50" s="238" t="s">
        <v>325</v>
      </c>
      <c r="C50" s="219"/>
      <c r="D50" s="219"/>
      <c r="E50" s="246">
        <v>11</v>
      </c>
      <c r="F50" s="229">
        <f>G50+J50+M50</f>
        <v>0</v>
      </c>
      <c r="G50" s="230"/>
      <c r="H50" s="230"/>
      <c r="I50" s="230"/>
      <c r="J50" s="229">
        <f>H50+I50</f>
        <v>0</v>
      </c>
      <c r="K50" s="230"/>
      <c r="L50" s="230"/>
      <c r="M50" s="229">
        <f>K50+L50</f>
        <v>0</v>
      </c>
      <c r="O50" s="229">
        <f>P50+S50+V50</f>
        <v>0</v>
      </c>
      <c r="P50" s="230"/>
      <c r="Q50" s="230"/>
      <c r="R50" s="230"/>
      <c r="S50" s="229">
        <f>Q50+R50</f>
        <v>0</v>
      </c>
      <c r="T50" s="230"/>
      <c r="U50" s="230"/>
      <c r="V50" s="229">
        <f>T50+U50</f>
        <v>0</v>
      </c>
    </row>
    <row r="51" spans="1:22" s="209" customFormat="1">
      <c r="A51" s="228"/>
      <c r="B51" s="238"/>
      <c r="C51" s="219"/>
      <c r="D51" s="219"/>
      <c r="E51" s="235"/>
      <c r="F51" s="239"/>
      <c r="G51" s="239"/>
      <c r="H51" s="239"/>
      <c r="I51" s="239"/>
      <c r="J51" s="239"/>
      <c r="K51" s="239"/>
      <c r="L51" s="239"/>
      <c r="M51" s="239"/>
      <c r="O51" s="239"/>
      <c r="P51" s="239"/>
      <c r="Q51" s="239"/>
      <c r="R51" s="239"/>
      <c r="S51" s="239"/>
      <c r="T51" s="239"/>
      <c r="U51" s="239"/>
      <c r="V51" s="239"/>
    </row>
    <row r="52" spans="1:22" s="209" customFormat="1">
      <c r="A52" s="228"/>
      <c r="B52" s="227" t="s">
        <v>326</v>
      </c>
      <c r="C52" s="237"/>
      <c r="D52" s="219"/>
      <c r="E52" s="246" t="s">
        <v>425</v>
      </c>
      <c r="F52" s="229">
        <f>G52+J52+M52</f>
        <v>0</v>
      </c>
      <c r="G52" s="230"/>
      <c r="H52" s="230"/>
      <c r="I52" s="230"/>
      <c r="J52" s="229">
        <f>H52+I52</f>
        <v>0</v>
      </c>
      <c r="K52" s="230"/>
      <c r="L52" s="230"/>
      <c r="M52" s="229">
        <f>K52+L52</f>
        <v>0</v>
      </c>
      <c r="O52" s="229">
        <f>P52+S52+V52</f>
        <v>0</v>
      </c>
      <c r="P52" s="230"/>
      <c r="Q52" s="230"/>
      <c r="R52" s="230"/>
      <c r="S52" s="229">
        <f>Q52+R52</f>
        <v>0</v>
      </c>
      <c r="T52" s="230"/>
      <c r="U52" s="230"/>
      <c r="V52" s="229">
        <f>T52+U52</f>
        <v>0</v>
      </c>
    </row>
    <row r="53" spans="1:22" s="209" customFormat="1">
      <c r="A53" s="228"/>
      <c r="B53" s="219"/>
      <c r="C53" s="237"/>
      <c r="D53" s="243"/>
      <c r="E53" s="235"/>
      <c r="F53" s="239"/>
      <c r="G53" s="239"/>
      <c r="H53" s="239"/>
      <c r="I53" s="239"/>
      <c r="J53" s="239"/>
      <c r="K53" s="239"/>
      <c r="L53" s="239"/>
      <c r="M53" s="239"/>
      <c r="O53" s="239"/>
      <c r="P53" s="239"/>
      <c r="Q53" s="239"/>
      <c r="R53" s="239"/>
      <c r="S53" s="239"/>
      <c r="T53" s="239"/>
      <c r="U53" s="239"/>
      <c r="V53" s="239"/>
    </row>
    <row r="54" spans="1:22" s="209" customFormat="1">
      <c r="A54" s="228"/>
      <c r="B54" s="227" t="s">
        <v>327</v>
      </c>
      <c r="C54" s="237"/>
      <c r="D54" s="243"/>
      <c r="E54" s="246" t="s">
        <v>426</v>
      </c>
      <c r="F54" s="229">
        <f>G54+J54+M54</f>
        <v>0</v>
      </c>
      <c r="G54" s="230"/>
      <c r="H54" s="230"/>
      <c r="I54" s="230"/>
      <c r="J54" s="229">
        <f>H54+I54</f>
        <v>0</v>
      </c>
      <c r="K54" s="230"/>
      <c r="L54" s="230"/>
      <c r="M54" s="229">
        <f>K54+L54</f>
        <v>0</v>
      </c>
      <c r="O54" s="229">
        <f>P54+S54+V54</f>
        <v>0</v>
      </c>
      <c r="P54" s="230"/>
      <c r="Q54" s="230"/>
      <c r="R54" s="230"/>
      <c r="S54" s="229">
        <f>Q54+R54</f>
        <v>0</v>
      </c>
      <c r="T54" s="230"/>
      <c r="U54" s="230"/>
      <c r="V54" s="229">
        <f>T54+U54</f>
        <v>0</v>
      </c>
    </row>
    <row r="55" spans="1:22" s="209" customFormat="1">
      <c r="A55" s="228"/>
      <c r="B55" s="238"/>
      <c r="C55" s="219"/>
      <c r="D55" s="243"/>
      <c r="E55" s="246"/>
      <c r="F55" s="239"/>
      <c r="G55" s="239"/>
      <c r="H55" s="239"/>
      <c r="I55" s="239"/>
      <c r="J55" s="239"/>
      <c r="K55" s="239"/>
      <c r="L55" s="239"/>
      <c r="M55" s="239"/>
      <c r="O55" s="239"/>
      <c r="P55" s="239"/>
      <c r="Q55" s="239"/>
      <c r="R55" s="239"/>
      <c r="S55" s="239"/>
      <c r="T55" s="239"/>
      <c r="U55" s="239"/>
      <c r="V55" s="239"/>
    </row>
    <row r="56" spans="1:22" s="209" customFormat="1">
      <c r="A56" s="228"/>
      <c r="B56" s="238" t="s">
        <v>328</v>
      </c>
      <c r="C56" s="219"/>
      <c r="D56" s="243"/>
      <c r="E56" s="246">
        <v>14</v>
      </c>
      <c r="F56" s="229">
        <f>G56+J56+M56</f>
        <v>0</v>
      </c>
      <c r="G56" s="230"/>
      <c r="H56" s="230"/>
      <c r="I56" s="230"/>
      <c r="J56" s="229">
        <f>H56+I56</f>
        <v>0</v>
      </c>
      <c r="K56" s="230"/>
      <c r="L56" s="230"/>
      <c r="M56" s="229">
        <f>K56+L56</f>
        <v>0</v>
      </c>
      <c r="O56" s="229">
        <f>P56+S56+V56</f>
        <v>0</v>
      </c>
      <c r="P56" s="230"/>
      <c r="Q56" s="230"/>
      <c r="R56" s="230"/>
      <c r="S56" s="229">
        <f>Q56+R56</f>
        <v>0</v>
      </c>
      <c r="T56" s="230"/>
      <c r="U56" s="230"/>
      <c r="V56" s="229">
        <f>T56+U56</f>
        <v>0</v>
      </c>
    </row>
    <row r="57" spans="1:22" s="209" customFormat="1">
      <c r="A57" s="228"/>
      <c r="B57" s="238"/>
      <c r="C57" s="219"/>
      <c r="D57" s="243"/>
      <c r="E57" s="246"/>
      <c r="F57" s="245"/>
      <c r="G57" s="245"/>
      <c r="H57" s="245"/>
      <c r="I57" s="245"/>
      <c r="J57" s="245"/>
      <c r="K57" s="245"/>
      <c r="L57" s="245"/>
      <c r="M57" s="245"/>
      <c r="O57" s="245"/>
      <c r="P57" s="245"/>
      <c r="Q57" s="245"/>
      <c r="R57" s="245"/>
      <c r="S57" s="229"/>
      <c r="T57" s="245"/>
      <c r="U57" s="245"/>
      <c r="V57" s="245"/>
    </row>
    <row r="58" spans="1:22" s="209" customFormat="1">
      <c r="A58" s="228"/>
      <c r="B58" s="238" t="s">
        <v>329</v>
      </c>
      <c r="C58" s="219"/>
      <c r="D58" s="243"/>
      <c r="E58" s="246">
        <v>15</v>
      </c>
      <c r="F58" s="229">
        <f>G58+J58+M58</f>
        <v>0</v>
      </c>
      <c r="G58" s="230"/>
      <c r="H58" s="230"/>
      <c r="I58" s="230"/>
      <c r="J58" s="229">
        <f>H58+I58</f>
        <v>0</v>
      </c>
      <c r="K58" s="230"/>
      <c r="L58" s="230"/>
      <c r="M58" s="229">
        <f>K58+L58</f>
        <v>0</v>
      </c>
      <c r="O58" s="229">
        <f>P58+S58+V58</f>
        <v>0</v>
      </c>
      <c r="P58" s="230"/>
      <c r="Q58" s="230"/>
      <c r="R58" s="230"/>
      <c r="S58" s="229">
        <f>Q58+R58</f>
        <v>0</v>
      </c>
      <c r="T58" s="230"/>
      <c r="U58" s="230"/>
      <c r="V58" s="229">
        <f>T58+U58</f>
        <v>0</v>
      </c>
    </row>
    <row r="59" spans="1:22" s="209" customFormat="1">
      <c r="A59" s="228"/>
      <c r="B59" s="238"/>
      <c r="C59" s="219"/>
      <c r="D59" s="243"/>
      <c r="E59" s="246"/>
      <c r="F59" s="245"/>
      <c r="G59" s="245"/>
      <c r="H59" s="245"/>
      <c r="I59" s="245"/>
      <c r="J59" s="245"/>
      <c r="K59" s="245"/>
      <c r="L59" s="245"/>
      <c r="M59" s="245"/>
      <c r="O59" s="245"/>
      <c r="P59" s="245"/>
      <c r="Q59" s="245"/>
      <c r="R59" s="245"/>
      <c r="S59" s="245"/>
      <c r="T59" s="245"/>
      <c r="U59" s="245"/>
      <c r="V59" s="245"/>
    </row>
    <row r="60" spans="1:22" s="209" customFormat="1">
      <c r="A60" s="242" t="s">
        <v>227</v>
      </c>
      <c r="B60" s="238"/>
      <c r="C60" s="219"/>
      <c r="D60" s="243"/>
      <c r="E60" s="218">
        <v>16</v>
      </c>
      <c r="F60" s="244">
        <f t="shared" ref="F60:M60" si="8">F62</f>
        <v>0</v>
      </c>
      <c r="G60" s="244">
        <f t="shared" si="8"/>
        <v>0</v>
      </c>
      <c r="H60" s="244">
        <f t="shared" si="8"/>
        <v>0</v>
      </c>
      <c r="I60" s="244">
        <f t="shared" si="8"/>
        <v>0</v>
      </c>
      <c r="J60" s="244">
        <f t="shared" si="8"/>
        <v>0</v>
      </c>
      <c r="K60" s="244">
        <f t="shared" si="8"/>
        <v>0</v>
      </c>
      <c r="L60" s="244">
        <f t="shared" si="8"/>
        <v>0</v>
      </c>
      <c r="M60" s="244">
        <f t="shared" si="8"/>
        <v>0</v>
      </c>
      <c r="O60" s="244">
        <f t="shared" ref="O60:V60" si="9">O62</f>
        <v>0</v>
      </c>
      <c r="P60" s="244">
        <f t="shared" si="9"/>
        <v>0</v>
      </c>
      <c r="Q60" s="244">
        <f t="shared" si="9"/>
        <v>0</v>
      </c>
      <c r="R60" s="244">
        <f t="shared" si="9"/>
        <v>0</v>
      </c>
      <c r="S60" s="244">
        <f t="shared" si="9"/>
        <v>0</v>
      </c>
      <c r="T60" s="244">
        <f t="shared" si="9"/>
        <v>0</v>
      </c>
      <c r="U60" s="244">
        <f t="shared" si="9"/>
        <v>0</v>
      </c>
      <c r="V60" s="244">
        <f t="shared" si="9"/>
        <v>0</v>
      </c>
    </row>
    <row r="61" spans="1:22" s="209" customFormat="1">
      <c r="A61" s="228"/>
      <c r="B61" s="219"/>
      <c r="C61" s="219"/>
      <c r="D61" s="243"/>
      <c r="E61" s="232"/>
      <c r="F61" s="231"/>
      <c r="G61" s="231"/>
      <c r="H61" s="231"/>
      <c r="I61" s="231"/>
      <c r="J61" s="231"/>
      <c r="K61" s="231"/>
      <c r="L61" s="231"/>
      <c r="M61" s="231"/>
      <c r="O61" s="231"/>
      <c r="P61" s="231"/>
      <c r="Q61" s="231"/>
      <c r="R61" s="231"/>
      <c r="S61" s="231"/>
      <c r="T61" s="231"/>
      <c r="U61" s="231"/>
      <c r="V61" s="231"/>
    </row>
    <row r="62" spans="1:22" s="209" customFormat="1">
      <c r="A62" s="242"/>
      <c r="B62" s="227" t="s">
        <v>330</v>
      </c>
      <c r="C62" s="237"/>
      <c r="D62" s="243"/>
      <c r="E62" s="226" t="s">
        <v>427</v>
      </c>
      <c r="F62" s="229">
        <f>G62+J62+M62</f>
        <v>0</v>
      </c>
      <c r="G62" s="230"/>
      <c r="H62" s="230"/>
      <c r="I62" s="230"/>
      <c r="J62" s="229">
        <f>H62+I62</f>
        <v>0</v>
      </c>
      <c r="K62" s="230"/>
      <c r="L62" s="230"/>
      <c r="M62" s="229">
        <f>K62+L62</f>
        <v>0</v>
      </c>
      <c r="O62" s="229">
        <f>P62+S62+V62</f>
        <v>0</v>
      </c>
      <c r="P62" s="230"/>
      <c r="Q62" s="230"/>
      <c r="R62" s="230"/>
      <c r="S62" s="229">
        <f>Q62+R62</f>
        <v>0</v>
      </c>
      <c r="T62" s="230"/>
      <c r="U62" s="230"/>
      <c r="V62" s="229">
        <f>T62+U62</f>
        <v>0</v>
      </c>
    </row>
    <row r="63" spans="1:22" s="209" customFormat="1">
      <c r="A63" s="228"/>
      <c r="B63" s="219"/>
      <c r="C63" s="219"/>
      <c r="D63" s="237"/>
      <c r="E63" s="235"/>
      <c r="F63" s="239"/>
      <c r="G63" s="239"/>
      <c r="H63" s="239"/>
      <c r="I63" s="239"/>
      <c r="J63" s="239"/>
      <c r="K63" s="239"/>
      <c r="L63" s="239"/>
      <c r="M63" s="239"/>
      <c r="O63" s="239"/>
      <c r="P63" s="239"/>
      <c r="Q63" s="239"/>
      <c r="R63" s="239"/>
      <c r="S63" s="239"/>
      <c r="T63" s="239"/>
      <c r="U63" s="239"/>
      <c r="V63" s="239"/>
    </row>
    <row r="64" spans="1:22" s="209" customFormat="1">
      <c r="A64" s="242" t="s">
        <v>331</v>
      </c>
      <c r="B64" s="219"/>
      <c r="C64" s="219"/>
      <c r="D64" s="219"/>
      <c r="E64" s="241" t="s">
        <v>428</v>
      </c>
      <c r="F64" s="240">
        <f t="shared" ref="F64:M64" si="10">+F66+F72+F80</f>
        <v>0</v>
      </c>
      <c r="G64" s="240">
        <f t="shared" si="10"/>
        <v>0</v>
      </c>
      <c r="H64" s="240">
        <f t="shared" si="10"/>
        <v>0</v>
      </c>
      <c r="I64" s="240">
        <f t="shared" si="10"/>
        <v>0</v>
      </c>
      <c r="J64" s="240">
        <f t="shared" si="10"/>
        <v>0</v>
      </c>
      <c r="K64" s="240">
        <f t="shared" si="10"/>
        <v>0</v>
      </c>
      <c r="L64" s="240">
        <f t="shared" si="10"/>
        <v>0</v>
      </c>
      <c r="M64" s="240">
        <f t="shared" si="10"/>
        <v>0</v>
      </c>
      <c r="O64" s="240">
        <f t="shared" ref="O64:V64" si="11">+O66+O72+O80</f>
        <v>0</v>
      </c>
      <c r="P64" s="240">
        <f t="shared" si="11"/>
        <v>0</v>
      </c>
      <c r="Q64" s="240">
        <f t="shared" si="11"/>
        <v>0</v>
      </c>
      <c r="R64" s="240">
        <f t="shared" si="11"/>
        <v>0</v>
      </c>
      <c r="S64" s="240">
        <f t="shared" si="11"/>
        <v>0</v>
      </c>
      <c r="T64" s="240">
        <f t="shared" si="11"/>
        <v>0</v>
      </c>
      <c r="U64" s="240">
        <f t="shared" si="11"/>
        <v>0</v>
      </c>
      <c r="V64" s="240">
        <f t="shared" si="11"/>
        <v>0</v>
      </c>
    </row>
    <row r="65" spans="1:22" s="209" customFormat="1">
      <c r="A65" s="228"/>
      <c r="B65" s="219"/>
      <c r="C65" s="237"/>
      <c r="D65" s="219"/>
      <c r="E65" s="235"/>
      <c r="F65" s="239"/>
      <c r="G65" s="239"/>
      <c r="H65" s="239"/>
      <c r="I65" s="239"/>
      <c r="J65" s="239"/>
      <c r="K65" s="239"/>
      <c r="L65" s="239"/>
      <c r="M65" s="239"/>
      <c r="O65" s="239"/>
      <c r="P65" s="239"/>
      <c r="Q65" s="239"/>
      <c r="R65" s="239"/>
      <c r="S65" s="239"/>
      <c r="T65" s="239"/>
      <c r="U65" s="239"/>
      <c r="V65" s="239"/>
    </row>
    <row r="66" spans="1:22" s="209" customFormat="1">
      <c r="A66" s="228"/>
      <c r="B66" s="227" t="s">
        <v>332</v>
      </c>
      <c r="C66" s="219"/>
      <c r="D66" s="219"/>
      <c r="E66" s="226" t="s">
        <v>429</v>
      </c>
      <c r="F66" s="225">
        <f t="shared" ref="F66:L66" si="12">F67+F70</f>
        <v>0</v>
      </c>
      <c r="G66" s="225">
        <f t="shared" si="12"/>
        <v>0</v>
      </c>
      <c r="H66" s="225">
        <f t="shared" si="12"/>
        <v>0</v>
      </c>
      <c r="I66" s="225">
        <f t="shared" si="12"/>
        <v>0</v>
      </c>
      <c r="J66" s="225">
        <f t="shared" si="12"/>
        <v>0</v>
      </c>
      <c r="K66" s="225">
        <f t="shared" si="12"/>
        <v>0</v>
      </c>
      <c r="L66" s="225">
        <f t="shared" si="12"/>
        <v>0</v>
      </c>
      <c r="M66" s="225">
        <f>M67+M70</f>
        <v>0</v>
      </c>
      <c r="O66" s="225">
        <f t="shared" ref="O66:U66" si="13">O67+O70</f>
        <v>0</v>
      </c>
      <c r="P66" s="225">
        <f t="shared" si="13"/>
        <v>0</v>
      </c>
      <c r="Q66" s="225">
        <f t="shared" si="13"/>
        <v>0</v>
      </c>
      <c r="R66" s="225">
        <f t="shared" si="13"/>
        <v>0</v>
      </c>
      <c r="S66" s="225">
        <f t="shared" si="13"/>
        <v>0</v>
      </c>
      <c r="T66" s="225">
        <f t="shared" si="13"/>
        <v>0</v>
      </c>
      <c r="U66" s="225">
        <f t="shared" si="13"/>
        <v>0</v>
      </c>
      <c r="V66" s="225">
        <f>V67+V70</f>
        <v>0</v>
      </c>
    </row>
    <row r="67" spans="1:22" s="209" customFormat="1">
      <c r="A67" s="228"/>
      <c r="B67" s="219"/>
      <c r="C67" s="237" t="s">
        <v>333</v>
      </c>
      <c r="D67" s="219"/>
      <c r="E67" s="235" t="s">
        <v>430</v>
      </c>
      <c r="F67" s="229">
        <f>G67+J67+M67</f>
        <v>0</v>
      </c>
      <c r="G67" s="230"/>
      <c r="H67" s="230"/>
      <c r="I67" s="230"/>
      <c r="J67" s="229">
        <f>H67+I67</f>
        <v>0</v>
      </c>
      <c r="K67" s="230"/>
      <c r="L67" s="230"/>
      <c r="M67" s="229">
        <f>K67+L67</f>
        <v>0</v>
      </c>
      <c r="O67" s="229">
        <f>P67+S67+V67</f>
        <v>0</v>
      </c>
      <c r="P67" s="230"/>
      <c r="Q67" s="230"/>
      <c r="R67" s="230"/>
      <c r="S67" s="229">
        <f>Q67+R67</f>
        <v>0</v>
      </c>
      <c r="T67" s="230"/>
      <c r="U67" s="230"/>
      <c r="V67" s="229">
        <f>T67+U67</f>
        <v>0</v>
      </c>
    </row>
    <row r="68" spans="1:22" s="209" customFormat="1">
      <c r="A68" s="228"/>
      <c r="B68" s="219"/>
      <c r="C68" s="237"/>
      <c r="D68" s="219" t="s">
        <v>334</v>
      </c>
      <c r="E68" s="235"/>
      <c r="F68" s="239"/>
      <c r="G68" s="239"/>
      <c r="H68" s="239"/>
      <c r="I68" s="239"/>
      <c r="J68" s="239"/>
      <c r="K68" s="239"/>
      <c r="L68" s="239"/>
      <c r="M68" s="239"/>
      <c r="O68" s="239"/>
      <c r="P68" s="239"/>
      <c r="Q68" s="239"/>
      <c r="R68" s="239"/>
      <c r="S68" s="239"/>
      <c r="T68" s="239"/>
      <c r="U68" s="239"/>
      <c r="V68" s="239"/>
    </row>
    <row r="69" spans="1:22" s="209" customFormat="1">
      <c r="A69" s="228"/>
      <c r="B69" s="219"/>
      <c r="C69" s="237"/>
      <c r="D69" s="219" t="s">
        <v>335</v>
      </c>
      <c r="E69" s="235"/>
      <c r="F69" s="239"/>
      <c r="G69" s="239"/>
      <c r="H69" s="239"/>
      <c r="I69" s="239"/>
      <c r="J69" s="239"/>
      <c r="K69" s="239"/>
      <c r="L69" s="239"/>
      <c r="M69" s="239"/>
      <c r="O69" s="239"/>
      <c r="P69" s="239"/>
      <c r="Q69" s="239"/>
      <c r="R69" s="239"/>
      <c r="S69" s="239"/>
      <c r="T69" s="239"/>
      <c r="U69" s="239"/>
      <c r="V69" s="239"/>
    </row>
    <row r="70" spans="1:22" s="209" customFormat="1">
      <c r="A70" s="228"/>
      <c r="B70" s="219"/>
      <c r="C70" s="219" t="s">
        <v>336</v>
      </c>
      <c r="D70" s="219"/>
      <c r="E70" s="232" t="s">
        <v>431</v>
      </c>
      <c r="F70" s="229">
        <f>G70+J70+M70</f>
        <v>0</v>
      </c>
      <c r="G70" s="230"/>
      <c r="H70" s="230"/>
      <c r="I70" s="230"/>
      <c r="J70" s="229">
        <f>H70+I70</f>
        <v>0</v>
      </c>
      <c r="K70" s="230"/>
      <c r="L70" s="230"/>
      <c r="M70" s="229">
        <f>K70+L70</f>
        <v>0</v>
      </c>
      <c r="O70" s="229">
        <f>P70+S70+V70</f>
        <v>0</v>
      </c>
      <c r="P70" s="230"/>
      <c r="Q70" s="230"/>
      <c r="R70" s="230"/>
      <c r="S70" s="229">
        <f>Q70+R70</f>
        <v>0</v>
      </c>
      <c r="T70" s="230"/>
      <c r="U70" s="230"/>
      <c r="V70" s="229">
        <f>T70+U70</f>
        <v>0</v>
      </c>
    </row>
    <row r="71" spans="1:22" s="209" customFormat="1">
      <c r="A71" s="228"/>
      <c r="B71" s="219"/>
      <c r="C71" s="237"/>
      <c r="D71" s="219"/>
      <c r="E71" s="235"/>
      <c r="F71" s="239"/>
      <c r="G71" s="239"/>
      <c r="H71" s="239"/>
      <c r="I71" s="239"/>
      <c r="J71" s="239"/>
      <c r="K71" s="239"/>
      <c r="L71" s="239"/>
      <c r="M71" s="239"/>
      <c r="O71" s="239"/>
      <c r="P71" s="239"/>
      <c r="Q71" s="239"/>
      <c r="R71" s="239"/>
      <c r="S71" s="239"/>
      <c r="T71" s="239"/>
      <c r="U71" s="239"/>
      <c r="V71" s="239"/>
    </row>
    <row r="72" spans="1:22" s="209" customFormat="1">
      <c r="A72" s="228"/>
      <c r="B72" s="227" t="s">
        <v>337</v>
      </c>
      <c r="C72" s="219"/>
      <c r="D72" s="219"/>
      <c r="E72" s="226" t="s">
        <v>432</v>
      </c>
      <c r="F72" s="225">
        <f>F73+F74+F75+F76+F77+F78</f>
        <v>0</v>
      </c>
      <c r="G72" s="225">
        <f t="shared" ref="G72:L72" si="14">G73+G74+G75+G76+G77+G78</f>
        <v>0</v>
      </c>
      <c r="H72" s="225">
        <f t="shared" si="14"/>
        <v>0</v>
      </c>
      <c r="I72" s="225">
        <f t="shared" si="14"/>
        <v>0</v>
      </c>
      <c r="J72" s="225">
        <f t="shared" si="14"/>
        <v>0</v>
      </c>
      <c r="K72" s="225">
        <f t="shared" si="14"/>
        <v>0</v>
      </c>
      <c r="L72" s="225">
        <f t="shared" si="14"/>
        <v>0</v>
      </c>
      <c r="M72" s="225">
        <f>M73+M74+M75+M76+M77+M78</f>
        <v>0</v>
      </c>
      <c r="O72" s="225">
        <f>O73+O74+O75+O76+O77+O78</f>
        <v>0</v>
      </c>
      <c r="P72" s="225">
        <f t="shared" ref="P72:U72" si="15">P73+P74+P75+P76+P77+P78</f>
        <v>0</v>
      </c>
      <c r="Q72" s="225">
        <f t="shared" si="15"/>
        <v>0</v>
      </c>
      <c r="R72" s="225">
        <f t="shared" si="15"/>
        <v>0</v>
      </c>
      <c r="S72" s="225">
        <f t="shared" si="15"/>
        <v>0</v>
      </c>
      <c r="T72" s="225">
        <f t="shared" si="15"/>
        <v>0</v>
      </c>
      <c r="U72" s="225">
        <f t="shared" si="15"/>
        <v>0</v>
      </c>
      <c r="V72" s="225">
        <f>V73+V74+V75+V76+V77+V78</f>
        <v>0</v>
      </c>
    </row>
    <row r="73" spans="1:22" s="209" customFormat="1">
      <c r="A73" s="228"/>
      <c r="B73" s="238"/>
      <c r="C73" s="219" t="s">
        <v>338</v>
      </c>
      <c r="D73" s="219"/>
      <c r="E73" s="235">
        <v>42</v>
      </c>
      <c r="F73" s="229">
        <f>G73+J73+M73</f>
        <v>0</v>
      </c>
      <c r="G73" s="230"/>
      <c r="H73" s="230"/>
      <c r="I73" s="230"/>
      <c r="J73" s="229">
        <f t="shared" ref="J73:J78" si="16">H73+I73</f>
        <v>0</v>
      </c>
      <c r="K73" s="230"/>
      <c r="L73" s="230"/>
      <c r="M73" s="229">
        <f>K73+L73</f>
        <v>0</v>
      </c>
      <c r="O73" s="229">
        <f t="shared" ref="O73:O78" si="17">P73+S73+V73</f>
        <v>0</v>
      </c>
      <c r="P73" s="230"/>
      <c r="Q73" s="230"/>
      <c r="R73" s="230"/>
      <c r="S73" s="229">
        <f t="shared" ref="S73:S78" si="18">Q73+R73</f>
        <v>0</v>
      </c>
      <c r="T73" s="230"/>
      <c r="U73" s="230"/>
      <c r="V73" s="229">
        <f t="shared" ref="V73:V78" si="19">T73+U73</f>
        <v>0</v>
      </c>
    </row>
    <row r="74" spans="1:22" s="209" customFormat="1">
      <c r="A74" s="228"/>
      <c r="B74" s="219"/>
      <c r="C74" s="237" t="s">
        <v>339</v>
      </c>
      <c r="D74" s="236"/>
      <c r="E74" s="235">
        <v>43</v>
      </c>
      <c r="F74" s="229">
        <f t="shared" ref="F74:F80" si="20">G74+J74+M74</f>
        <v>0</v>
      </c>
      <c r="G74" s="230"/>
      <c r="H74" s="230"/>
      <c r="I74" s="230"/>
      <c r="J74" s="229">
        <f t="shared" si="16"/>
        <v>0</v>
      </c>
      <c r="K74" s="230"/>
      <c r="L74" s="230"/>
      <c r="M74" s="229">
        <f t="shared" ref="M74:M80" si="21">K74+L74</f>
        <v>0</v>
      </c>
      <c r="O74" s="229">
        <f t="shared" si="17"/>
        <v>0</v>
      </c>
      <c r="P74" s="230"/>
      <c r="Q74" s="230"/>
      <c r="R74" s="230"/>
      <c r="S74" s="229">
        <f t="shared" si="18"/>
        <v>0</v>
      </c>
      <c r="T74" s="230"/>
      <c r="U74" s="230"/>
      <c r="V74" s="229">
        <f t="shared" si="19"/>
        <v>0</v>
      </c>
    </row>
    <row r="75" spans="1:22" s="209" customFormat="1">
      <c r="A75" s="228"/>
      <c r="B75" s="219"/>
      <c r="C75" s="237" t="s">
        <v>340</v>
      </c>
      <c r="D75" s="236"/>
      <c r="E75" s="235">
        <v>44</v>
      </c>
      <c r="F75" s="229">
        <f t="shared" si="20"/>
        <v>0</v>
      </c>
      <c r="G75" s="230"/>
      <c r="H75" s="230"/>
      <c r="I75" s="230"/>
      <c r="J75" s="229">
        <f t="shared" si="16"/>
        <v>0</v>
      </c>
      <c r="K75" s="230"/>
      <c r="L75" s="230"/>
      <c r="M75" s="229">
        <f t="shared" si="21"/>
        <v>0</v>
      </c>
      <c r="O75" s="229">
        <f t="shared" si="17"/>
        <v>0</v>
      </c>
      <c r="P75" s="230"/>
      <c r="Q75" s="230"/>
      <c r="R75" s="230"/>
      <c r="S75" s="229">
        <f t="shared" si="18"/>
        <v>0</v>
      </c>
      <c r="T75" s="230"/>
      <c r="U75" s="230"/>
      <c r="V75" s="229">
        <f t="shared" si="19"/>
        <v>0</v>
      </c>
    </row>
    <row r="76" spans="1:22" s="209" customFormat="1">
      <c r="A76" s="228"/>
      <c r="B76" s="219"/>
      <c r="C76" s="234" t="s">
        <v>341</v>
      </c>
      <c r="D76" s="219"/>
      <c r="E76" s="232">
        <v>46</v>
      </c>
      <c r="F76" s="229">
        <f t="shared" si="20"/>
        <v>0</v>
      </c>
      <c r="G76" s="230"/>
      <c r="H76" s="230"/>
      <c r="I76" s="230"/>
      <c r="J76" s="229">
        <f t="shared" si="16"/>
        <v>0</v>
      </c>
      <c r="K76" s="230"/>
      <c r="L76" s="230"/>
      <c r="M76" s="229">
        <f t="shared" si="21"/>
        <v>0</v>
      </c>
      <c r="O76" s="229">
        <f t="shared" si="17"/>
        <v>0</v>
      </c>
      <c r="P76" s="230"/>
      <c r="Q76" s="230"/>
      <c r="R76" s="230"/>
      <c r="S76" s="229">
        <f t="shared" si="18"/>
        <v>0</v>
      </c>
      <c r="T76" s="230"/>
      <c r="U76" s="230"/>
      <c r="V76" s="229">
        <f t="shared" si="19"/>
        <v>0</v>
      </c>
    </row>
    <row r="77" spans="1:22" s="209" customFormat="1">
      <c r="A77" s="228"/>
      <c r="B77" s="219"/>
      <c r="C77" s="219" t="s">
        <v>342</v>
      </c>
      <c r="D77" s="219"/>
      <c r="E77" s="232" t="s">
        <v>433</v>
      </c>
      <c r="F77" s="229">
        <f t="shared" si="20"/>
        <v>0</v>
      </c>
      <c r="G77" s="230"/>
      <c r="H77" s="230"/>
      <c r="I77" s="230"/>
      <c r="J77" s="229">
        <f t="shared" si="16"/>
        <v>0</v>
      </c>
      <c r="K77" s="230"/>
      <c r="L77" s="230"/>
      <c r="M77" s="229">
        <f t="shared" si="21"/>
        <v>0</v>
      </c>
      <c r="O77" s="229">
        <f t="shared" si="17"/>
        <v>0</v>
      </c>
      <c r="P77" s="230"/>
      <c r="Q77" s="230"/>
      <c r="R77" s="230"/>
      <c r="S77" s="229">
        <f t="shared" si="18"/>
        <v>0</v>
      </c>
      <c r="T77" s="230"/>
      <c r="U77" s="230"/>
      <c r="V77" s="229">
        <f t="shared" si="19"/>
        <v>0</v>
      </c>
    </row>
    <row r="78" spans="1:22" s="209" customFormat="1">
      <c r="A78" s="228"/>
      <c r="B78" s="219"/>
      <c r="C78" s="219" t="s">
        <v>343</v>
      </c>
      <c r="D78" s="219"/>
      <c r="E78" s="232" t="s">
        <v>434</v>
      </c>
      <c r="F78" s="229">
        <f t="shared" si="20"/>
        <v>0</v>
      </c>
      <c r="G78" s="230"/>
      <c r="H78" s="230"/>
      <c r="I78" s="230"/>
      <c r="J78" s="229">
        <f t="shared" si="16"/>
        <v>0</v>
      </c>
      <c r="K78" s="230"/>
      <c r="L78" s="230"/>
      <c r="M78" s="229">
        <f t="shared" si="21"/>
        <v>0</v>
      </c>
      <c r="O78" s="229">
        <f t="shared" si="17"/>
        <v>0</v>
      </c>
      <c r="P78" s="230"/>
      <c r="Q78" s="230"/>
      <c r="R78" s="230"/>
      <c r="S78" s="229">
        <f t="shared" si="18"/>
        <v>0</v>
      </c>
      <c r="T78" s="230"/>
      <c r="U78" s="230"/>
      <c r="V78" s="229">
        <f t="shared" si="19"/>
        <v>0</v>
      </c>
    </row>
    <row r="79" spans="1:22" s="209" customFormat="1">
      <c r="A79" s="228"/>
      <c r="B79" s="219"/>
      <c r="C79" s="219"/>
      <c r="D79" s="233"/>
      <c r="E79" s="232"/>
      <c r="F79" s="231"/>
      <c r="G79" s="231"/>
      <c r="H79" s="231"/>
      <c r="I79" s="231"/>
      <c r="J79" s="231"/>
      <c r="K79" s="231"/>
      <c r="L79" s="231"/>
      <c r="M79" s="231"/>
      <c r="O79" s="231"/>
      <c r="P79" s="231"/>
      <c r="Q79" s="231"/>
      <c r="R79" s="231"/>
      <c r="S79" s="231"/>
      <c r="T79" s="231"/>
      <c r="U79" s="231"/>
      <c r="V79" s="231"/>
    </row>
    <row r="80" spans="1:22" s="209" customFormat="1">
      <c r="A80" s="228"/>
      <c r="B80" s="227" t="s">
        <v>320</v>
      </c>
      <c r="C80" s="219"/>
      <c r="D80" s="219"/>
      <c r="E80" s="226" t="s">
        <v>435</v>
      </c>
      <c r="F80" s="229">
        <f t="shared" si="20"/>
        <v>0</v>
      </c>
      <c r="G80" s="230"/>
      <c r="H80" s="230"/>
      <c r="I80" s="230"/>
      <c r="J80" s="229">
        <f>H80+I80</f>
        <v>0</v>
      </c>
      <c r="K80" s="230"/>
      <c r="L80" s="230"/>
      <c r="M80" s="229">
        <f t="shared" si="21"/>
        <v>0</v>
      </c>
      <c r="O80" s="229">
        <f>P80+S80+V80</f>
        <v>0</v>
      </c>
      <c r="P80" s="230"/>
      <c r="Q80" s="230"/>
      <c r="R80" s="230"/>
      <c r="S80" s="229">
        <f>Q80+R80</f>
        <v>0</v>
      </c>
      <c r="T80" s="230"/>
      <c r="U80" s="230"/>
      <c r="V80" s="229">
        <f>T80+U80</f>
        <v>0</v>
      </c>
    </row>
    <row r="81" spans="1:22" s="209" customFormat="1">
      <c r="A81" s="228"/>
      <c r="B81" s="227"/>
      <c r="C81" s="219"/>
      <c r="D81" s="219"/>
      <c r="E81" s="226"/>
      <c r="F81" s="225"/>
      <c r="G81" s="225"/>
      <c r="H81" s="225"/>
      <c r="I81" s="225"/>
      <c r="J81" s="225"/>
      <c r="K81" s="225"/>
      <c r="L81" s="225"/>
      <c r="M81" s="225"/>
      <c r="O81" s="225"/>
      <c r="P81" s="225"/>
      <c r="Q81" s="225"/>
      <c r="R81" s="225"/>
      <c r="S81" s="225"/>
      <c r="T81" s="225"/>
      <c r="U81" s="225"/>
      <c r="V81" s="225"/>
    </row>
    <row r="82" spans="1:22" s="209" customFormat="1">
      <c r="A82" s="224"/>
      <c r="B82" s="223"/>
      <c r="C82" s="223"/>
      <c r="D82" s="223"/>
      <c r="E82" s="222"/>
      <c r="F82" s="221"/>
      <c r="G82" s="221"/>
      <c r="H82" s="221"/>
      <c r="I82" s="221"/>
      <c r="J82" s="221"/>
      <c r="K82" s="221"/>
      <c r="L82" s="221"/>
      <c r="M82" s="221"/>
      <c r="O82" s="221"/>
      <c r="P82" s="221"/>
      <c r="Q82" s="221"/>
      <c r="R82" s="221"/>
      <c r="S82" s="221"/>
      <c r="T82" s="221"/>
      <c r="U82" s="221"/>
      <c r="V82" s="221"/>
    </row>
    <row r="83" spans="1:22" s="209" customFormat="1">
      <c r="A83" s="220" t="s">
        <v>344</v>
      </c>
      <c r="B83" s="219"/>
      <c r="C83" s="219"/>
      <c r="D83" s="219"/>
      <c r="E83" s="218" t="s">
        <v>436</v>
      </c>
      <c r="F83" s="217">
        <f>F46+F62+F64</f>
        <v>0</v>
      </c>
      <c r="G83" s="217">
        <f t="shared" ref="G83:M83" si="22">G46+G62+G64</f>
        <v>0</v>
      </c>
      <c r="H83" s="217">
        <f t="shared" si="22"/>
        <v>0</v>
      </c>
      <c r="I83" s="217">
        <f t="shared" si="22"/>
        <v>0</v>
      </c>
      <c r="J83" s="217">
        <f t="shared" si="22"/>
        <v>0</v>
      </c>
      <c r="K83" s="217">
        <f t="shared" si="22"/>
        <v>0</v>
      </c>
      <c r="L83" s="217">
        <f t="shared" si="22"/>
        <v>0</v>
      </c>
      <c r="M83" s="217">
        <f t="shared" si="22"/>
        <v>0</v>
      </c>
      <c r="O83" s="217">
        <f t="shared" ref="O83:V83" si="23">O46+O62+O64</f>
        <v>0</v>
      </c>
      <c r="P83" s="217">
        <f t="shared" si="23"/>
        <v>0</v>
      </c>
      <c r="Q83" s="217">
        <f t="shared" si="23"/>
        <v>0</v>
      </c>
      <c r="R83" s="217">
        <f t="shared" si="23"/>
        <v>0</v>
      </c>
      <c r="S83" s="217">
        <f t="shared" si="23"/>
        <v>0</v>
      </c>
      <c r="T83" s="217">
        <f t="shared" si="23"/>
        <v>0</v>
      </c>
      <c r="U83" s="217">
        <f t="shared" si="23"/>
        <v>0</v>
      </c>
      <c r="V83" s="217">
        <f t="shared" si="23"/>
        <v>0</v>
      </c>
    </row>
    <row r="84" spans="1:22" s="209" customFormat="1" ht="13.5" thickBot="1">
      <c r="A84" s="216"/>
      <c r="B84" s="215"/>
      <c r="C84" s="215"/>
      <c r="D84" s="215"/>
      <c r="E84" s="214"/>
      <c r="F84" s="213"/>
      <c r="G84" s="213"/>
      <c r="H84" s="213"/>
      <c r="I84" s="213"/>
      <c r="J84" s="213"/>
      <c r="K84" s="213"/>
      <c r="L84" s="213"/>
      <c r="M84" s="213"/>
      <c r="O84" s="213"/>
      <c r="P84" s="213"/>
      <c r="Q84" s="213"/>
      <c r="R84" s="213"/>
      <c r="S84" s="213"/>
      <c r="T84" s="213"/>
      <c r="U84" s="213"/>
      <c r="V84" s="213"/>
    </row>
    <row r="85" spans="1:22" s="209" customFormat="1" ht="13.5" thickTop="1">
      <c r="A85" s="206"/>
      <c r="B85" s="206"/>
      <c r="C85" s="206"/>
      <c r="D85" s="206"/>
      <c r="E85" s="206"/>
      <c r="F85" s="206"/>
      <c r="G85" s="206"/>
      <c r="H85" s="206"/>
      <c r="I85" s="206"/>
      <c r="J85" s="212"/>
      <c r="K85" s="210"/>
      <c r="L85" s="212"/>
      <c r="M85" s="210"/>
      <c r="O85" s="206"/>
      <c r="P85" s="206"/>
      <c r="Q85" s="206"/>
      <c r="R85" s="206"/>
      <c r="S85" s="212"/>
      <c r="T85" s="210"/>
      <c r="U85" s="212"/>
      <c r="V85" s="210"/>
    </row>
    <row r="86" spans="1:22" s="209" customFormat="1">
      <c r="A86" s="211"/>
      <c r="B86" s="211"/>
      <c r="C86" s="211"/>
      <c r="D86" s="211"/>
      <c r="E86" s="211" t="s">
        <v>437</v>
      </c>
      <c r="F86" s="210">
        <f t="shared" ref="F86:M86" si="24">F37-F83</f>
        <v>0</v>
      </c>
      <c r="G86" s="210">
        <f t="shared" si="24"/>
        <v>0</v>
      </c>
      <c r="H86" s="210">
        <f t="shared" si="24"/>
        <v>0</v>
      </c>
      <c r="I86" s="210">
        <f t="shared" si="24"/>
        <v>0</v>
      </c>
      <c r="J86" s="210">
        <f>J37-J83</f>
        <v>0</v>
      </c>
      <c r="K86" s="210">
        <f t="shared" si="24"/>
        <v>0</v>
      </c>
      <c r="L86" s="210">
        <f t="shared" si="24"/>
        <v>0</v>
      </c>
      <c r="M86" s="210">
        <f t="shared" si="24"/>
        <v>0</v>
      </c>
      <c r="O86" s="210">
        <f t="shared" ref="O86:V86" si="25">O37-O83</f>
        <v>0</v>
      </c>
      <c r="P86" s="210">
        <f t="shared" si="25"/>
        <v>0</v>
      </c>
      <c r="Q86" s="210">
        <f t="shared" si="25"/>
        <v>0</v>
      </c>
      <c r="R86" s="210">
        <f t="shared" si="25"/>
        <v>0</v>
      </c>
      <c r="S86" s="210">
        <f t="shared" si="25"/>
        <v>0</v>
      </c>
      <c r="T86" s="210">
        <f t="shared" si="25"/>
        <v>0</v>
      </c>
      <c r="U86" s="210">
        <f t="shared" si="25"/>
        <v>0</v>
      </c>
      <c r="V86" s="210">
        <f t="shared" si="25"/>
        <v>0</v>
      </c>
    </row>
    <row r="87" spans="1:22" ht="18">
      <c r="A87" s="208"/>
    </row>
    <row r="88" spans="1:22" ht="18">
      <c r="A88" s="208" t="s">
        <v>461</v>
      </c>
    </row>
    <row r="89" spans="1:22" s="211" customFormat="1">
      <c r="A89" s="1436" t="s">
        <v>471</v>
      </c>
      <c r="B89" s="1437" t="str">
        <f>+ANNEXES!D8</f>
        <v>Le projet de comptes annuels et le cas échéant, le projet de comptes annuels consolidés de l'exercice écoulé.</v>
      </c>
    </row>
    <row r="90" spans="1:22" s="36" customFormat="1">
      <c r="A90" s="1999" t="s">
        <v>472</v>
      </c>
      <c r="B90" s="1437" t="str">
        <f>+ANNEXES!D9</f>
        <v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v>
      </c>
    </row>
    <row r="91" spans="1:22" s="38" customFormat="1">
      <c r="A91" s="1999" t="s">
        <v>473</v>
      </c>
      <c r="B91" s="1437" t="str">
        <f>+ANNEXES!D10</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c r="D91" s="36"/>
    </row>
    <row r="92" spans="1:22" s="207" customFormat="1">
      <c r="D92" s="206"/>
      <c r="E92" s="275"/>
      <c r="F92" s="275"/>
      <c r="G92" s="275"/>
      <c r="H92" s="275"/>
      <c r="I92" s="275"/>
    </row>
    <row r="93" spans="1:22" s="207" customFormat="1"/>
    <row r="94" spans="1:22" s="38" customFormat="1">
      <c r="A94" s="1999"/>
      <c r="B94" s="2001"/>
      <c r="D94" s="36"/>
    </row>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7" priority="4" stopIfTrue="1" operator="notEqual">
      <formula>0</formula>
    </cfRule>
  </conditionalFormatting>
  <conditionalFormatting sqref="F84:I84 G78:I78">
    <cfRule type="cellIs" dxfId="6" priority="3" stopIfTrue="1" operator="notEqual">
      <formula>0</formula>
    </cfRule>
  </conditionalFormatting>
  <conditionalFormatting sqref="S84 T78:U78 O86:V86">
    <cfRule type="cellIs" dxfId="5" priority="2" stopIfTrue="1" operator="notEqual">
      <formula>0</formula>
    </cfRule>
  </conditionalFormatting>
  <conditionalFormatting sqref="O84:R84 P78:R78">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sheetPr published="0">
    <tabColor rgb="FFFF0000"/>
    <pageSetUpPr fitToPage="1"/>
  </sheetPr>
  <dimension ref="A1:M94"/>
  <sheetViews>
    <sheetView showGridLines="0" zoomScaleNormal="100" zoomScaleSheetLayoutView="100" workbookViewId="0"/>
  </sheetViews>
  <sheetFormatPr baseColWidth="10" defaultColWidth="8.85546875" defaultRowHeight="12.75"/>
  <cols>
    <col min="1" max="3" width="8.85546875" style="206"/>
    <col min="4" max="4" width="32.42578125" style="206" customWidth="1"/>
    <col min="5" max="5" width="8.85546875" style="206"/>
    <col min="6" max="13" width="18.42578125" style="206" customWidth="1"/>
    <col min="14" max="16384" width="8.85546875" style="206"/>
  </cols>
  <sheetData>
    <row r="1" spans="1:13" s="272" customFormat="1" ht="18">
      <c r="A1" s="75" t="s">
        <v>1457</v>
      </c>
      <c r="B1" s="75"/>
      <c r="C1" s="75"/>
      <c r="D1" s="75"/>
      <c r="E1" s="76"/>
      <c r="F1" s="76"/>
      <c r="G1" s="76"/>
      <c r="H1" s="76"/>
      <c r="I1" s="76"/>
      <c r="J1" s="75"/>
      <c r="K1" s="75"/>
      <c r="L1" s="75"/>
      <c r="M1" s="75"/>
    </row>
    <row r="2" spans="1:13" s="270" customFormat="1" ht="11.25">
      <c r="A2" s="62" t="str">
        <f>'PAGE DE GARDE'!C8</f>
        <v>GAZ</v>
      </c>
      <c r="B2" s="62"/>
      <c r="C2" s="62"/>
      <c r="D2" s="63"/>
      <c r="E2" s="947" t="str">
        <f>'PAGE DE GARDE'!C10</f>
        <v>REALITE 2015 V0</v>
      </c>
      <c r="F2" s="63"/>
      <c r="G2" s="63"/>
      <c r="H2" s="63"/>
      <c r="I2" s="63"/>
      <c r="J2" s="62"/>
      <c r="K2" s="62"/>
      <c r="L2" s="62"/>
      <c r="M2" s="62"/>
    </row>
    <row r="3" spans="1:13" s="270" customFormat="1" ht="11.25">
      <c r="A3" s="271" t="str">
        <f>'PAGE DE GARDE'!C7</f>
        <v>GRD</v>
      </c>
      <c r="B3" s="62"/>
      <c r="C3" s="62"/>
      <c r="D3" s="62"/>
      <c r="E3" s="63"/>
      <c r="F3" s="63"/>
      <c r="G3" s="63"/>
      <c r="H3" s="63"/>
      <c r="I3" s="63"/>
      <c r="J3" s="62"/>
      <c r="K3" s="62"/>
      <c r="L3" s="62"/>
      <c r="M3" s="62"/>
    </row>
    <row r="4" spans="1:13">
      <c r="A4" s="84"/>
      <c r="B4" s="84"/>
      <c r="C4" s="84"/>
      <c r="D4" s="84"/>
      <c r="E4" s="84"/>
      <c r="F4" s="84"/>
      <c r="G4" s="84"/>
      <c r="H4" s="84"/>
      <c r="I4" s="84"/>
      <c r="J4" s="84"/>
      <c r="K4" s="84"/>
      <c r="L4" s="84"/>
      <c r="M4" s="84"/>
    </row>
    <row r="5" spans="1:13" ht="13.5" thickBot="1"/>
    <row r="6" spans="1:13" ht="18.75" thickBot="1">
      <c r="F6" s="2539" t="str">
        <f>+'PAGE DE GARDE'!B14</f>
        <v>REALITE 2015</v>
      </c>
      <c r="G6" s="2540"/>
      <c r="H6" s="2540"/>
      <c r="I6" s="2540"/>
      <c r="J6" s="2540"/>
      <c r="K6" s="2540"/>
      <c r="L6" s="2540"/>
      <c r="M6" s="2541"/>
    </row>
    <row r="7" spans="1:13" ht="13.5" customHeight="1" thickBot="1">
      <c r="A7" s="2527" t="s">
        <v>308</v>
      </c>
      <c r="B7" s="2528"/>
      <c r="C7" s="2528"/>
      <c r="D7" s="2529"/>
      <c r="E7" s="2536" t="s">
        <v>410</v>
      </c>
      <c r="F7" s="2515" t="s">
        <v>1174</v>
      </c>
      <c r="G7" s="2515" t="s">
        <v>469</v>
      </c>
      <c r="H7" s="2518" t="s">
        <v>468</v>
      </c>
      <c r="I7" s="2519"/>
      <c r="J7" s="2519"/>
      <c r="K7" s="2519"/>
      <c r="L7" s="2519"/>
      <c r="M7" s="2520"/>
    </row>
    <row r="8" spans="1:13" s="209" customFormat="1" ht="13.5" customHeight="1">
      <c r="A8" s="2530"/>
      <c r="B8" s="2531"/>
      <c r="C8" s="2531"/>
      <c r="D8" s="2532"/>
      <c r="E8" s="2537"/>
      <c r="F8" s="2516"/>
      <c r="G8" s="2516"/>
      <c r="H8" s="2521" t="s">
        <v>467</v>
      </c>
      <c r="I8" s="2522"/>
      <c r="J8" s="2523"/>
      <c r="K8" s="2521" t="s">
        <v>466</v>
      </c>
      <c r="L8" s="2522"/>
      <c r="M8" s="2523"/>
    </row>
    <row r="9" spans="1:13" s="209" customFormat="1" ht="13.5" thickBot="1">
      <c r="A9" s="2530"/>
      <c r="B9" s="2531"/>
      <c r="C9" s="2531"/>
      <c r="D9" s="2532"/>
      <c r="E9" s="2537"/>
      <c r="F9" s="2516"/>
      <c r="G9" s="2516"/>
      <c r="H9" s="2524"/>
      <c r="I9" s="2525"/>
      <c r="J9" s="2526"/>
      <c r="K9" s="2524"/>
      <c r="L9" s="2525"/>
      <c r="M9" s="2526"/>
    </row>
    <row r="10" spans="1:13" s="209" customFormat="1" ht="26.25" thickBot="1">
      <c r="A10" s="2533"/>
      <c r="B10" s="2534"/>
      <c r="C10" s="2534"/>
      <c r="D10" s="2535"/>
      <c r="E10" s="2538"/>
      <c r="F10" s="2517"/>
      <c r="G10" s="2517"/>
      <c r="H10" s="249" t="s">
        <v>464</v>
      </c>
      <c r="I10" s="249" t="s">
        <v>463</v>
      </c>
      <c r="J10" s="249" t="s">
        <v>465</v>
      </c>
      <c r="K10" s="249" t="s">
        <v>464</v>
      </c>
      <c r="L10" s="249" t="s">
        <v>463</v>
      </c>
      <c r="M10" s="249" t="s">
        <v>462</v>
      </c>
    </row>
    <row r="11" spans="1:13" s="209" customFormat="1">
      <c r="A11" s="228"/>
      <c r="B11" s="219"/>
      <c r="C11" s="219"/>
      <c r="D11" s="219"/>
      <c r="E11" s="260"/>
      <c r="F11" s="260"/>
      <c r="G11" s="260"/>
      <c r="H11" s="260"/>
      <c r="I11" s="260"/>
      <c r="J11" s="231"/>
      <c r="K11" s="269"/>
      <c r="L11" s="269"/>
      <c r="M11" s="269"/>
    </row>
    <row r="12" spans="1:13" s="209" customFormat="1">
      <c r="A12" s="220" t="s">
        <v>309</v>
      </c>
      <c r="B12" s="219"/>
      <c r="C12" s="219"/>
      <c r="D12" s="219"/>
      <c r="E12" s="254" t="s">
        <v>411</v>
      </c>
      <c r="F12" s="217">
        <f t="shared" ref="F12:M12" si="0">F14+F16+F18+F20</f>
        <v>0</v>
      </c>
      <c r="G12" s="217">
        <f t="shared" si="0"/>
        <v>0</v>
      </c>
      <c r="H12" s="217">
        <f t="shared" si="0"/>
        <v>0</v>
      </c>
      <c r="I12" s="217">
        <f t="shared" si="0"/>
        <v>0</v>
      </c>
      <c r="J12" s="217">
        <f t="shared" si="0"/>
        <v>0</v>
      </c>
      <c r="K12" s="217">
        <f t="shared" si="0"/>
        <v>0</v>
      </c>
      <c r="L12" s="217">
        <f t="shared" si="0"/>
        <v>0</v>
      </c>
      <c r="M12" s="217">
        <f t="shared" si="0"/>
        <v>0</v>
      </c>
    </row>
    <row r="13" spans="1:13" s="209" customFormat="1">
      <c r="A13" s="228"/>
      <c r="B13" s="219"/>
      <c r="C13" s="219"/>
      <c r="D13" s="219"/>
      <c r="E13" s="260"/>
      <c r="F13" s="255"/>
      <c r="G13" s="255"/>
      <c r="H13" s="255"/>
      <c r="I13" s="255"/>
      <c r="J13" s="255"/>
      <c r="K13" s="255"/>
      <c r="L13" s="255"/>
      <c r="M13" s="255"/>
    </row>
    <row r="14" spans="1:13" s="209" customFormat="1">
      <c r="A14" s="228"/>
      <c r="B14" s="238" t="s">
        <v>310</v>
      </c>
      <c r="C14" s="219"/>
      <c r="D14" s="219"/>
      <c r="E14" s="263" t="s">
        <v>412</v>
      </c>
      <c r="F14" s="261">
        <f>G14+J14+M14</f>
        <v>0</v>
      </c>
      <c r="G14" s="262"/>
      <c r="H14" s="262"/>
      <c r="I14" s="262"/>
      <c r="J14" s="261">
        <f>H14+I14</f>
        <v>0</v>
      </c>
      <c r="K14" s="262"/>
      <c r="L14" s="262"/>
      <c r="M14" s="261">
        <f>K14+L14</f>
        <v>0</v>
      </c>
    </row>
    <row r="15" spans="1:13" s="209" customFormat="1">
      <c r="A15" s="228"/>
      <c r="B15" s="219"/>
      <c r="C15" s="219"/>
      <c r="D15" s="219"/>
      <c r="E15" s="260"/>
      <c r="F15" s="229"/>
      <c r="G15" s="229"/>
      <c r="H15" s="229"/>
      <c r="I15" s="229"/>
      <c r="J15" s="229"/>
      <c r="K15" s="229"/>
      <c r="L15" s="229"/>
      <c r="M15" s="229"/>
    </row>
    <row r="16" spans="1:13" s="209" customFormat="1">
      <c r="A16" s="228"/>
      <c r="B16" s="238" t="s">
        <v>311</v>
      </c>
      <c r="C16" s="219"/>
      <c r="D16" s="219"/>
      <c r="E16" s="263" t="s">
        <v>413</v>
      </c>
      <c r="F16" s="261">
        <f>G16+J16+M16</f>
        <v>0</v>
      </c>
      <c r="G16" s="262"/>
      <c r="H16" s="262"/>
      <c r="I16" s="262"/>
      <c r="J16" s="261">
        <f>H16+I16</f>
        <v>0</v>
      </c>
      <c r="K16" s="262"/>
      <c r="L16" s="262"/>
      <c r="M16" s="261">
        <f>K16+L16</f>
        <v>0</v>
      </c>
    </row>
    <row r="17" spans="1:13" s="209" customFormat="1">
      <c r="A17" s="228"/>
      <c r="B17" s="219"/>
      <c r="C17" s="219"/>
      <c r="D17" s="219"/>
      <c r="E17" s="260"/>
      <c r="F17" s="255"/>
      <c r="G17" s="255"/>
      <c r="H17" s="255"/>
      <c r="I17" s="255"/>
      <c r="J17" s="255"/>
      <c r="K17" s="255"/>
      <c r="L17" s="255"/>
      <c r="M17" s="255"/>
    </row>
    <row r="18" spans="1:13" s="209" customFormat="1">
      <c r="A18" s="228"/>
      <c r="B18" s="238" t="s">
        <v>312</v>
      </c>
      <c r="C18" s="219"/>
      <c r="D18" s="219"/>
      <c r="E18" s="263" t="s">
        <v>414</v>
      </c>
      <c r="F18" s="261">
        <f>G18+J18+M18</f>
        <v>0</v>
      </c>
      <c r="G18" s="262"/>
      <c r="H18" s="262"/>
      <c r="I18" s="262"/>
      <c r="J18" s="261">
        <f>H18+I18</f>
        <v>0</v>
      </c>
      <c r="K18" s="262"/>
      <c r="L18" s="262"/>
      <c r="M18" s="261">
        <f>K18+L18</f>
        <v>0</v>
      </c>
    </row>
    <row r="19" spans="1:13" s="209" customFormat="1">
      <c r="A19" s="228"/>
      <c r="B19" s="219"/>
      <c r="C19" s="219"/>
      <c r="D19" s="219"/>
      <c r="E19" s="260"/>
      <c r="F19" s="255"/>
      <c r="G19" s="255"/>
      <c r="H19" s="255"/>
      <c r="I19" s="255"/>
      <c r="J19" s="255"/>
      <c r="K19" s="255"/>
      <c r="L19" s="255"/>
      <c r="M19" s="255"/>
    </row>
    <row r="20" spans="1:13" s="209" customFormat="1">
      <c r="A20" s="228"/>
      <c r="B20" s="238" t="s">
        <v>313</v>
      </c>
      <c r="C20" s="219"/>
      <c r="D20" s="243"/>
      <c r="E20" s="263" t="s">
        <v>415</v>
      </c>
      <c r="F20" s="261">
        <f>G20+J20+M20</f>
        <v>0</v>
      </c>
      <c r="G20" s="262"/>
      <c r="H20" s="262"/>
      <c r="I20" s="262"/>
      <c r="J20" s="261">
        <f>H20+I20</f>
        <v>0</v>
      </c>
      <c r="K20" s="262"/>
      <c r="L20" s="262"/>
      <c r="M20" s="261">
        <f>K20+L20</f>
        <v>0</v>
      </c>
    </row>
    <row r="21" spans="1:13" s="209" customFormat="1">
      <c r="A21" s="228"/>
      <c r="B21" s="219"/>
      <c r="C21" s="219"/>
      <c r="D21" s="219"/>
      <c r="E21" s="260"/>
      <c r="F21" s="255"/>
      <c r="G21" s="255"/>
      <c r="H21" s="255"/>
      <c r="I21" s="255"/>
      <c r="J21" s="255"/>
      <c r="K21" s="255"/>
      <c r="L21" s="255"/>
      <c r="M21" s="255"/>
    </row>
    <row r="22" spans="1:13" s="209" customFormat="1">
      <c r="A22" s="220" t="s">
        <v>314</v>
      </c>
      <c r="B22" s="219"/>
      <c r="C22" s="219"/>
      <c r="D22" s="219"/>
      <c r="E22" s="254" t="s">
        <v>416</v>
      </c>
      <c r="F22" s="217">
        <f t="shared" ref="F22:M22" si="1">F24+F26+F28+F30+F32+F34</f>
        <v>0</v>
      </c>
      <c r="G22" s="217">
        <f t="shared" si="1"/>
        <v>0</v>
      </c>
      <c r="H22" s="217">
        <f t="shared" si="1"/>
        <v>0</v>
      </c>
      <c r="I22" s="217">
        <f t="shared" si="1"/>
        <v>0</v>
      </c>
      <c r="J22" s="217">
        <f t="shared" si="1"/>
        <v>0</v>
      </c>
      <c r="K22" s="217">
        <f t="shared" si="1"/>
        <v>0</v>
      </c>
      <c r="L22" s="217">
        <f t="shared" si="1"/>
        <v>0</v>
      </c>
      <c r="M22" s="217">
        <f t="shared" si="1"/>
        <v>0</v>
      </c>
    </row>
    <row r="23" spans="1:13" s="209" customFormat="1">
      <c r="A23" s="228"/>
      <c r="B23" s="219"/>
      <c r="C23" s="219"/>
      <c r="D23" s="219"/>
      <c r="E23" s="260"/>
      <c r="F23" s="255"/>
      <c r="G23" s="255"/>
      <c r="H23" s="255"/>
      <c r="I23" s="255"/>
      <c r="J23" s="255"/>
      <c r="K23" s="255"/>
      <c r="L23" s="255"/>
      <c r="M23" s="255"/>
    </row>
    <row r="24" spans="1:13" s="209" customFormat="1">
      <c r="A24" s="228"/>
      <c r="B24" s="238" t="s">
        <v>315</v>
      </c>
      <c r="C24" s="219"/>
      <c r="D24" s="219"/>
      <c r="E24" s="263" t="s">
        <v>417</v>
      </c>
      <c r="F24" s="261">
        <f>G24+J24+M24</f>
        <v>0</v>
      </c>
      <c r="G24" s="262"/>
      <c r="H24" s="262"/>
      <c r="I24" s="262"/>
      <c r="J24" s="261">
        <f>H24+I24</f>
        <v>0</v>
      </c>
      <c r="K24" s="262"/>
      <c r="L24" s="262"/>
      <c r="M24" s="261">
        <f>K24+L24</f>
        <v>0</v>
      </c>
    </row>
    <row r="25" spans="1:13" s="209" customFormat="1">
      <c r="A25" s="228"/>
      <c r="B25" s="219"/>
      <c r="C25" s="219"/>
      <c r="D25" s="219"/>
      <c r="E25" s="260"/>
      <c r="F25" s="255"/>
      <c r="G25" s="255"/>
      <c r="H25" s="255"/>
      <c r="I25" s="255"/>
      <c r="J25" s="255"/>
      <c r="K25" s="255"/>
      <c r="L25" s="255"/>
      <c r="M25" s="255"/>
    </row>
    <row r="26" spans="1:13" s="209" customFormat="1">
      <c r="A26" s="228"/>
      <c r="B26" s="238" t="s">
        <v>316</v>
      </c>
      <c r="C26" s="219"/>
      <c r="D26" s="219"/>
      <c r="E26" s="263" t="s">
        <v>418</v>
      </c>
      <c r="F26" s="261">
        <f>G26+J26+M26</f>
        <v>0</v>
      </c>
      <c r="G26" s="262"/>
      <c r="H26" s="262"/>
      <c r="I26" s="262"/>
      <c r="J26" s="261">
        <f>H26+I26</f>
        <v>0</v>
      </c>
      <c r="K26" s="262"/>
      <c r="L26" s="262"/>
      <c r="M26" s="261">
        <f>K26+L26</f>
        <v>0</v>
      </c>
    </row>
    <row r="27" spans="1:13" s="209" customFormat="1">
      <c r="A27" s="228"/>
      <c r="B27" s="219"/>
      <c r="C27" s="219"/>
      <c r="D27" s="219"/>
      <c r="E27" s="260"/>
      <c r="F27" s="255"/>
      <c r="G27" s="255"/>
      <c r="H27" s="255"/>
      <c r="I27" s="255"/>
      <c r="J27" s="255"/>
      <c r="K27" s="255"/>
      <c r="L27" s="255"/>
      <c r="M27" s="255"/>
    </row>
    <row r="28" spans="1:13" s="209" customFormat="1">
      <c r="A28" s="228"/>
      <c r="B28" s="238" t="s">
        <v>317</v>
      </c>
      <c r="C28" s="219"/>
      <c r="D28" s="219"/>
      <c r="E28" s="263" t="s">
        <v>419</v>
      </c>
      <c r="F28" s="261">
        <f>G28+J28+M28</f>
        <v>0</v>
      </c>
      <c r="G28" s="262"/>
      <c r="H28" s="262"/>
      <c r="I28" s="262"/>
      <c r="J28" s="261">
        <f>H28+I28</f>
        <v>0</v>
      </c>
      <c r="K28" s="262"/>
      <c r="L28" s="262"/>
      <c r="M28" s="261">
        <f>K28+L28</f>
        <v>0</v>
      </c>
    </row>
    <row r="29" spans="1:13" s="209" customFormat="1">
      <c r="A29" s="228"/>
      <c r="B29" s="219"/>
      <c r="C29" s="219"/>
      <c r="D29" s="219"/>
      <c r="E29" s="260"/>
      <c r="F29" s="255"/>
      <c r="G29" s="255"/>
      <c r="H29" s="255"/>
      <c r="I29" s="255"/>
      <c r="J29" s="255"/>
      <c r="K29" s="255"/>
      <c r="L29" s="255"/>
      <c r="M29" s="255"/>
    </row>
    <row r="30" spans="1:13" s="209" customFormat="1">
      <c r="A30" s="228"/>
      <c r="B30" s="238" t="s">
        <v>318</v>
      </c>
      <c r="C30" s="219"/>
      <c r="D30" s="219"/>
      <c r="E30" s="263" t="s">
        <v>364</v>
      </c>
      <c r="F30" s="261">
        <f>G30+J30+M30</f>
        <v>0</v>
      </c>
      <c r="G30" s="230"/>
      <c r="H30" s="230"/>
      <c r="I30" s="230"/>
      <c r="J30" s="261">
        <f>H30+I30</f>
        <v>0</v>
      </c>
      <c r="K30" s="230"/>
      <c r="L30" s="230"/>
      <c r="M30" s="261">
        <f>K30+L30</f>
        <v>0</v>
      </c>
    </row>
    <row r="31" spans="1:13" s="209" customFormat="1">
      <c r="A31" s="228"/>
      <c r="B31" s="219"/>
      <c r="C31" s="219"/>
      <c r="D31" s="219"/>
      <c r="E31" s="260"/>
      <c r="F31" s="255"/>
      <c r="G31" s="255"/>
      <c r="H31" s="255"/>
      <c r="I31" s="255"/>
      <c r="J31" s="255"/>
      <c r="K31" s="255"/>
      <c r="L31" s="255"/>
      <c r="M31" s="255"/>
    </row>
    <row r="32" spans="1:13" s="209" customFormat="1">
      <c r="A32" s="228"/>
      <c r="B32" s="266" t="s">
        <v>319</v>
      </c>
      <c r="C32" s="219"/>
      <c r="D32" s="219"/>
      <c r="E32" s="268" t="s">
        <v>420</v>
      </c>
      <c r="F32" s="261">
        <f>G32+J32+M32</f>
        <v>0</v>
      </c>
      <c r="G32" s="267"/>
      <c r="H32" s="267"/>
      <c r="I32" s="267"/>
      <c r="J32" s="261">
        <f>H32+I32</f>
        <v>0</v>
      </c>
      <c r="K32" s="267"/>
      <c r="L32" s="267"/>
      <c r="M32" s="261">
        <f>K32+L32</f>
        <v>0</v>
      </c>
    </row>
    <row r="33" spans="1:13" s="209" customFormat="1">
      <c r="A33" s="228"/>
      <c r="B33" s="266"/>
      <c r="C33" s="219"/>
      <c r="D33" s="219"/>
      <c r="E33" s="265"/>
      <c r="F33" s="264"/>
      <c r="G33" s="264"/>
      <c r="H33" s="264"/>
      <c r="I33" s="264"/>
      <c r="J33" s="264"/>
      <c r="K33" s="264"/>
      <c r="L33" s="264"/>
      <c r="M33" s="264"/>
    </row>
    <row r="34" spans="1:13" s="209" customFormat="1">
      <c r="A34" s="228"/>
      <c r="B34" s="238" t="s">
        <v>320</v>
      </c>
      <c r="C34" s="219"/>
      <c r="D34" s="219"/>
      <c r="E34" s="263" t="s">
        <v>421</v>
      </c>
      <c r="F34" s="261">
        <f>G34+J34+M34</f>
        <v>0</v>
      </c>
      <c r="G34" s="262"/>
      <c r="H34" s="262"/>
      <c r="I34" s="262"/>
      <c r="J34" s="261">
        <f>H34+I34</f>
        <v>0</v>
      </c>
      <c r="K34" s="262"/>
      <c r="L34" s="262"/>
      <c r="M34" s="261">
        <f>K34+L34</f>
        <v>0</v>
      </c>
    </row>
    <row r="35" spans="1:13" s="209" customFormat="1">
      <c r="A35" s="228"/>
      <c r="B35" s="219"/>
      <c r="C35" s="219"/>
      <c r="D35" s="219"/>
      <c r="E35" s="260"/>
      <c r="F35" s="259"/>
      <c r="G35" s="259"/>
      <c r="H35" s="259"/>
      <c r="I35" s="259"/>
      <c r="J35" s="259"/>
      <c r="K35" s="259"/>
      <c r="L35" s="259"/>
      <c r="M35" s="259"/>
    </row>
    <row r="36" spans="1:13" s="209" customFormat="1">
      <c r="A36" s="258"/>
      <c r="B36" s="257"/>
      <c r="C36" s="257"/>
      <c r="D36" s="257"/>
      <c r="E36" s="256"/>
      <c r="F36" s="255"/>
      <c r="G36" s="255"/>
      <c r="H36" s="255"/>
      <c r="I36" s="255"/>
      <c r="J36" s="255"/>
      <c r="K36" s="255"/>
      <c r="L36" s="255"/>
      <c r="M36" s="255"/>
    </row>
    <row r="37" spans="1:13" s="209" customFormat="1">
      <c r="A37" s="220" t="s">
        <v>321</v>
      </c>
      <c r="B37" s="219"/>
      <c r="C37" s="219"/>
      <c r="D37" s="219"/>
      <c r="E37" s="254" t="s">
        <v>422</v>
      </c>
      <c r="F37" s="217">
        <f t="shared" ref="F37:M37" si="2">F22+F12</f>
        <v>0</v>
      </c>
      <c r="G37" s="217">
        <f t="shared" si="2"/>
        <v>0</v>
      </c>
      <c r="H37" s="217">
        <f t="shared" si="2"/>
        <v>0</v>
      </c>
      <c r="I37" s="217">
        <f t="shared" si="2"/>
        <v>0</v>
      </c>
      <c r="J37" s="217">
        <f t="shared" si="2"/>
        <v>0</v>
      </c>
      <c r="K37" s="217">
        <f t="shared" si="2"/>
        <v>0</v>
      </c>
      <c r="L37" s="217">
        <f t="shared" si="2"/>
        <v>0</v>
      </c>
      <c r="M37" s="217">
        <f t="shared" si="2"/>
        <v>0</v>
      </c>
    </row>
    <row r="38" spans="1:13" s="209" customFormat="1" ht="13.5" thickBot="1">
      <c r="A38" s="253"/>
      <c r="B38" s="215"/>
      <c r="C38" s="215"/>
      <c r="D38" s="252"/>
      <c r="E38" s="251"/>
      <c r="F38" s="251"/>
      <c r="G38" s="251"/>
      <c r="H38" s="251"/>
      <c r="I38" s="251"/>
      <c r="J38" s="250"/>
      <c r="K38" s="250"/>
      <c r="L38" s="250"/>
      <c r="M38" s="250"/>
    </row>
    <row r="39" spans="1:13" s="209" customFormat="1" ht="13.5" thickTop="1">
      <c r="A39" s="206"/>
      <c r="B39" s="206"/>
      <c r="C39" s="206"/>
      <c r="D39" s="206"/>
      <c r="E39" s="206"/>
      <c r="F39" s="206"/>
      <c r="G39" s="206"/>
      <c r="H39" s="206"/>
      <c r="I39" s="206"/>
      <c r="J39" s="212"/>
      <c r="K39" s="210"/>
      <c r="L39" s="212"/>
      <c r="M39" s="210"/>
    </row>
    <row r="40" spans="1:13" s="209" customFormat="1" ht="13.5" thickBot="1">
      <c r="A40" s="206"/>
      <c r="B40" s="206"/>
      <c r="C40" s="206"/>
      <c r="D40" s="206"/>
      <c r="E40" s="206"/>
      <c r="F40" s="206"/>
      <c r="G40" s="206"/>
      <c r="H40" s="206"/>
      <c r="I40" s="206"/>
      <c r="J40" s="212"/>
      <c r="K40" s="210"/>
      <c r="L40" s="212"/>
      <c r="M40" s="210"/>
    </row>
    <row r="41" spans="1:13" s="209" customFormat="1" ht="13.5" customHeight="1" thickBot="1">
      <c r="A41" s="2527" t="s">
        <v>322</v>
      </c>
      <c r="B41" s="2528"/>
      <c r="C41" s="2528"/>
      <c r="D41" s="2529"/>
      <c r="E41" s="2536" t="s">
        <v>410</v>
      </c>
      <c r="F41" s="2515" t="s">
        <v>1174</v>
      </c>
      <c r="G41" s="2515" t="s">
        <v>469</v>
      </c>
      <c r="H41" s="2518" t="s">
        <v>468</v>
      </c>
      <c r="I41" s="2519"/>
      <c r="J41" s="2519"/>
      <c r="K41" s="2519"/>
      <c r="L41" s="2519"/>
      <c r="M41" s="2520"/>
    </row>
    <row r="42" spans="1:13" s="209" customFormat="1" ht="13.5" customHeight="1">
      <c r="A42" s="2530"/>
      <c r="B42" s="2531"/>
      <c r="C42" s="2531"/>
      <c r="D42" s="2532"/>
      <c r="E42" s="2537"/>
      <c r="F42" s="2516"/>
      <c r="G42" s="2516"/>
      <c r="H42" s="2521" t="s">
        <v>467</v>
      </c>
      <c r="I42" s="2522"/>
      <c r="J42" s="2523"/>
      <c r="K42" s="2521" t="s">
        <v>466</v>
      </c>
      <c r="L42" s="2522"/>
      <c r="M42" s="2523"/>
    </row>
    <row r="43" spans="1:13" s="209" customFormat="1" ht="13.5" thickBot="1">
      <c r="A43" s="2530"/>
      <c r="B43" s="2531"/>
      <c r="C43" s="2531"/>
      <c r="D43" s="2532"/>
      <c r="E43" s="2537"/>
      <c r="F43" s="2516"/>
      <c r="G43" s="2516"/>
      <c r="H43" s="2524"/>
      <c r="I43" s="2525"/>
      <c r="J43" s="2526"/>
      <c r="K43" s="2524"/>
      <c r="L43" s="2525"/>
      <c r="M43" s="2526"/>
    </row>
    <row r="44" spans="1:13" s="209" customFormat="1" ht="26.25" thickBot="1">
      <c r="A44" s="2533"/>
      <c r="B44" s="2534"/>
      <c r="C44" s="2534"/>
      <c r="D44" s="2535"/>
      <c r="E44" s="2538"/>
      <c r="F44" s="2517"/>
      <c r="G44" s="2517"/>
      <c r="H44" s="249" t="s">
        <v>464</v>
      </c>
      <c r="I44" s="249" t="s">
        <v>463</v>
      </c>
      <c r="J44" s="249" t="s">
        <v>465</v>
      </c>
      <c r="K44" s="249" t="s">
        <v>464</v>
      </c>
      <c r="L44" s="249" t="s">
        <v>463</v>
      </c>
      <c r="M44" s="249" t="s">
        <v>462</v>
      </c>
    </row>
    <row r="45" spans="1:13" s="209" customFormat="1" ht="13.5" thickTop="1">
      <c r="A45" s="228"/>
      <c r="B45" s="219"/>
      <c r="C45" s="219"/>
      <c r="D45" s="219"/>
      <c r="E45" s="232"/>
      <c r="F45" s="232"/>
      <c r="G45" s="232"/>
      <c r="H45" s="232"/>
      <c r="I45" s="232"/>
      <c r="J45" s="239"/>
      <c r="K45" s="239"/>
      <c r="L45" s="248"/>
      <c r="M45" s="239"/>
    </row>
    <row r="46" spans="1:13" s="209" customFormat="1">
      <c r="A46" s="220" t="s">
        <v>323</v>
      </c>
      <c r="B46" s="219"/>
      <c r="C46" s="219"/>
      <c r="D46" s="219"/>
      <c r="E46" s="247" t="s">
        <v>228</v>
      </c>
      <c r="F46" s="244">
        <f t="shared" ref="F46:M46" si="3">F48+F50+F52+F54+F56+F58</f>
        <v>0</v>
      </c>
      <c r="G46" s="244">
        <f t="shared" si="3"/>
        <v>0</v>
      </c>
      <c r="H46" s="244">
        <f t="shared" si="3"/>
        <v>0</v>
      </c>
      <c r="I46" s="244">
        <f t="shared" si="3"/>
        <v>0</v>
      </c>
      <c r="J46" s="244">
        <f t="shared" si="3"/>
        <v>0</v>
      </c>
      <c r="K46" s="244">
        <f t="shared" si="3"/>
        <v>0</v>
      </c>
      <c r="L46" s="244">
        <f t="shared" si="3"/>
        <v>0</v>
      </c>
      <c r="M46" s="244">
        <f t="shared" si="3"/>
        <v>0</v>
      </c>
    </row>
    <row r="47" spans="1:13" s="209" customFormat="1">
      <c r="A47" s="228"/>
      <c r="B47" s="219"/>
      <c r="C47" s="219"/>
      <c r="D47" s="219"/>
      <c r="E47" s="232"/>
      <c r="F47" s="231"/>
      <c r="G47" s="231"/>
      <c r="H47" s="231"/>
      <c r="I47" s="231"/>
      <c r="J47" s="231"/>
      <c r="K47" s="231"/>
      <c r="L47" s="231"/>
      <c r="M47" s="231"/>
    </row>
    <row r="48" spans="1:13" s="209" customFormat="1">
      <c r="A48" s="228"/>
      <c r="B48" s="238" t="s">
        <v>324</v>
      </c>
      <c r="C48" s="219"/>
      <c r="D48" s="219"/>
      <c r="E48" s="246" t="s">
        <v>424</v>
      </c>
      <c r="F48" s="229">
        <f>G48+J48+M48</f>
        <v>0</v>
      </c>
      <c r="G48" s="230"/>
      <c r="H48" s="230"/>
      <c r="I48" s="230"/>
      <c r="J48" s="229">
        <f>H48+I48</f>
        <v>0</v>
      </c>
      <c r="K48" s="230"/>
      <c r="L48" s="230"/>
      <c r="M48" s="229">
        <f>K48+L48</f>
        <v>0</v>
      </c>
    </row>
    <row r="49" spans="1:13" s="209" customFormat="1">
      <c r="A49" s="228"/>
      <c r="B49" s="238"/>
      <c r="C49" s="219"/>
      <c r="D49" s="219"/>
      <c r="E49" s="235"/>
      <c r="F49" s="239"/>
      <c r="G49" s="239"/>
      <c r="H49" s="239"/>
      <c r="I49" s="239"/>
      <c r="J49" s="239"/>
      <c r="K49" s="239"/>
      <c r="L49" s="239"/>
      <c r="M49" s="239"/>
    </row>
    <row r="50" spans="1:13" s="209" customFormat="1">
      <c r="A50" s="228"/>
      <c r="B50" s="238" t="s">
        <v>325</v>
      </c>
      <c r="C50" s="219"/>
      <c r="D50" s="219"/>
      <c r="E50" s="246">
        <v>11</v>
      </c>
      <c r="F50" s="229">
        <f>G50+J50+M50</f>
        <v>0</v>
      </c>
      <c r="G50" s="230"/>
      <c r="H50" s="230"/>
      <c r="I50" s="230"/>
      <c r="J50" s="229">
        <f>H50+I50</f>
        <v>0</v>
      </c>
      <c r="K50" s="230"/>
      <c r="L50" s="230"/>
      <c r="M50" s="229">
        <f>K50+L50</f>
        <v>0</v>
      </c>
    </row>
    <row r="51" spans="1:13" s="209" customFormat="1">
      <c r="A51" s="228"/>
      <c r="B51" s="238"/>
      <c r="C51" s="219"/>
      <c r="D51" s="219"/>
      <c r="E51" s="235"/>
      <c r="F51" s="239"/>
      <c r="G51" s="239"/>
      <c r="H51" s="239"/>
      <c r="I51" s="239"/>
      <c r="J51" s="239"/>
      <c r="K51" s="239"/>
      <c r="L51" s="239"/>
      <c r="M51" s="239"/>
    </row>
    <row r="52" spans="1:13" s="209" customFormat="1">
      <c r="A52" s="228"/>
      <c r="B52" s="227" t="s">
        <v>326</v>
      </c>
      <c r="C52" s="237"/>
      <c r="D52" s="219"/>
      <c r="E52" s="246" t="s">
        <v>425</v>
      </c>
      <c r="F52" s="229">
        <f>G52+J52+M52</f>
        <v>0</v>
      </c>
      <c r="G52" s="230"/>
      <c r="H52" s="230"/>
      <c r="I52" s="230"/>
      <c r="J52" s="229">
        <f>H52+I52</f>
        <v>0</v>
      </c>
      <c r="K52" s="230"/>
      <c r="L52" s="230"/>
      <c r="M52" s="229">
        <f>K52+L52</f>
        <v>0</v>
      </c>
    </row>
    <row r="53" spans="1:13" s="209" customFormat="1">
      <c r="A53" s="228"/>
      <c r="B53" s="219"/>
      <c r="C53" s="237"/>
      <c r="D53" s="243"/>
      <c r="E53" s="235"/>
      <c r="F53" s="239"/>
      <c r="G53" s="239"/>
      <c r="H53" s="239"/>
      <c r="I53" s="239"/>
      <c r="J53" s="239"/>
      <c r="K53" s="239"/>
      <c r="L53" s="239"/>
      <c r="M53" s="239"/>
    </row>
    <row r="54" spans="1:13" s="209" customFormat="1">
      <c r="A54" s="228"/>
      <c r="B54" s="227" t="s">
        <v>327</v>
      </c>
      <c r="C54" s="237"/>
      <c r="D54" s="243"/>
      <c r="E54" s="246" t="s">
        <v>426</v>
      </c>
      <c r="F54" s="229">
        <f>G54+J54+M54</f>
        <v>0</v>
      </c>
      <c r="G54" s="230"/>
      <c r="H54" s="230"/>
      <c r="I54" s="230"/>
      <c r="J54" s="229">
        <f>H54+I54</f>
        <v>0</v>
      </c>
      <c r="K54" s="230"/>
      <c r="L54" s="230"/>
      <c r="M54" s="229">
        <f>K54+L54</f>
        <v>0</v>
      </c>
    </row>
    <row r="55" spans="1:13" s="209" customFormat="1">
      <c r="A55" s="228"/>
      <c r="B55" s="238"/>
      <c r="C55" s="219"/>
      <c r="D55" s="243"/>
      <c r="E55" s="246"/>
      <c r="F55" s="239"/>
      <c r="G55" s="239"/>
      <c r="H55" s="239"/>
      <c r="I55" s="239"/>
      <c r="J55" s="239"/>
      <c r="K55" s="239"/>
      <c r="L55" s="239"/>
      <c r="M55" s="239"/>
    </row>
    <row r="56" spans="1:13" s="209" customFormat="1">
      <c r="A56" s="228"/>
      <c r="B56" s="238" t="s">
        <v>328</v>
      </c>
      <c r="C56" s="219"/>
      <c r="D56" s="243"/>
      <c r="E56" s="246">
        <v>14</v>
      </c>
      <c r="F56" s="229">
        <f>G56+J56+M56</f>
        <v>0</v>
      </c>
      <c r="G56" s="230"/>
      <c r="H56" s="230"/>
      <c r="I56" s="230"/>
      <c r="J56" s="229">
        <f>H56+I56</f>
        <v>0</v>
      </c>
      <c r="K56" s="230"/>
      <c r="L56" s="230"/>
      <c r="M56" s="229">
        <f>K56+L56</f>
        <v>0</v>
      </c>
    </row>
    <row r="57" spans="1:13" s="209" customFormat="1">
      <c r="A57" s="228"/>
      <c r="B57" s="238"/>
      <c r="C57" s="219"/>
      <c r="D57" s="243"/>
      <c r="E57" s="246"/>
      <c r="F57" s="245"/>
      <c r="G57" s="245"/>
      <c r="H57" s="245"/>
      <c r="I57" s="245"/>
      <c r="J57" s="229"/>
      <c r="K57" s="245"/>
      <c r="L57" s="245"/>
      <c r="M57" s="245"/>
    </row>
    <row r="58" spans="1:13" s="209" customFormat="1">
      <c r="A58" s="228"/>
      <c r="B58" s="238" t="s">
        <v>329</v>
      </c>
      <c r="C58" s="219"/>
      <c r="D58" s="243"/>
      <c r="E58" s="246">
        <v>15</v>
      </c>
      <c r="F58" s="229">
        <f>G58+J58+M58</f>
        <v>0</v>
      </c>
      <c r="G58" s="230"/>
      <c r="H58" s="230"/>
      <c r="I58" s="230"/>
      <c r="J58" s="229">
        <f>H58+I58</f>
        <v>0</v>
      </c>
      <c r="K58" s="230"/>
      <c r="L58" s="230"/>
      <c r="M58" s="229">
        <f>K58+L58</f>
        <v>0</v>
      </c>
    </row>
    <row r="59" spans="1:13" s="209" customFormat="1">
      <c r="A59" s="228"/>
      <c r="B59" s="238"/>
      <c r="C59" s="219"/>
      <c r="D59" s="243"/>
      <c r="E59" s="246"/>
      <c r="F59" s="245"/>
      <c r="G59" s="245"/>
      <c r="H59" s="245"/>
      <c r="I59" s="245"/>
      <c r="J59" s="245"/>
      <c r="K59" s="245"/>
      <c r="L59" s="245"/>
      <c r="M59" s="245"/>
    </row>
    <row r="60" spans="1:13" s="209" customFormat="1">
      <c r="A60" s="242" t="s">
        <v>227</v>
      </c>
      <c r="B60" s="238"/>
      <c r="C60" s="219"/>
      <c r="D60" s="243"/>
      <c r="E60" s="218">
        <v>16</v>
      </c>
      <c r="F60" s="244">
        <f t="shared" ref="F60:M60" si="4">F62</f>
        <v>0</v>
      </c>
      <c r="G60" s="244">
        <f t="shared" si="4"/>
        <v>0</v>
      </c>
      <c r="H60" s="244">
        <f t="shared" si="4"/>
        <v>0</v>
      </c>
      <c r="I60" s="244">
        <f t="shared" si="4"/>
        <v>0</v>
      </c>
      <c r="J60" s="244">
        <f t="shared" si="4"/>
        <v>0</v>
      </c>
      <c r="K60" s="244">
        <f t="shared" si="4"/>
        <v>0</v>
      </c>
      <c r="L60" s="244">
        <f t="shared" si="4"/>
        <v>0</v>
      </c>
      <c r="M60" s="244">
        <f t="shared" si="4"/>
        <v>0</v>
      </c>
    </row>
    <row r="61" spans="1:13" s="209" customFormat="1">
      <c r="A61" s="228"/>
      <c r="B61" s="219"/>
      <c r="C61" s="219"/>
      <c r="D61" s="243"/>
      <c r="E61" s="232"/>
      <c r="F61" s="231"/>
      <c r="G61" s="231"/>
      <c r="H61" s="231"/>
      <c r="I61" s="231"/>
      <c r="J61" s="231"/>
      <c r="K61" s="231"/>
      <c r="L61" s="231"/>
      <c r="M61" s="231"/>
    </row>
    <row r="62" spans="1:13" s="209" customFormat="1">
      <c r="A62" s="242"/>
      <c r="B62" s="227" t="s">
        <v>330</v>
      </c>
      <c r="C62" s="237"/>
      <c r="D62" s="243"/>
      <c r="E62" s="226" t="s">
        <v>427</v>
      </c>
      <c r="F62" s="229">
        <f>G62+J62+M62</f>
        <v>0</v>
      </c>
      <c r="G62" s="230"/>
      <c r="H62" s="230"/>
      <c r="I62" s="230"/>
      <c r="J62" s="229">
        <f>H62+I62</f>
        <v>0</v>
      </c>
      <c r="K62" s="230"/>
      <c r="L62" s="230"/>
      <c r="M62" s="229">
        <f>K62+L62</f>
        <v>0</v>
      </c>
    </row>
    <row r="63" spans="1:13" s="209" customFormat="1">
      <c r="A63" s="228"/>
      <c r="B63" s="219"/>
      <c r="C63" s="219"/>
      <c r="D63" s="237"/>
      <c r="E63" s="235"/>
      <c r="F63" s="239"/>
      <c r="G63" s="239"/>
      <c r="H63" s="239"/>
      <c r="I63" s="239"/>
      <c r="J63" s="239"/>
      <c r="K63" s="239"/>
      <c r="L63" s="239"/>
      <c r="M63" s="239"/>
    </row>
    <row r="64" spans="1:13" s="209" customFormat="1">
      <c r="A64" s="242" t="s">
        <v>331</v>
      </c>
      <c r="B64" s="219"/>
      <c r="C64" s="219"/>
      <c r="D64" s="219"/>
      <c r="E64" s="241" t="s">
        <v>428</v>
      </c>
      <c r="F64" s="240">
        <f t="shared" ref="F64:M64" si="5">+F66+F72+F80</f>
        <v>0</v>
      </c>
      <c r="G64" s="240">
        <f t="shared" si="5"/>
        <v>0</v>
      </c>
      <c r="H64" s="240">
        <f t="shared" si="5"/>
        <v>0</v>
      </c>
      <c r="I64" s="240">
        <f t="shared" si="5"/>
        <v>0</v>
      </c>
      <c r="J64" s="240">
        <f t="shared" si="5"/>
        <v>0</v>
      </c>
      <c r="K64" s="240">
        <f t="shared" si="5"/>
        <v>0</v>
      </c>
      <c r="L64" s="240">
        <f t="shared" si="5"/>
        <v>0</v>
      </c>
      <c r="M64" s="240">
        <f t="shared" si="5"/>
        <v>0</v>
      </c>
    </row>
    <row r="65" spans="1:13" s="209" customFormat="1">
      <c r="A65" s="228"/>
      <c r="B65" s="219"/>
      <c r="C65" s="237"/>
      <c r="D65" s="219"/>
      <c r="E65" s="235"/>
      <c r="F65" s="239"/>
      <c r="G65" s="239"/>
      <c r="H65" s="239"/>
      <c r="I65" s="239"/>
      <c r="J65" s="239"/>
      <c r="K65" s="239"/>
      <c r="L65" s="239"/>
      <c r="M65" s="239"/>
    </row>
    <row r="66" spans="1:13" s="209" customFormat="1">
      <c r="A66" s="228"/>
      <c r="B66" s="227" t="s">
        <v>332</v>
      </c>
      <c r="C66" s="219"/>
      <c r="D66" s="219"/>
      <c r="E66" s="226" t="s">
        <v>429</v>
      </c>
      <c r="F66" s="225">
        <f t="shared" ref="F66:L66" si="6">F67+F70</f>
        <v>0</v>
      </c>
      <c r="G66" s="225">
        <f t="shared" si="6"/>
        <v>0</v>
      </c>
      <c r="H66" s="225">
        <f t="shared" si="6"/>
        <v>0</v>
      </c>
      <c r="I66" s="225">
        <f t="shared" si="6"/>
        <v>0</v>
      </c>
      <c r="J66" s="225">
        <f t="shared" si="6"/>
        <v>0</v>
      </c>
      <c r="K66" s="225">
        <f t="shared" si="6"/>
        <v>0</v>
      </c>
      <c r="L66" s="225">
        <f t="shared" si="6"/>
        <v>0</v>
      </c>
      <c r="M66" s="225">
        <f>M67+M70</f>
        <v>0</v>
      </c>
    </row>
    <row r="67" spans="1:13" s="209" customFormat="1">
      <c r="A67" s="228"/>
      <c r="B67" s="219"/>
      <c r="C67" s="237" t="s">
        <v>333</v>
      </c>
      <c r="D67" s="219"/>
      <c r="E67" s="235" t="s">
        <v>430</v>
      </c>
      <c r="F67" s="229">
        <f>G67+J67+M67</f>
        <v>0</v>
      </c>
      <c r="G67" s="230"/>
      <c r="H67" s="230"/>
      <c r="I67" s="230"/>
      <c r="J67" s="229">
        <f>H67+I67</f>
        <v>0</v>
      </c>
      <c r="K67" s="230"/>
      <c r="L67" s="230"/>
      <c r="M67" s="229">
        <f>K67+L67</f>
        <v>0</v>
      </c>
    </row>
    <row r="68" spans="1:13" s="209" customFormat="1">
      <c r="A68" s="228"/>
      <c r="B68" s="219"/>
      <c r="C68" s="237"/>
      <c r="D68" s="219" t="s">
        <v>334</v>
      </c>
      <c r="E68" s="235"/>
      <c r="F68" s="239"/>
      <c r="G68" s="239"/>
      <c r="H68" s="239"/>
      <c r="I68" s="239"/>
      <c r="J68" s="239"/>
      <c r="K68" s="239"/>
      <c r="L68" s="239"/>
      <c r="M68" s="239"/>
    </row>
    <row r="69" spans="1:13" s="209" customFormat="1">
      <c r="A69" s="228"/>
      <c r="B69" s="219"/>
      <c r="C69" s="237"/>
      <c r="D69" s="219" t="s">
        <v>335</v>
      </c>
      <c r="E69" s="235"/>
      <c r="F69" s="239"/>
      <c r="G69" s="239"/>
      <c r="H69" s="239"/>
      <c r="I69" s="239"/>
      <c r="J69" s="239"/>
      <c r="K69" s="239"/>
      <c r="L69" s="239"/>
      <c r="M69" s="239"/>
    </row>
    <row r="70" spans="1:13" s="209" customFormat="1">
      <c r="A70" s="228"/>
      <c r="B70" s="219"/>
      <c r="C70" s="219" t="s">
        <v>336</v>
      </c>
      <c r="D70" s="219"/>
      <c r="E70" s="232" t="s">
        <v>431</v>
      </c>
      <c r="F70" s="229">
        <f>G70+J70+M70</f>
        <v>0</v>
      </c>
      <c r="G70" s="230"/>
      <c r="H70" s="230"/>
      <c r="I70" s="230"/>
      <c r="J70" s="229">
        <f>H70+I70</f>
        <v>0</v>
      </c>
      <c r="K70" s="230"/>
      <c r="L70" s="230"/>
      <c r="M70" s="229">
        <f>K70+L70</f>
        <v>0</v>
      </c>
    </row>
    <row r="71" spans="1:13" s="209" customFormat="1">
      <c r="A71" s="228"/>
      <c r="B71" s="219"/>
      <c r="C71" s="237"/>
      <c r="D71" s="219"/>
      <c r="E71" s="235"/>
      <c r="F71" s="239"/>
      <c r="G71" s="239"/>
      <c r="H71" s="239"/>
      <c r="I71" s="239"/>
      <c r="J71" s="239"/>
      <c r="K71" s="239"/>
      <c r="L71" s="239"/>
      <c r="M71" s="239"/>
    </row>
    <row r="72" spans="1:13" s="209" customFormat="1">
      <c r="A72" s="228"/>
      <c r="B72" s="227" t="s">
        <v>337</v>
      </c>
      <c r="C72" s="219"/>
      <c r="D72" s="219"/>
      <c r="E72" s="226" t="s">
        <v>432</v>
      </c>
      <c r="F72" s="225">
        <f>F73+F74+F75+F76+F77+F78</f>
        <v>0</v>
      </c>
      <c r="G72" s="225">
        <f t="shared" ref="G72:L72" si="7">G73+G74+G75+G76+G77+G78</f>
        <v>0</v>
      </c>
      <c r="H72" s="225">
        <f t="shared" si="7"/>
        <v>0</v>
      </c>
      <c r="I72" s="225">
        <f t="shared" si="7"/>
        <v>0</v>
      </c>
      <c r="J72" s="225">
        <f t="shared" si="7"/>
        <v>0</v>
      </c>
      <c r="K72" s="225">
        <f t="shared" si="7"/>
        <v>0</v>
      </c>
      <c r="L72" s="225">
        <f t="shared" si="7"/>
        <v>0</v>
      </c>
      <c r="M72" s="225">
        <f>M73+M74+M75+M76+M77+M78</f>
        <v>0</v>
      </c>
    </row>
    <row r="73" spans="1:13" s="209" customFormat="1">
      <c r="A73" s="228"/>
      <c r="B73" s="238"/>
      <c r="C73" s="219" t="s">
        <v>338</v>
      </c>
      <c r="D73" s="219"/>
      <c r="E73" s="235">
        <v>42</v>
      </c>
      <c r="F73" s="229">
        <f t="shared" ref="F73:F78" si="8">G73+J73+M73</f>
        <v>0</v>
      </c>
      <c r="G73" s="230"/>
      <c r="H73" s="230"/>
      <c r="I73" s="230"/>
      <c r="J73" s="229">
        <f t="shared" ref="J73:J78" si="9">H73+I73</f>
        <v>0</v>
      </c>
      <c r="K73" s="230"/>
      <c r="L73" s="230"/>
      <c r="M73" s="229">
        <f t="shared" ref="M73:M78" si="10">K73+L73</f>
        <v>0</v>
      </c>
    </row>
    <row r="74" spans="1:13" s="209" customFormat="1">
      <c r="A74" s="228"/>
      <c r="B74" s="219"/>
      <c r="C74" s="237" t="s">
        <v>339</v>
      </c>
      <c r="D74" s="236"/>
      <c r="E74" s="235">
        <v>43</v>
      </c>
      <c r="F74" s="229">
        <f t="shared" si="8"/>
        <v>0</v>
      </c>
      <c r="G74" s="230"/>
      <c r="H74" s="230"/>
      <c r="I74" s="230"/>
      <c r="J74" s="229">
        <f t="shared" si="9"/>
        <v>0</v>
      </c>
      <c r="K74" s="230"/>
      <c r="L74" s="230"/>
      <c r="M74" s="229">
        <f t="shared" si="10"/>
        <v>0</v>
      </c>
    </row>
    <row r="75" spans="1:13" s="209" customFormat="1">
      <c r="A75" s="228"/>
      <c r="B75" s="219"/>
      <c r="C75" s="237" t="s">
        <v>340</v>
      </c>
      <c r="D75" s="236"/>
      <c r="E75" s="235">
        <v>44</v>
      </c>
      <c r="F75" s="229">
        <f t="shared" si="8"/>
        <v>0</v>
      </c>
      <c r="G75" s="230"/>
      <c r="H75" s="230"/>
      <c r="I75" s="230"/>
      <c r="J75" s="229">
        <f t="shared" si="9"/>
        <v>0</v>
      </c>
      <c r="K75" s="230"/>
      <c r="L75" s="230"/>
      <c r="M75" s="229">
        <f t="shared" si="10"/>
        <v>0</v>
      </c>
    </row>
    <row r="76" spans="1:13" s="209" customFormat="1">
      <c r="A76" s="228"/>
      <c r="B76" s="219"/>
      <c r="C76" s="234" t="s">
        <v>341</v>
      </c>
      <c r="D76" s="219"/>
      <c r="E76" s="232">
        <v>46</v>
      </c>
      <c r="F76" s="229">
        <f t="shared" si="8"/>
        <v>0</v>
      </c>
      <c r="G76" s="230"/>
      <c r="H76" s="230"/>
      <c r="I76" s="230"/>
      <c r="J76" s="229">
        <f t="shared" si="9"/>
        <v>0</v>
      </c>
      <c r="K76" s="230"/>
      <c r="L76" s="230"/>
      <c r="M76" s="229">
        <f t="shared" si="10"/>
        <v>0</v>
      </c>
    </row>
    <row r="77" spans="1:13" s="209" customFormat="1">
      <c r="A77" s="228"/>
      <c r="B77" s="219"/>
      <c r="C77" s="219" t="s">
        <v>342</v>
      </c>
      <c r="D77" s="219"/>
      <c r="E77" s="232" t="s">
        <v>433</v>
      </c>
      <c r="F77" s="229">
        <f t="shared" si="8"/>
        <v>0</v>
      </c>
      <c r="G77" s="230"/>
      <c r="H77" s="230"/>
      <c r="I77" s="230"/>
      <c r="J77" s="229">
        <f t="shared" si="9"/>
        <v>0</v>
      </c>
      <c r="K77" s="230"/>
      <c r="L77" s="230"/>
      <c r="M77" s="229">
        <f t="shared" si="10"/>
        <v>0</v>
      </c>
    </row>
    <row r="78" spans="1:13" s="209" customFormat="1">
      <c r="A78" s="228"/>
      <c r="B78" s="219"/>
      <c r="C78" s="219" t="s">
        <v>343</v>
      </c>
      <c r="D78" s="219"/>
      <c r="E78" s="232" t="s">
        <v>434</v>
      </c>
      <c r="F78" s="229">
        <f t="shared" si="8"/>
        <v>0</v>
      </c>
      <c r="G78" s="230"/>
      <c r="H78" s="230"/>
      <c r="I78" s="230"/>
      <c r="J78" s="229">
        <f t="shared" si="9"/>
        <v>0</v>
      </c>
      <c r="K78" s="230"/>
      <c r="L78" s="230"/>
      <c r="M78" s="229">
        <f t="shared" si="10"/>
        <v>0</v>
      </c>
    </row>
    <row r="79" spans="1:13" s="209" customFormat="1">
      <c r="A79" s="228"/>
      <c r="B79" s="219"/>
      <c r="C79" s="219"/>
      <c r="D79" s="233"/>
      <c r="E79" s="232"/>
      <c r="F79" s="231"/>
      <c r="G79" s="231"/>
      <c r="H79" s="231"/>
      <c r="I79" s="231"/>
      <c r="J79" s="231"/>
      <c r="K79" s="231"/>
      <c r="L79" s="231"/>
      <c r="M79" s="231"/>
    </row>
    <row r="80" spans="1:13" s="209" customFormat="1">
      <c r="A80" s="228"/>
      <c r="B80" s="227" t="s">
        <v>320</v>
      </c>
      <c r="C80" s="219"/>
      <c r="D80" s="219"/>
      <c r="E80" s="226" t="s">
        <v>435</v>
      </c>
      <c r="F80" s="229">
        <f>G80+J80+M80</f>
        <v>0</v>
      </c>
      <c r="G80" s="230"/>
      <c r="H80" s="230"/>
      <c r="I80" s="230"/>
      <c r="J80" s="229">
        <f>H80+I80</f>
        <v>0</v>
      </c>
      <c r="K80" s="230"/>
      <c r="L80" s="230"/>
      <c r="M80" s="229">
        <f>K80+L80</f>
        <v>0</v>
      </c>
    </row>
    <row r="81" spans="1:13" s="209" customFormat="1">
      <c r="A81" s="228"/>
      <c r="B81" s="227"/>
      <c r="C81" s="219"/>
      <c r="D81" s="219"/>
      <c r="E81" s="226"/>
      <c r="F81" s="225"/>
      <c r="G81" s="225"/>
      <c r="H81" s="225"/>
      <c r="I81" s="225"/>
      <c r="J81" s="225"/>
      <c r="K81" s="225"/>
      <c r="L81" s="225"/>
      <c r="M81" s="225"/>
    </row>
    <row r="82" spans="1:13" s="209" customFormat="1">
      <c r="A82" s="224"/>
      <c r="B82" s="223"/>
      <c r="C82" s="223"/>
      <c r="D82" s="223"/>
      <c r="E82" s="222"/>
      <c r="F82" s="221"/>
      <c r="G82" s="221"/>
      <c r="H82" s="221"/>
      <c r="I82" s="221"/>
      <c r="J82" s="221"/>
      <c r="K82" s="221"/>
      <c r="L82" s="221"/>
      <c r="M82" s="221"/>
    </row>
    <row r="83" spans="1:13" s="209" customFormat="1">
      <c r="A83" s="220" t="s">
        <v>344</v>
      </c>
      <c r="B83" s="219"/>
      <c r="C83" s="219"/>
      <c r="D83" s="219"/>
      <c r="E83" s="218" t="s">
        <v>436</v>
      </c>
      <c r="F83" s="217">
        <f t="shared" ref="F83:M83" si="11">F46+F62+F64</f>
        <v>0</v>
      </c>
      <c r="G83" s="217">
        <f t="shared" si="11"/>
        <v>0</v>
      </c>
      <c r="H83" s="217">
        <f t="shared" si="11"/>
        <v>0</v>
      </c>
      <c r="I83" s="217">
        <f t="shared" si="11"/>
        <v>0</v>
      </c>
      <c r="J83" s="217">
        <f t="shared" si="11"/>
        <v>0</v>
      </c>
      <c r="K83" s="217">
        <f t="shared" si="11"/>
        <v>0</v>
      </c>
      <c r="L83" s="217">
        <f t="shared" si="11"/>
        <v>0</v>
      </c>
      <c r="M83" s="217">
        <f t="shared" si="11"/>
        <v>0</v>
      </c>
    </row>
    <row r="84" spans="1:13" s="209" customFormat="1" ht="13.5" thickBot="1">
      <c r="A84" s="216"/>
      <c r="B84" s="215"/>
      <c r="C84" s="215"/>
      <c r="D84" s="215"/>
      <c r="E84" s="214"/>
      <c r="F84" s="213"/>
      <c r="G84" s="213"/>
      <c r="H84" s="213"/>
      <c r="I84" s="213"/>
      <c r="J84" s="213"/>
      <c r="K84" s="213"/>
      <c r="L84" s="213"/>
      <c r="M84" s="213"/>
    </row>
    <row r="85" spans="1:13" s="209" customFormat="1" ht="13.5" thickTop="1">
      <c r="A85" s="206"/>
      <c r="B85" s="206"/>
      <c r="C85" s="206"/>
      <c r="D85" s="206"/>
      <c r="E85" s="206"/>
      <c r="F85" s="206"/>
      <c r="G85" s="206"/>
      <c r="H85" s="206"/>
      <c r="I85" s="206"/>
      <c r="J85" s="212"/>
      <c r="K85" s="210"/>
      <c r="L85" s="212"/>
      <c r="M85" s="210"/>
    </row>
    <row r="86" spans="1:13" s="209" customFormat="1">
      <c r="A86" s="211"/>
      <c r="B86" s="211"/>
      <c r="C86" s="211"/>
      <c r="D86" s="211"/>
      <c r="E86" s="211" t="s">
        <v>437</v>
      </c>
      <c r="F86" s="210">
        <f t="shared" ref="F86:M86" si="12">F37-F83</f>
        <v>0</v>
      </c>
      <c r="G86" s="210">
        <f t="shared" si="12"/>
        <v>0</v>
      </c>
      <c r="H86" s="210">
        <f t="shared" si="12"/>
        <v>0</v>
      </c>
      <c r="I86" s="210">
        <f t="shared" si="12"/>
        <v>0</v>
      </c>
      <c r="J86" s="210">
        <f t="shared" si="12"/>
        <v>0</v>
      </c>
      <c r="K86" s="210">
        <f t="shared" si="12"/>
        <v>0</v>
      </c>
      <c r="L86" s="210">
        <f t="shared" si="12"/>
        <v>0</v>
      </c>
      <c r="M86" s="210">
        <f t="shared" si="12"/>
        <v>0</v>
      </c>
    </row>
    <row r="87" spans="1:13" ht="18">
      <c r="A87" s="208"/>
    </row>
    <row r="88" spans="1:13" ht="18">
      <c r="A88" s="208"/>
    </row>
    <row r="89" spans="1:13" s="211" customFormat="1">
      <c r="A89" s="1436"/>
      <c r="B89" s="1437"/>
    </row>
    <row r="90" spans="1:13" s="36" customFormat="1">
      <c r="A90" s="1999"/>
      <c r="B90" s="2000"/>
    </row>
    <row r="91" spans="1:13" s="38" customFormat="1">
      <c r="A91" s="1999"/>
      <c r="B91" s="2001"/>
      <c r="D91" s="36"/>
    </row>
    <row r="92" spans="1:13" s="207" customFormat="1">
      <c r="D92" s="206"/>
      <c r="E92" s="275"/>
    </row>
    <row r="93" spans="1:13" s="207" customFormat="1"/>
    <row r="94" spans="1:13" s="38" customFormat="1">
      <c r="A94" s="1999"/>
      <c r="B94" s="2001"/>
      <c r="D94" s="36"/>
    </row>
  </sheetData>
  <mergeCells count="15">
    <mergeCell ref="A41:D44"/>
    <mergeCell ref="E41:E44"/>
    <mergeCell ref="F41:F44"/>
    <mergeCell ref="F6:M6"/>
    <mergeCell ref="A7:D10"/>
    <mergeCell ref="E7:E10"/>
    <mergeCell ref="F7:F10"/>
    <mergeCell ref="G7:G10"/>
    <mergeCell ref="H7:M7"/>
    <mergeCell ref="G41:G44"/>
    <mergeCell ref="H41:M41"/>
    <mergeCell ref="H42:J43"/>
    <mergeCell ref="K42:M43"/>
    <mergeCell ref="H8:J9"/>
    <mergeCell ref="K8:M9"/>
  </mergeCells>
  <conditionalFormatting sqref="J84 K78:L78 F86:M86">
    <cfRule type="cellIs" dxfId="3" priority="2" stopIfTrue="1" operator="notEqual">
      <formula>0</formula>
    </cfRule>
  </conditionalFormatting>
  <conditionalFormatting sqref="F84:I84 G78:I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sheetPr published="0">
    <pageSetUpPr fitToPage="1"/>
  </sheetPr>
  <dimension ref="A1:H87"/>
  <sheetViews>
    <sheetView zoomScaleNormal="100" zoomScaleSheetLayoutView="100" workbookViewId="0">
      <selection activeCell="B1" sqref="B1"/>
    </sheetView>
  </sheetViews>
  <sheetFormatPr baseColWidth="10" defaultColWidth="8.85546875" defaultRowHeight="12.75"/>
  <cols>
    <col min="1" max="1" width="1.42578125" style="209" customWidth="1"/>
    <col min="2" max="2" width="4.7109375" style="209" customWidth="1"/>
    <col min="3" max="3" width="34.85546875" style="209" bestFit="1" customWidth="1"/>
    <col min="4" max="4" width="40.140625" style="209" customWidth="1"/>
    <col min="5" max="5" width="6.7109375" style="209" customWidth="1"/>
    <col min="6" max="8" width="25.7109375" style="209" customWidth="1"/>
    <col min="9" max="16384" width="8.85546875" style="209"/>
  </cols>
  <sheetData>
    <row r="1" spans="1:8" s="276" customFormat="1" ht="18">
      <c r="A1" s="75" t="s">
        <v>1257</v>
      </c>
      <c r="B1" s="82"/>
      <c r="C1" s="82"/>
      <c r="D1" s="75"/>
      <c r="E1" s="75"/>
      <c r="F1" s="75"/>
      <c r="G1" s="78"/>
      <c r="H1" s="75"/>
    </row>
    <row r="2" spans="1:8" s="277" customFormat="1" ht="11.25">
      <c r="A2" s="62" t="str">
        <f>'PAGE DE GARDE'!C8</f>
        <v>GAZ</v>
      </c>
      <c r="B2" s="73"/>
      <c r="C2" s="73"/>
      <c r="D2" s="63"/>
      <c r="E2" s="63" t="str">
        <f>'PAGE DE GARDE'!C10</f>
        <v>REALITE 2015 V0</v>
      </c>
      <c r="F2" s="62"/>
      <c r="G2" s="70"/>
      <c r="H2" s="62"/>
    </row>
    <row r="3" spans="1:8" s="277" customFormat="1" ht="11.25">
      <c r="A3" s="271" t="str">
        <f>'PAGE DE GARDE'!C7</f>
        <v>GRD</v>
      </c>
      <c r="B3" s="73"/>
      <c r="C3" s="73"/>
      <c r="D3" s="62"/>
      <c r="E3" s="62"/>
      <c r="F3" s="62"/>
      <c r="G3" s="70"/>
      <c r="H3" s="62"/>
    </row>
    <row r="4" spans="1:8" ht="15.75" customHeight="1">
      <c r="A4" s="278"/>
      <c r="B4" s="278"/>
      <c r="C4" s="278"/>
      <c r="D4" s="278"/>
      <c r="E4" s="278"/>
      <c r="F4" s="278"/>
      <c r="G4" s="278"/>
      <c r="H4" s="278"/>
    </row>
    <row r="6" spans="1:8" ht="15.75" customHeight="1" thickBot="1"/>
    <row r="7" spans="1:8" ht="13.5" customHeight="1" thickTop="1" thickBot="1">
      <c r="A7" s="280"/>
      <c r="B7" s="281"/>
      <c r="C7" s="281"/>
      <c r="D7" s="281"/>
      <c r="E7" s="282"/>
      <c r="F7" s="2542" t="str">
        <f>'PAGE DE GARDE'!B16</f>
        <v>REALITE 2014</v>
      </c>
      <c r="G7" s="2545" t="s">
        <v>1161</v>
      </c>
      <c r="H7" s="2542" t="str">
        <f>'PAGE DE GARDE'!B14</f>
        <v>REALITE 2015</v>
      </c>
    </row>
    <row r="8" spans="1:8" ht="14.25" thickTop="1" thickBot="1">
      <c r="A8" s="2544" t="s">
        <v>308</v>
      </c>
      <c r="B8" s="2544"/>
      <c r="C8" s="2544"/>
      <c r="D8" s="2544"/>
      <c r="E8" s="283" t="s">
        <v>410</v>
      </c>
      <c r="F8" s="2543"/>
      <c r="G8" s="2545"/>
      <c r="H8" s="2543"/>
    </row>
    <row r="9" spans="1:8" ht="28.5" customHeight="1" thickTop="1" thickBot="1">
      <c r="A9" s="284"/>
      <c r="B9" s="285"/>
      <c r="C9" s="285"/>
      <c r="D9" s="285"/>
      <c r="E9" s="286"/>
      <c r="F9" s="1438" t="s">
        <v>1162</v>
      </c>
      <c r="G9" s="2546"/>
      <c r="H9" s="1438" t="s">
        <v>1162</v>
      </c>
    </row>
    <row r="10" spans="1:8" ht="13.5" thickTop="1">
      <c r="A10" s="287"/>
      <c r="B10" s="288"/>
      <c r="C10" s="288"/>
      <c r="D10" s="288"/>
      <c r="E10" s="289"/>
      <c r="F10" s="290"/>
      <c r="G10" s="291"/>
      <c r="H10" s="290"/>
    </row>
    <row r="11" spans="1:8">
      <c r="A11" s="292" t="s">
        <v>81</v>
      </c>
      <c r="B11" s="288"/>
      <c r="C11" s="288"/>
      <c r="D11" s="288"/>
      <c r="E11" s="283" t="s">
        <v>411</v>
      </c>
      <c r="F11" s="293">
        <f>+F13+F15+F17+F19</f>
        <v>0</v>
      </c>
      <c r="G11" s="293">
        <f>G13+G17+G19</f>
        <v>0</v>
      </c>
      <c r="H11" s="293">
        <f t="shared" ref="H11" si="0">H13+H17+H19</f>
        <v>0</v>
      </c>
    </row>
    <row r="12" spans="1:8">
      <c r="A12" s="287"/>
      <c r="B12" s="288"/>
      <c r="C12" s="288"/>
      <c r="D12" s="288"/>
      <c r="E12" s="289"/>
      <c r="F12" s="294"/>
      <c r="G12" s="294"/>
      <c r="H12" s="294"/>
    </row>
    <row r="13" spans="1:8">
      <c r="A13" s="287"/>
      <c r="B13" s="295" t="s">
        <v>310</v>
      </c>
      <c r="C13" s="288"/>
      <c r="D13" s="288"/>
      <c r="E13" s="296">
        <v>20</v>
      </c>
      <c r="F13" s="321">
        <f>'Tableau 1A'!L14</f>
        <v>0</v>
      </c>
      <c r="G13" s="321">
        <f>H13-F13</f>
        <v>0</v>
      </c>
      <c r="H13" s="321">
        <f>'Tableau 1A'!U14</f>
        <v>0</v>
      </c>
    </row>
    <row r="14" spans="1:8">
      <c r="A14" s="287"/>
      <c r="B14" s="288"/>
      <c r="C14" s="288"/>
      <c r="D14" s="288"/>
      <c r="E14" s="289"/>
      <c r="F14" s="321"/>
      <c r="G14" s="321"/>
      <c r="H14" s="321"/>
    </row>
    <row r="15" spans="1:8">
      <c r="A15" s="287"/>
      <c r="B15" s="295" t="s">
        <v>311</v>
      </c>
      <c r="C15" s="288"/>
      <c r="D15" s="288"/>
      <c r="E15" s="296">
        <v>21</v>
      </c>
      <c r="F15" s="321">
        <f>'Tableau 1A'!L16</f>
        <v>0</v>
      </c>
      <c r="G15" s="321">
        <f>H15-F15</f>
        <v>0</v>
      </c>
      <c r="H15" s="321">
        <f>'Tableau 1A'!U16</f>
        <v>0</v>
      </c>
    </row>
    <row r="16" spans="1:8">
      <c r="A16" s="287"/>
      <c r="B16" s="288"/>
      <c r="C16" s="288"/>
      <c r="D16" s="288"/>
      <c r="E16" s="289"/>
      <c r="F16" s="297"/>
      <c r="G16" s="297"/>
      <c r="H16" s="321"/>
    </row>
    <row r="17" spans="1:8">
      <c r="A17" s="287"/>
      <c r="B17" s="295" t="s">
        <v>312</v>
      </c>
      <c r="C17" s="288"/>
      <c r="D17" s="288"/>
      <c r="E17" s="296" t="s">
        <v>414</v>
      </c>
      <c r="F17" s="321">
        <f>'Tableau 1A'!L18</f>
        <v>0</v>
      </c>
      <c r="G17" s="321">
        <f>H17-F17</f>
        <v>0</v>
      </c>
      <c r="H17" s="321">
        <f>'Tableau 1A'!U18</f>
        <v>0</v>
      </c>
    </row>
    <row r="18" spans="1:8">
      <c r="A18" s="287"/>
      <c r="B18" s="288"/>
      <c r="C18" s="288"/>
      <c r="D18" s="288"/>
      <c r="E18" s="289"/>
      <c r="F18" s="297"/>
      <c r="G18" s="297"/>
      <c r="H18" s="321"/>
    </row>
    <row r="19" spans="1:8">
      <c r="A19" s="287"/>
      <c r="B19" s="295" t="s">
        <v>313</v>
      </c>
      <c r="C19" s="288"/>
      <c r="D19" s="298"/>
      <c r="E19" s="296">
        <v>28</v>
      </c>
      <c r="F19" s="321">
        <f>'Tableau 1A'!L20</f>
        <v>0</v>
      </c>
      <c r="G19" s="321">
        <f>H19-F19</f>
        <v>0</v>
      </c>
      <c r="H19" s="321">
        <f>'Tableau 1A'!U20</f>
        <v>0</v>
      </c>
    </row>
    <row r="20" spans="1:8">
      <c r="A20" s="287"/>
      <c r="B20" s="288"/>
      <c r="C20" s="288"/>
      <c r="D20" s="288"/>
      <c r="E20" s="289"/>
      <c r="F20" s="294"/>
      <c r="G20" s="294"/>
      <c r="H20" s="297"/>
    </row>
    <row r="21" spans="1:8">
      <c r="A21" s="292" t="s">
        <v>314</v>
      </c>
      <c r="B21" s="288"/>
      <c r="C21" s="288"/>
      <c r="D21" s="288"/>
      <c r="E21" s="283" t="s">
        <v>416</v>
      </c>
      <c r="F21" s="293">
        <f>+F23+F25+F27+F29+F31+F33</f>
        <v>0</v>
      </c>
      <c r="G21" s="293">
        <f t="shared" ref="G21:H21" si="1">+G23+G25+G27+G29+G31+G33</f>
        <v>0</v>
      </c>
      <c r="H21" s="293">
        <f t="shared" si="1"/>
        <v>0</v>
      </c>
    </row>
    <row r="22" spans="1:8">
      <c r="A22" s="287"/>
      <c r="B22" s="288"/>
      <c r="C22" s="288"/>
      <c r="D22" s="288"/>
      <c r="E22" s="289"/>
      <c r="F22" s="294"/>
      <c r="G22" s="294"/>
      <c r="H22" s="297"/>
    </row>
    <row r="23" spans="1:8">
      <c r="A23" s="287"/>
      <c r="B23" s="295" t="s">
        <v>315</v>
      </c>
      <c r="C23" s="288"/>
      <c r="D23" s="288"/>
      <c r="E23" s="296">
        <v>29</v>
      </c>
      <c r="F23" s="321">
        <f>'Tableau 1A'!L24</f>
        <v>0</v>
      </c>
      <c r="G23" s="321">
        <f>H23-F23</f>
        <v>0</v>
      </c>
      <c r="H23" s="321">
        <f>'Tableau 1A'!U24</f>
        <v>0</v>
      </c>
    </row>
    <row r="24" spans="1:8">
      <c r="A24" s="287"/>
      <c r="B24" s="288"/>
      <c r="C24" s="288"/>
      <c r="D24" s="288"/>
      <c r="E24" s="289"/>
      <c r="F24" s="297"/>
      <c r="G24" s="297"/>
      <c r="H24" s="321"/>
    </row>
    <row r="25" spans="1:8">
      <c r="A25" s="287"/>
      <c r="B25" s="295" t="s">
        <v>316</v>
      </c>
      <c r="C25" s="288"/>
      <c r="D25" s="288"/>
      <c r="E25" s="296">
        <v>3</v>
      </c>
      <c r="F25" s="321">
        <f>'Tableau 1A'!L26</f>
        <v>0</v>
      </c>
      <c r="G25" s="321">
        <f>H25-F25</f>
        <v>0</v>
      </c>
      <c r="H25" s="321">
        <f>'Tableau 1A'!U26</f>
        <v>0</v>
      </c>
    </row>
    <row r="26" spans="1:8">
      <c r="A26" s="287"/>
      <c r="B26" s="288"/>
      <c r="C26" s="288"/>
      <c r="D26" s="288"/>
      <c r="E26" s="289"/>
      <c r="F26" s="297"/>
      <c r="G26" s="297"/>
      <c r="H26" s="321"/>
    </row>
    <row r="27" spans="1:8">
      <c r="A27" s="287"/>
      <c r="B27" s="295" t="s">
        <v>82</v>
      </c>
      <c r="C27" s="288"/>
      <c r="D27" s="288"/>
      <c r="E27" s="296" t="s">
        <v>419</v>
      </c>
      <c r="F27" s="321">
        <f>'Tableau 1A'!L28</f>
        <v>0</v>
      </c>
      <c r="G27" s="321">
        <f>H27-F27</f>
        <v>0</v>
      </c>
      <c r="H27" s="321">
        <f>'Tableau 1A'!U28</f>
        <v>0</v>
      </c>
    </row>
    <row r="28" spans="1:8">
      <c r="A28" s="287"/>
      <c r="B28" s="288"/>
      <c r="C28" s="288"/>
      <c r="D28" s="288"/>
      <c r="E28" s="289"/>
      <c r="F28" s="297"/>
      <c r="G28" s="297"/>
      <c r="H28" s="321"/>
    </row>
    <row r="29" spans="1:8">
      <c r="A29" s="287"/>
      <c r="B29" s="295" t="s">
        <v>83</v>
      </c>
      <c r="C29" s="288"/>
      <c r="D29" s="288"/>
      <c r="E29" s="296" t="s">
        <v>364</v>
      </c>
      <c r="F29" s="321">
        <f>'Tableau 1A'!L30</f>
        <v>0</v>
      </c>
      <c r="G29" s="321">
        <f>H29-F29</f>
        <v>0</v>
      </c>
      <c r="H29" s="321">
        <f>'Tableau 1A'!U30</f>
        <v>0</v>
      </c>
    </row>
    <row r="30" spans="1:8">
      <c r="A30" s="287"/>
      <c r="B30" s="288"/>
      <c r="C30" s="288"/>
      <c r="D30" s="288"/>
      <c r="E30" s="289"/>
      <c r="F30" s="297"/>
      <c r="G30" s="297"/>
      <c r="H30" s="321"/>
    </row>
    <row r="31" spans="1:8">
      <c r="A31" s="287"/>
      <c r="B31" s="299" t="s">
        <v>319</v>
      </c>
      <c r="C31" s="288"/>
      <c r="D31" s="288"/>
      <c r="E31" s="300" t="s">
        <v>420</v>
      </c>
      <c r="F31" s="321">
        <f>'Tableau 1A'!L32</f>
        <v>0</v>
      </c>
      <c r="G31" s="321">
        <f>H31-F31</f>
        <v>0</v>
      </c>
      <c r="H31" s="321">
        <f>'Tableau 1A'!U32</f>
        <v>0</v>
      </c>
    </row>
    <row r="32" spans="1:8">
      <c r="A32" s="287"/>
      <c r="B32" s="301"/>
      <c r="C32" s="288"/>
      <c r="D32" s="288"/>
      <c r="E32" s="302"/>
      <c r="F32" s="297"/>
      <c r="G32" s="297"/>
      <c r="H32" s="321"/>
    </row>
    <row r="33" spans="1:8">
      <c r="A33" s="287"/>
      <c r="B33" s="295" t="s">
        <v>320</v>
      </c>
      <c r="C33" s="288"/>
      <c r="D33" s="288"/>
      <c r="E33" s="296" t="s">
        <v>421</v>
      </c>
      <c r="F33" s="321">
        <f>'Tableau 1A'!L34</f>
        <v>0</v>
      </c>
      <c r="G33" s="321">
        <f>H33-F33</f>
        <v>0</v>
      </c>
      <c r="H33" s="321">
        <f>'Tableau 1A'!U34</f>
        <v>0</v>
      </c>
    </row>
    <row r="34" spans="1:8">
      <c r="A34" s="287"/>
      <c r="B34" s="288"/>
      <c r="C34" s="288"/>
      <c r="D34" s="288"/>
      <c r="E34" s="289"/>
      <c r="F34" s="303"/>
      <c r="G34" s="303"/>
      <c r="H34" s="303"/>
    </row>
    <row r="35" spans="1:8">
      <c r="A35" s="304"/>
      <c r="B35" s="305"/>
      <c r="C35" s="305"/>
      <c r="D35" s="305"/>
      <c r="E35" s="306"/>
      <c r="F35" s="294"/>
      <c r="G35" s="294"/>
      <c r="H35" s="294"/>
    </row>
    <row r="36" spans="1:8">
      <c r="A36" s="292" t="s">
        <v>321</v>
      </c>
      <c r="B36" s="288"/>
      <c r="C36" s="288"/>
      <c r="D36" s="288"/>
      <c r="E36" s="283" t="s">
        <v>422</v>
      </c>
      <c r="F36" s="293">
        <f>F11+F21</f>
        <v>0</v>
      </c>
      <c r="G36" s="293">
        <f t="shared" ref="G36:H36" si="2">G11+G21</f>
        <v>0</v>
      </c>
      <c r="H36" s="293">
        <f t="shared" si="2"/>
        <v>0</v>
      </c>
    </row>
    <row r="37" spans="1:8" ht="13.5" thickBot="1">
      <c r="A37" s="307"/>
      <c r="B37" s="285"/>
      <c r="C37" s="285"/>
      <c r="D37" s="308"/>
      <c r="E37" s="286"/>
      <c r="F37" s="309"/>
      <c r="G37" s="309"/>
      <c r="H37" s="309"/>
    </row>
    <row r="38" spans="1:8" ht="13.5" thickTop="1">
      <c r="A38" s="206"/>
      <c r="B38" s="206"/>
      <c r="C38" s="206"/>
      <c r="D38" s="206"/>
      <c r="E38" s="206"/>
      <c r="F38" s="212"/>
      <c r="G38" s="310"/>
      <c r="H38" s="212"/>
    </row>
    <row r="39" spans="1:8" ht="13.5" thickBot="1">
      <c r="A39" s="206"/>
      <c r="B39" s="206"/>
      <c r="C39" s="206"/>
      <c r="D39" s="206"/>
      <c r="E39" s="206"/>
      <c r="F39" s="212"/>
      <c r="G39" s="310"/>
      <c r="H39" s="212"/>
    </row>
    <row r="40" spans="1:8" ht="13.5" customHeight="1" thickTop="1" thickBot="1">
      <c r="A40" s="280"/>
      <c r="B40" s="281"/>
      <c r="C40" s="281"/>
      <c r="D40" s="281"/>
      <c r="E40" s="311"/>
      <c r="F40" s="2542" t="s">
        <v>1165</v>
      </c>
      <c r="G40" s="2545" t="s">
        <v>1161</v>
      </c>
      <c r="H40" s="2542" t="s">
        <v>1166</v>
      </c>
    </row>
    <row r="41" spans="1:8" ht="14.25" thickTop="1" thickBot="1">
      <c r="A41" s="2544" t="s">
        <v>322</v>
      </c>
      <c r="B41" s="2544"/>
      <c r="C41" s="2544"/>
      <c r="D41" s="2544"/>
      <c r="E41" s="283" t="s">
        <v>423</v>
      </c>
      <c r="F41" s="2543"/>
      <c r="G41" s="2545"/>
      <c r="H41" s="2543"/>
    </row>
    <row r="42" spans="1:8" ht="27.75" customHeight="1" thickTop="1" thickBot="1">
      <c r="A42" s="312"/>
      <c r="B42" s="313"/>
      <c r="C42" s="313"/>
      <c r="D42" s="313"/>
      <c r="E42" s="314"/>
      <c r="F42" s="1438" t="s">
        <v>1162</v>
      </c>
      <c r="G42" s="2546"/>
      <c r="H42" s="1438" t="s">
        <v>1162</v>
      </c>
    </row>
    <row r="43" spans="1:8" ht="13.5" thickTop="1">
      <c r="A43" s="287"/>
      <c r="B43" s="288"/>
      <c r="C43" s="288"/>
      <c r="D43" s="288"/>
      <c r="E43" s="315"/>
      <c r="F43" s="316"/>
      <c r="G43" s="316"/>
      <c r="H43" s="316"/>
    </row>
    <row r="44" spans="1:8">
      <c r="A44" s="292" t="s">
        <v>323</v>
      </c>
      <c r="B44" s="288"/>
      <c r="C44" s="288"/>
      <c r="D44" s="288"/>
      <c r="E44" s="317" t="s">
        <v>228</v>
      </c>
      <c r="F44" s="318">
        <f t="shared" ref="F44:H44" si="3">F46+F48+F50+F52+F54+F56</f>
        <v>0</v>
      </c>
      <c r="G44" s="318">
        <f t="shared" si="3"/>
        <v>0</v>
      </c>
      <c r="H44" s="318">
        <f t="shared" si="3"/>
        <v>0</v>
      </c>
    </row>
    <row r="45" spans="1:8">
      <c r="A45" s="287"/>
      <c r="B45" s="288"/>
      <c r="C45" s="288"/>
      <c r="D45" s="288"/>
      <c r="E45" s="315"/>
      <c r="F45" s="319"/>
      <c r="G45" s="319"/>
      <c r="H45" s="319"/>
    </row>
    <row r="46" spans="1:8">
      <c r="A46" s="287"/>
      <c r="B46" s="295" t="s">
        <v>324</v>
      </c>
      <c r="C46" s="288"/>
      <c r="D46" s="288"/>
      <c r="E46" s="320">
        <v>10</v>
      </c>
      <c r="F46" s="321">
        <f>'Tableau 1A'!L48</f>
        <v>0</v>
      </c>
      <c r="G46" s="321">
        <f>H46-F46</f>
        <v>0</v>
      </c>
      <c r="H46" s="321">
        <f>'Tableau 1A'!U48</f>
        <v>0</v>
      </c>
    </row>
    <row r="47" spans="1:8">
      <c r="A47" s="287"/>
      <c r="B47" s="238"/>
      <c r="C47" s="288"/>
      <c r="D47" s="288"/>
      <c r="E47" s="322"/>
      <c r="F47" s="321"/>
      <c r="G47" s="321"/>
      <c r="H47" s="321"/>
    </row>
    <row r="48" spans="1:8">
      <c r="A48" s="287"/>
      <c r="B48" s="295" t="s">
        <v>325</v>
      </c>
      <c r="C48" s="288"/>
      <c r="D48" s="288"/>
      <c r="E48" s="323">
        <v>11</v>
      </c>
      <c r="F48" s="321">
        <f>'Tableau 1A'!L50</f>
        <v>0</v>
      </c>
      <c r="G48" s="321">
        <f>H48-F48</f>
        <v>0</v>
      </c>
      <c r="H48" s="321">
        <f>'Tableau 1A'!U50</f>
        <v>0</v>
      </c>
    </row>
    <row r="49" spans="1:8">
      <c r="A49" s="287"/>
      <c r="B49" s="238"/>
      <c r="C49" s="288"/>
      <c r="D49" s="288"/>
      <c r="E49" s="322"/>
      <c r="F49" s="321"/>
      <c r="G49" s="321"/>
      <c r="H49" s="321"/>
    </row>
    <row r="50" spans="1:8">
      <c r="A50" s="287"/>
      <c r="B50" s="324" t="s">
        <v>326</v>
      </c>
      <c r="C50" s="325"/>
      <c r="D50" s="288"/>
      <c r="E50" s="320">
        <v>12</v>
      </c>
      <c r="F50" s="321">
        <f>'Tableau 1A'!L52</f>
        <v>0</v>
      </c>
      <c r="G50" s="321">
        <f>H50-F50</f>
        <v>0</v>
      </c>
      <c r="H50" s="321">
        <f>'Tableau 1A'!U52</f>
        <v>0</v>
      </c>
    </row>
    <row r="51" spans="1:8">
      <c r="A51" s="287"/>
      <c r="B51" s="288"/>
      <c r="C51" s="325"/>
      <c r="D51" s="298"/>
      <c r="E51" s="322"/>
      <c r="F51" s="321"/>
      <c r="G51" s="321"/>
      <c r="H51" s="321"/>
    </row>
    <row r="52" spans="1:8">
      <c r="A52" s="287"/>
      <c r="B52" s="324" t="s">
        <v>327</v>
      </c>
      <c r="C52" s="325"/>
      <c r="D52" s="298"/>
      <c r="E52" s="320">
        <v>13</v>
      </c>
      <c r="F52" s="321">
        <f>'Tableau 1A'!L54</f>
        <v>0</v>
      </c>
      <c r="G52" s="321">
        <f>H52-F52</f>
        <v>0</v>
      </c>
      <c r="H52" s="321">
        <f>'Tableau 1A'!U54</f>
        <v>0</v>
      </c>
    </row>
    <row r="53" spans="1:8">
      <c r="A53" s="287"/>
      <c r="B53" s="238"/>
      <c r="C53" s="288"/>
      <c r="D53" s="298"/>
      <c r="E53" s="323"/>
      <c r="F53" s="321"/>
      <c r="G53" s="321"/>
      <c r="H53" s="321"/>
    </row>
    <row r="54" spans="1:8">
      <c r="A54" s="287"/>
      <c r="B54" s="295" t="s">
        <v>84</v>
      </c>
      <c r="C54" s="288"/>
      <c r="D54" s="298"/>
      <c r="E54" s="323">
        <v>14</v>
      </c>
      <c r="F54" s="321">
        <f>'Tableau 1A'!L56</f>
        <v>0</v>
      </c>
      <c r="G54" s="321">
        <f>H54-F54</f>
        <v>0</v>
      </c>
      <c r="H54" s="321">
        <f>'Tableau 1A'!U56</f>
        <v>0</v>
      </c>
    </row>
    <row r="55" spans="1:8">
      <c r="A55" s="287"/>
      <c r="B55" s="238"/>
      <c r="C55" s="288"/>
      <c r="D55" s="298"/>
      <c r="E55" s="323"/>
      <c r="F55" s="321"/>
      <c r="G55" s="321"/>
      <c r="H55" s="321"/>
    </row>
    <row r="56" spans="1:8">
      <c r="A56" s="287"/>
      <c r="B56" s="295" t="s">
        <v>85</v>
      </c>
      <c r="C56" s="288"/>
      <c r="D56" s="298"/>
      <c r="E56" s="323">
        <v>15</v>
      </c>
      <c r="F56" s="321">
        <f>'Tableau 1A'!L58</f>
        <v>0</v>
      </c>
      <c r="G56" s="321">
        <f>H56-F56</f>
        <v>0</v>
      </c>
      <c r="H56" s="321">
        <f>'Tableau 1A'!U58</f>
        <v>0</v>
      </c>
    </row>
    <row r="57" spans="1:8">
      <c r="A57" s="287"/>
      <c r="B57" s="295"/>
      <c r="C57" s="288"/>
      <c r="D57" s="298"/>
      <c r="E57" s="323"/>
      <c r="F57" s="328"/>
      <c r="G57" s="328"/>
      <c r="H57" s="328"/>
    </row>
    <row r="58" spans="1:8">
      <c r="A58" s="329" t="s">
        <v>331</v>
      </c>
      <c r="B58" s="295"/>
      <c r="C58" s="288"/>
      <c r="D58" s="298"/>
      <c r="E58" s="330">
        <v>16</v>
      </c>
      <c r="F58" s="328">
        <f t="shared" ref="F58:H58" si="4">+F60</f>
        <v>0</v>
      </c>
      <c r="G58" s="328">
        <f t="shared" si="4"/>
        <v>0</v>
      </c>
      <c r="H58" s="328">
        <f t="shared" si="4"/>
        <v>0</v>
      </c>
    </row>
    <row r="59" spans="1:8">
      <c r="A59" s="287"/>
      <c r="B59" s="288"/>
      <c r="C59" s="288"/>
      <c r="D59" s="298"/>
      <c r="E59" s="315"/>
      <c r="F59" s="327"/>
      <c r="G59" s="327"/>
      <c r="H59" s="327"/>
    </row>
    <row r="60" spans="1:8">
      <c r="A60" s="331"/>
      <c r="B60" s="324" t="s">
        <v>330</v>
      </c>
      <c r="C60" s="325"/>
      <c r="D60" s="298"/>
      <c r="E60" s="332">
        <v>16</v>
      </c>
      <c r="F60" s="321">
        <f>'Tableau 1A'!L62</f>
        <v>0</v>
      </c>
      <c r="G60" s="321">
        <f>H60-F60</f>
        <v>0</v>
      </c>
      <c r="H60" s="321">
        <f>'Tableau 1A'!U62</f>
        <v>0</v>
      </c>
    </row>
    <row r="61" spans="1:8">
      <c r="A61" s="287"/>
      <c r="B61" s="288"/>
      <c r="C61" s="288"/>
      <c r="D61" s="325"/>
      <c r="E61" s="322"/>
      <c r="F61" s="327"/>
      <c r="G61" s="327"/>
      <c r="H61" s="327"/>
    </row>
    <row r="62" spans="1:8">
      <c r="A62" s="329" t="s">
        <v>331</v>
      </c>
      <c r="B62" s="288"/>
      <c r="C62" s="288"/>
      <c r="D62" s="288"/>
      <c r="E62" s="333" t="s">
        <v>428</v>
      </c>
      <c r="F62" s="328">
        <f>+F64+F70+F78</f>
        <v>0</v>
      </c>
      <c r="G62" s="328">
        <f t="shared" ref="G62:H62" si="5">+G64+G70+G78</f>
        <v>0</v>
      </c>
      <c r="H62" s="328">
        <f t="shared" si="5"/>
        <v>0</v>
      </c>
    </row>
    <row r="63" spans="1:8">
      <c r="A63" s="287"/>
      <c r="B63" s="288"/>
      <c r="C63" s="325"/>
      <c r="D63" s="288"/>
      <c r="E63" s="322"/>
      <c r="F63" s="327"/>
      <c r="G63" s="327"/>
      <c r="H63" s="327"/>
    </row>
    <row r="64" spans="1:8">
      <c r="A64" s="287"/>
      <c r="B64" s="324" t="s">
        <v>86</v>
      </c>
      <c r="C64" s="288"/>
      <c r="D64" s="288"/>
      <c r="E64" s="332">
        <v>17</v>
      </c>
      <c r="F64" s="319">
        <f t="shared" ref="F64:H64" si="6">+F65+F68</f>
        <v>0</v>
      </c>
      <c r="G64" s="319">
        <f t="shared" si="6"/>
        <v>0</v>
      </c>
      <c r="H64" s="319">
        <f t="shared" si="6"/>
        <v>0</v>
      </c>
    </row>
    <row r="65" spans="1:8">
      <c r="A65" s="287"/>
      <c r="B65" s="288"/>
      <c r="C65" s="334" t="s">
        <v>333</v>
      </c>
      <c r="D65" s="288"/>
      <c r="E65" s="335" t="s">
        <v>430</v>
      </c>
      <c r="F65" s="321">
        <f>'Tableau 1A'!L67</f>
        <v>0</v>
      </c>
      <c r="G65" s="321">
        <f>H65-F65</f>
        <v>0</v>
      </c>
      <c r="H65" s="321">
        <f>'Tableau 1A'!U67</f>
        <v>0</v>
      </c>
    </row>
    <row r="66" spans="1:8">
      <c r="A66" s="287"/>
      <c r="B66" s="288"/>
      <c r="C66" s="325"/>
      <c r="D66" s="336" t="s">
        <v>334</v>
      </c>
      <c r="E66" s="322"/>
      <c r="F66" s="337"/>
      <c r="G66" s="337"/>
      <c r="H66" s="337"/>
    </row>
    <row r="67" spans="1:8">
      <c r="A67" s="287"/>
      <c r="B67" s="288"/>
      <c r="C67" s="325"/>
      <c r="D67" s="336" t="s">
        <v>335</v>
      </c>
      <c r="E67" s="322"/>
      <c r="F67" s="337"/>
      <c r="G67" s="337"/>
      <c r="H67" s="337"/>
    </row>
    <row r="68" spans="1:8">
      <c r="A68" s="287"/>
      <c r="B68" s="288"/>
      <c r="C68" s="336" t="s">
        <v>336</v>
      </c>
      <c r="D68" s="288"/>
      <c r="E68" s="338" t="s">
        <v>431</v>
      </c>
      <c r="F68" s="321">
        <f>'Tableau 1A'!L70</f>
        <v>0</v>
      </c>
      <c r="G68" s="321">
        <f>H68-F68</f>
        <v>0</v>
      </c>
      <c r="H68" s="321">
        <f>'Tableau 1A'!U70</f>
        <v>0</v>
      </c>
    </row>
    <row r="69" spans="1:8">
      <c r="A69" s="287"/>
      <c r="B69" s="288"/>
      <c r="C69" s="325"/>
      <c r="D69" s="288"/>
      <c r="E69" s="322"/>
      <c r="F69" s="339"/>
      <c r="G69" s="339"/>
      <c r="H69" s="339"/>
    </row>
    <row r="70" spans="1:8">
      <c r="A70" s="287"/>
      <c r="B70" s="324" t="s">
        <v>337</v>
      </c>
      <c r="C70" s="288"/>
      <c r="D70" s="288"/>
      <c r="E70" s="332" t="s">
        <v>432</v>
      </c>
      <c r="F70" s="319">
        <f t="shared" ref="F70:H70" si="7">+F71+F72+F73+F74+F75+F76</f>
        <v>0</v>
      </c>
      <c r="G70" s="319">
        <f t="shared" si="7"/>
        <v>0</v>
      </c>
      <c r="H70" s="319">
        <f t="shared" si="7"/>
        <v>0</v>
      </c>
    </row>
    <row r="71" spans="1:8">
      <c r="A71" s="287"/>
      <c r="B71" s="238"/>
      <c r="C71" s="336" t="s">
        <v>87</v>
      </c>
      <c r="D71" s="288"/>
      <c r="E71" s="322">
        <v>42</v>
      </c>
      <c r="F71" s="321">
        <f>'Tableau 1A'!L73</f>
        <v>0</v>
      </c>
      <c r="G71" s="321">
        <f t="shared" ref="G71:G76" si="8">H71-F71</f>
        <v>0</v>
      </c>
      <c r="H71" s="321">
        <f>'Tableau 1A'!U73</f>
        <v>0</v>
      </c>
    </row>
    <row r="72" spans="1:8">
      <c r="A72" s="287"/>
      <c r="B72" s="288"/>
      <c r="C72" s="334" t="s">
        <v>339</v>
      </c>
      <c r="D72" s="236"/>
      <c r="E72" s="322">
        <v>43</v>
      </c>
      <c r="F72" s="321">
        <f>'Tableau 1A'!L74</f>
        <v>0</v>
      </c>
      <c r="G72" s="321">
        <f t="shared" si="8"/>
        <v>0</v>
      </c>
      <c r="H72" s="321">
        <f>'Tableau 1A'!U74</f>
        <v>0</v>
      </c>
    </row>
    <row r="73" spans="1:8">
      <c r="A73" s="287"/>
      <c r="B73" s="288"/>
      <c r="C73" s="334" t="s">
        <v>340</v>
      </c>
      <c r="D73" s="236"/>
      <c r="E73" s="322">
        <v>44</v>
      </c>
      <c r="F73" s="321">
        <f>'Tableau 1A'!L75</f>
        <v>0</v>
      </c>
      <c r="G73" s="321">
        <f t="shared" si="8"/>
        <v>0</v>
      </c>
      <c r="H73" s="321">
        <f>'Tableau 1A'!U75</f>
        <v>0</v>
      </c>
    </row>
    <row r="74" spans="1:8">
      <c r="A74" s="287"/>
      <c r="B74" s="288"/>
      <c r="C74" s="340" t="s">
        <v>341</v>
      </c>
      <c r="D74" s="288"/>
      <c r="E74" s="315">
        <v>46</v>
      </c>
      <c r="F74" s="321">
        <f>'Tableau 1A'!L76</f>
        <v>0</v>
      </c>
      <c r="G74" s="321">
        <f t="shared" si="8"/>
        <v>0</v>
      </c>
      <c r="H74" s="321">
        <f>'Tableau 1A'!U76</f>
        <v>0</v>
      </c>
    </row>
    <row r="75" spans="1:8">
      <c r="A75" s="287"/>
      <c r="B75" s="288"/>
      <c r="C75" s="336" t="s">
        <v>342</v>
      </c>
      <c r="D75" s="288"/>
      <c r="E75" s="338">
        <v>45</v>
      </c>
      <c r="F75" s="321">
        <f>'Tableau 1A'!L77</f>
        <v>0</v>
      </c>
      <c r="G75" s="321">
        <f t="shared" si="8"/>
        <v>0</v>
      </c>
      <c r="H75" s="321">
        <f>'Tableau 1A'!U77</f>
        <v>0</v>
      </c>
    </row>
    <row r="76" spans="1:8">
      <c r="A76" s="287"/>
      <c r="B76" s="288"/>
      <c r="C76" s="336" t="s">
        <v>343</v>
      </c>
      <c r="D76" s="288"/>
      <c r="E76" s="338" t="s">
        <v>434</v>
      </c>
      <c r="F76" s="321">
        <f>'Tableau 1A'!L78</f>
        <v>0</v>
      </c>
      <c r="G76" s="321">
        <f t="shared" si="8"/>
        <v>0</v>
      </c>
      <c r="H76" s="321">
        <f>'Tableau 1A'!U78</f>
        <v>0</v>
      </c>
    </row>
    <row r="77" spans="1:8">
      <c r="A77" s="287"/>
      <c r="B77" s="288"/>
      <c r="C77" s="288"/>
      <c r="D77" s="288"/>
      <c r="E77" s="315"/>
      <c r="F77" s="321"/>
      <c r="G77" s="321"/>
      <c r="H77" s="321"/>
    </row>
    <row r="78" spans="1:8" s="350" customFormat="1">
      <c r="A78" s="349"/>
      <c r="B78" s="324" t="s">
        <v>320</v>
      </c>
      <c r="C78" s="227"/>
      <c r="D78" s="227"/>
      <c r="E78" s="332" t="s">
        <v>435</v>
      </c>
      <c r="F78" s="337">
        <f>'Tableau 1A'!L80</f>
        <v>0</v>
      </c>
      <c r="G78" s="337">
        <f>H78-F78</f>
        <v>0</v>
      </c>
      <c r="H78" s="337">
        <f>'Tableau 1A'!U80</f>
        <v>0</v>
      </c>
    </row>
    <row r="79" spans="1:8">
      <c r="A79" s="287"/>
      <c r="B79" s="227"/>
      <c r="C79" s="288"/>
      <c r="D79" s="288"/>
      <c r="E79" s="341"/>
      <c r="F79" s="326"/>
      <c r="G79" s="326"/>
      <c r="H79" s="326"/>
    </row>
    <row r="80" spans="1:8">
      <c r="A80" s="312"/>
      <c r="B80" s="313"/>
      <c r="C80" s="313"/>
      <c r="D80" s="288"/>
      <c r="E80" s="315"/>
      <c r="F80" s="290"/>
      <c r="G80" s="290"/>
      <c r="H80" s="290"/>
    </row>
    <row r="81" spans="1:8">
      <c r="A81" s="292" t="s">
        <v>344</v>
      </c>
      <c r="B81" s="288"/>
      <c r="C81" s="288"/>
      <c r="D81" s="305"/>
      <c r="E81" s="342" t="s">
        <v>436</v>
      </c>
      <c r="F81" s="343">
        <f t="shared" ref="F81:H81" si="9">F44+F58+F62</f>
        <v>0</v>
      </c>
      <c r="G81" s="343">
        <f t="shared" si="9"/>
        <v>0</v>
      </c>
      <c r="H81" s="343">
        <f t="shared" si="9"/>
        <v>0</v>
      </c>
    </row>
    <row r="82" spans="1:8" ht="13.5" thickBot="1">
      <c r="A82" s="284"/>
      <c r="B82" s="285"/>
      <c r="C82" s="285"/>
      <c r="D82" s="285"/>
      <c r="E82" s="344"/>
      <c r="F82" s="345"/>
      <c r="G82" s="345"/>
      <c r="H82" s="345"/>
    </row>
    <row r="83" spans="1:8" ht="13.5" thickTop="1">
      <c r="A83" s="206"/>
      <c r="B83" s="206"/>
      <c r="C83" s="206"/>
      <c r="D83" s="206"/>
      <c r="E83" s="206"/>
      <c r="F83" s="212"/>
      <c r="G83" s="310"/>
      <c r="H83" s="212"/>
    </row>
    <row r="84" spans="1:8">
      <c r="A84" s="346"/>
      <c r="B84" s="346"/>
      <c r="C84" s="346"/>
      <c r="D84" s="346"/>
      <c r="E84" s="347" t="s">
        <v>437</v>
      </c>
      <c r="F84" s="310">
        <f>F36-F81</f>
        <v>0</v>
      </c>
      <c r="G84" s="310">
        <f t="shared" ref="G84:H84" si="10">G36-G81</f>
        <v>0</v>
      </c>
      <c r="H84" s="310">
        <f t="shared" si="10"/>
        <v>0</v>
      </c>
    </row>
    <row r="86" spans="1:8" ht="18">
      <c r="B86" s="208" t="s">
        <v>510</v>
      </c>
    </row>
    <row r="87" spans="1:8">
      <c r="B87" s="1436" t="s">
        <v>1168</v>
      </c>
      <c r="C87" s="209" t="str">
        <f>+ANNEXES!D11</f>
        <v>Veuillez commenter les évolutions bilantaires significatives de l'année écoulée.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sheetPr published="0">
    <pageSetUpPr fitToPage="1"/>
  </sheetPr>
  <dimension ref="A1:E86"/>
  <sheetViews>
    <sheetView zoomScaleNormal="100" zoomScaleSheetLayoutView="100" workbookViewId="0"/>
  </sheetViews>
  <sheetFormatPr baseColWidth="10" defaultColWidth="9.140625" defaultRowHeight="12.75"/>
  <cols>
    <col min="1" max="1" width="63.5703125" style="353" customWidth="1"/>
    <col min="2" max="3" width="22.28515625" style="353" customWidth="1"/>
    <col min="4" max="5" width="20.7109375" style="353" customWidth="1"/>
    <col min="6" max="16384" width="9.140625" style="353"/>
  </cols>
  <sheetData>
    <row r="1" spans="1:5" ht="18">
      <c r="A1" s="351" t="s">
        <v>1171</v>
      </c>
      <c r="B1" s="352"/>
      <c r="C1" s="352"/>
      <c r="D1" s="352"/>
      <c r="E1" s="352"/>
    </row>
    <row r="2" spans="1:5">
      <c r="A2" s="62" t="str">
        <f>'PAGE DE GARDE'!C8</f>
        <v>GAZ</v>
      </c>
      <c r="B2" s="948" t="str">
        <f>'PAGE DE GARDE'!C10</f>
        <v>REALITE 2015 V0</v>
      </c>
      <c r="C2" s="73"/>
      <c r="D2" s="352"/>
      <c r="E2" s="352"/>
    </row>
    <row r="3" spans="1:5">
      <c r="A3" s="271" t="str">
        <f>'PAGE DE GARDE'!C7</f>
        <v>GRD</v>
      </c>
      <c r="B3" s="73"/>
      <c r="C3" s="73"/>
      <c r="D3" s="352"/>
      <c r="E3" s="352"/>
    </row>
    <row r="4" spans="1:5" ht="15" customHeight="1" thickBot="1">
      <c r="A4" s="354"/>
      <c r="B4" s="348"/>
      <c r="C4" s="348"/>
      <c r="D4" s="355"/>
      <c r="E4" s="355"/>
    </row>
    <row r="5" spans="1:5" ht="13.5" thickBot="1">
      <c r="A5" s="473" t="s">
        <v>1173</v>
      </c>
      <c r="B5" s="474"/>
      <c r="C5" s="474"/>
      <c r="D5" s="475"/>
      <c r="E5" s="476"/>
    </row>
    <row r="6" spans="1:5" ht="25.5">
      <c r="A6" s="356" t="s">
        <v>398</v>
      </c>
      <c r="B6" s="1185" t="str">
        <f>'PAGE DE GARDE'!B16</f>
        <v>REALITE 2014</v>
      </c>
      <c r="C6" s="1185" t="str">
        <f>'PAGE DE GARDE'!B14</f>
        <v>REALITE 2015</v>
      </c>
      <c r="D6" s="357" t="s">
        <v>474</v>
      </c>
      <c r="E6" s="358" t="s">
        <v>475</v>
      </c>
    </row>
    <row r="7" spans="1:5" ht="13.5" thickBot="1">
      <c r="A7" s="359"/>
      <c r="B7" s="360" t="s">
        <v>476</v>
      </c>
      <c r="C7" s="361" t="s">
        <v>477</v>
      </c>
      <c r="D7" s="362"/>
      <c r="E7" s="362"/>
    </row>
    <row r="8" spans="1:5">
      <c r="A8" s="363" t="s">
        <v>479</v>
      </c>
      <c r="B8" s="364"/>
      <c r="C8" s="364"/>
      <c r="D8" s="365"/>
      <c r="E8" s="366"/>
    </row>
    <row r="9" spans="1:5">
      <c r="A9" s="363"/>
      <c r="B9" s="364"/>
      <c r="C9" s="364"/>
      <c r="D9" s="365"/>
      <c r="E9" s="366"/>
    </row>
    <row r="10" spans="1:5">
      <c r="A10" s="367" t="s">
        <v>453</v>
      </c>
      <c r="B10" s="368">
        <f>'Tableau 1A'!F48</f>
        <v>0</v>
      </c>
      <c r="C10" s="368">
        <f>'Tableau 1A'!O48</f>
        <v>0</v>
      </c>
      <c r="D10" s="365">
        <f>C10-B10</f>
        <v>0</v>
      </c>
      <c r="E10" s="366" t="e">
        <f>D10/B10</f>
        <v>#DIV/0!</v>
      </c>
    </row>
    <row r="11" spans="1:5">
      <c r="A11" s="367" t="s">
        <v>454</v>
      </c>
      <c r="B11" s="369">
        <f>'Tableau 1A'!F50</f>
        <v>0</v>
      </c>
      <c r="C11" s="369">
        <f>'Tableau 1A'!O50</f>
        <v>0</v>
      </c>
      <c r="D11" s="365">
        <f t="shared" ref="D11:D18" si="0">C11-B11</f>
        <v>0</v>
      </c>
      <c r="E11" s="366" t="e">
        <f t="shared" ref="E11:E18" si="1">D11/B11</f>
        <v>#DIV/0!</v>
      </c>
    </row>
    <row r="12" spans="1:5">
      <c r="A12" s="367" t="s">
        <v>480</v>
      </c>
      <c r="B12" s="371">
        <f>'Tableau 1A'!F52</f>
        <v>0</v>
      </c>
      <c r="C12" s="371">
        <f>'Tableau 1A'!O52</f>
        <v>0</v>
      </c>
      <c r="D12" s="365">
        <f t="shared" si="0"/>
        <v>0</v>
      </c>
      <c r="E12" s="366" t="e">
        <f t="shared" si="1"/>
        <v>#DIV/0!</v>
      </c>
    </row>
    <row r="13" spans="1:5">
      <c r="A13" s="367" t="s">
        <v>481</v>
      </c>
      <c r="B13" s="369">
        <f>SUM(B14:B16)</f>
        <v>0</v>
      </c>
      <c r="C13" s="369">
        <f>SUM(C14:C16)</f>
        <v>0</v>
      </c>
      <c r="D13" s="365">
        <f t="shared" si="0"/>
        <v>0</v>
      </c>
      <c r="E13" s="366" t="e">
        <f t="shared" si="1"/>
        <v>#DIV/0!</v>
      </c>
    </row>
    <row r="14" spans="1:5">
      <c r="A14" s="372" t="s">
        <v>482</v>
      </c>
      <c r="B14" s="373"/>
      <c r="C14" s="373"/>
      <c r="D14" s="365">
        <f t="shared" si="0"/>
        <v>0</v>
      </c>
      <c r="E14" s="366" t="e">
        <f t="shared" si="1"/>
        <v>#DIV/0!</v>
      </c>
    </row>
    <row r="15" spans="1:5">
      <c r="A15" s="372" t="s">
        <v>483</v>
      </c>
      <c r="B15" s="374"/>
      <c r="C15" s="374"/>
      <c r="D15" s="365">
        <f t="shared" si="0"/>
        <v>0</v>
      </c>
      <c r="E15" s="366" t="e">
        <f t="shared" si="1"/>
        <v>#DIV/0!</v>
      </c>
    </row>
    <row r="16" spans="1:5">
      <c r="A16" s="372" t="s">
        <v>484</v>
      </c>
      <c r="B16" s="375"/>
      <c r="C16" s="375"/>
      <c r="D16" s="365">
        <f t="shared" si="0"/>
        <v>0</v>
      </c>
      <c r="E16" s="366" t="e">
        <f t="shared" si="1"/>
        <v>#DIV/0!</v>
      </c>
    </row>
    <row r="17" spans="1:5">
      <c r="A17" s="367" t="s">
        <v>485</v>
      </c>
      <c r="B17" s="376">
        <f>'Tableau 1A'!F56</f>
        <v>0</v>
      </c>
      <c r="C17" s="376">
        <f>'Tableau 1A'!O56</f>
        <v>0</v>
      </c>
      <c r="D17" s="365">
        <f t="shared" si="0"/>
        <v>0</v>
      </c>
      <c r="E17" s="366" t="e">
        <f t="shared" si="1"/>
        <v>#DIV/0!</v>
      </c>
    </row>
    <row r="18" spans="1:5">
      <c r="A18" s="367" t="s">
        <v>455</v>
      </c>
      <c r="B18" s="376">
        <f>'Tableau 1A'!F58</f>
        <v>0</v>
      </c>
      <c r="C18" s="376">
        <f>'Tableau 1A'!O58</f>
        <v>0</v>
      </c>
      <c r="D18" s="365">
        <f t="shared" si="0"/>
        <v>0</v>
      </c>
      <c r="E18" s="366" t="e">
        <f t="shared" si="1"/>
        <v>#DIV/0!</v>
      </c>
    </row>
    <row r="19" spans="1:5">
      <c r="A19" s="367"/>
      <c r="B19" s="365"/>
      <c r="C19" s="365"/>
      <c r="D19" s="365"/>
      <c r="E19" s="370"/>
    </row>
    <row r="20" spans="1:5" ht="13.5" thickBot="1">
      <c r="A20" s="363"/>
      <c r="B20" s="365"/>
      <c r="C20" s="365"/>
      <c r="D20" s="365"/>
      <c r="E20" s="370"/>
    </row>
    <row r="21" spans="1:5" ht="13.5" thickBot="1">
      <c r="A21" s="377" t="s">
        <v>486</v>
      </c>
      <c r="B21" s="378">
        <f>SUM(B10:B13,B17:B18)</f>
        <v>0</v>
      </c>
      <c r="C21" s="378">
        <f>SUM(C10:C13,C17:C18)</f>
        <v>0</v>
      </c>
      <c r="D21" s="378">
        <f>SUM(D10:D13,D17:D18)</f>
        <v>0</v>
      </c>
      <c r="E21" s="379" t="e">
        <f>D21/B21</f>
        <v>#DIV/0!</v>
      </c>
    </row>
    <row r="22" spans="1:5" ht="13.5" thickBot="1">
      <c r="A22" s="355"/>
      <c r="B22" s="355"/>
      <c r="C22" s="355"/>
      <c r="D22" s="355"/>
      <c r="E22" s="355"/>
    </row>
    <row r="23" spans="1:5" ht="13.5" thickBot="1">
      <c r="A23" s="377" t="s">
        <v>487</v>
      </c>
      <c r="B23" s="378">
        <f>'Tableau 1A'!F83</f>
        <v>0</v>
      </c>
      <c r="C23" s="378">
        <f>'Tableau 1A'!O83</f>
        <v>0</v>
      </c>
      <c r="D23" s="378">
        <f>SUM(D12:D15,D19:D20)</f>
        <v>0</v>
      </c>
      <c r="E23" s="379" t="e">
        <f>D23/B23</f>
        <v>#DIV/0!</v>
      </c>
    </row>
    <row r="24" spans="1:5">
      <c r="A24" s="380"/>
      <c r="B24" s="355"/>
      <c r="C24" s="355"/>
      <c r="D24" s="355"/>
      <c r="E24" s="355"/>
    </row>
    <row r="25" spans="1:5" ht="15" customHeight="1" thickBot="1">
      <c r="A25" s="354"/>
      <c r="B25" s="348"/>
      <c r="C25" s="348"/>
      <c r="D25" s="355"/>
      <c r="E25" s="355"/>
    </row>
    <row r="26" spans="1:5" ht="15" customHeight="1" thickBot="1">
      <c r="A26" s="473" t="s">
        <v>488</v>
      </c>
      <c r="B26" s="474"/>
      <c r="C26" s="474"/>
      <c r="D26" s="475"/>
      <c r="E26" s="476"/>
    </row>
    <row r="27" spans="1:5" ht="26.25" customHeight="1">
      <c r="A27" s="356" t="s">
        <v>398</v>
      </c>
      <c r="B27" s="1185" t="str">
        <f>'PAGE DE GARDE'!B16</f>
        <v>REALITE 2014</v>
      </c>
      <c r="C27" s="1185" t="str">
        <f>'PAGE DE GARDE'!B14</f>
        <v>REALITE 2015</v>
      </c>
      <c r="D27" s="357" t="s">
        <v>474</v>
      </c>
      <c r="E27" s="358" t="s">
        <v>475</v>
      </c>
    </row>
    <row r="28" spans="1:5" ht="13.5" thickBot="1">
      <c r="A28" s="359"/>
      <c r="B28" s="360" t="s">
        <v>476</v>
      </c>
      <c r="C28" s="361" t="s">
        <v>477</v>
      </c>
      <c r="D28" s="362"/>
      <c r="E28" s="362"/>
    </row>
    <row r="29" spans="1:5">
      <c r="A29" s="363" t="s">
        <v>479</v>
      </c>
      <c r="B29" s="364"/>
      <c r="C29" s="364"/>
      <c r="D29" s="365"/>
      <c r="E29" s="366"/>
    </row>
    <row r="30" spans="1:5">
      <c r="A30" s="363"/>
      <c r="B30" s="364"/>
      <c r="C30" s="364"/>
      <c r="D30" s="365"/>
      <c r="E30" s="366"/>
    </row>
    <row r="31" spans="1:5">
      <c r="A31" s="367" t="s">
        <v>453</v>
      </c>
      <c r="B31" s="368">
        <f>'Tableau 1A'!M48</f>
        <v>0</v>
      </c>
      <c r="C31" s="368">
        <f>'Tableau 1A'!V48</f>
        <v>0</v>
      </c>
      <c r="D31" s="365">
        <f t="shared" ref="D31:D39" si="2">C31-B31</f>
        <v>0</v>
      </c>
      <c r="E31" s="366" t="e">
        <f>D31/B31</f>
        <v>#DIV/0!</v>
      </c>
    </row>
    <row r="32" spans="1:5">
      <c r="A32" s="367" t="s">
        <v>454</v>
      </c>
      <c r="B32" s="369">
        <f>'Tableau 1A'!M50</f>
        <v>0</v>
      </c>
      <c r="C32" s="369">
        <f>'Tableau 1A'!V50</f>
        <v>0</v>
      </c>
      <c r="D32" s="365">
        <f t="shared" si="2"/>
        <v>0</v>
      </c>
      <c r="E32" s="366" t="e">
        <f t="shared" ref="E32:E39" si="3">D32/B32</f>
        <v>#DIV/0!</v>
      </c>
    </row>
    <row r="33" spans="1:5">
      <c r="A33" s="367" t="s">
        <v>480</v>
      </c>
      <c r="B33" s="371">
        <f>'Tableau 1A'!M52</f>
        <v>0</v>
      </c>
      <c r="C33" s="371">
        <f>'Tableau 1A'!V52</f>
        <v>0</v>
      </c>
      <c r="D33" s="365">
        <f t="shared" si="2"/>
        <v>0</v>
      </c>
      <c r="E33" s="366" t="e">
        <f t="shared" si="3"/>
        <v>#DIV/0!</v>
      </c>
    </row>
    <row r="34" spans="1:5">
      <c r="A34" s="367" t="s">
        <v>481</v>
      </c>
      <c r="B34" s="369">
        <f>'Tableau 1A'!M54</f>
        <v>0</v>
      </c>
      <c r="C34" s="369">
        <f>'Tableau 1A'!V54</f>
        <v>0</v>
      </c>
      <c r="D34" s="365">
        <f t="shared" si="2"/>
        <v>0</v>
      </c>
      <c r="E34" s="366" t="e">
        <f t="shared" si="3"/>
        <v>#DIV/0!</v>
      </c>
    </row>
    <row r="35" spans="1:5">
      <c r="A35" s="372" t="s">
        <v>482</v>
      </c>
      <c r="B35" s="373"/>
      <c r="C35" s="373"/>
      <c r="D35" s="365">
        <f t="shared" si="2"/>
        <v>0</v>
      </c>
      <c r="E35" s="366" t="e">
        <f t="shared" si="3"/>
        <v>#DIV/0!</v>
      </c>
    </row>
    <row r="36" spans="1:5">
      <c r="A36" s="372" t="s">
        <v>483</v>
      </c>
      <c r="B36" s="374"/>
      <c r="C36" s="374"/>
      <c r="D36" s="365">
        <f t="shared" si="2"/>
        <v>0</v>
      </c>
      <c r="E36" s="366" t="e">
        <f t="shared" si="3"/>
        <v>#DIV/0!</v>
      </c>
    </row>
    <row r="37" spans="1:5">
      <c r="A37" s="372" t="s">
        <v>484</v>
      </c>
      <c r="B37" s="375"/>
      <c r="C37" s="375"/>
      <c r="D37" s="365">
        <f t="shared" si="2"/>
        <v>0</v>
      </c>
      <c r="E37" s="366" t="e">
        <f t="shared" si="3"/>
        <v>#DIV/0!</v>
      </c>
    </row>
    <row r="38" spans="1:5">
      <c r="A38" s="367" t="s">
        <v>485</v>
      </c>
      <c r="B38" s="376">
        <f>'Tableau 1A'!M56</f>
        <v>0</v>
      </c>
      <c r="C38" s="376">
        <f>'Tableau 1A'!V56</f>
        <v>0</v>
      </c>
      <c r="D38" s="365">
        <f t="shared" si="2"/>
        <v>0</v>
      </c>
      <c r="E38" s="366" t="e">
        <f t="shared" si="3"/>
        <v>#DIV/0!</v>
      </c>
    </row>
    <row r="39" spans="1:5">
      <c r="A39" s="367" t="s">
        <v>455</v>
      </c>
      <c r="B39" s="376">
        <f>'Tableau 1A'!M58</f>
        <v>0</v>
      </c>
      <c r="C39" s="376">
        <f>'Tableau 1A'!V58</f>
        <v>0</v>
      </c>
      <c r="D39" s="365">
        <f t="shared" si="2"/>
        <v>0</v>
      </c>
      <c r="E39" s="366" t="e">
        <f t="shared" si="3"/>
        <v>#DIV/0!</v>
      </c>
    </row>
    <row r="40" spans="1:5">
      <c r="A40" s="367"/>
      <c r="B40" s="365"/>
      <c r="C40" s="365"/>
      <c r="D40" s="365"/>
      <c r="E40" s="370"/>
    </row>
    <row r="41" spans="1:5" ht="13.5" thickBot="1">
      <c r="A41" s="363"/>
      <c r="B41" s="365"/>
      <c r="C41" s="365"/>
      <c r="D41" s="365"/>
      <c r="E41" s="370"/>
    </row>
    <row r="42" spans="1:5" ht="13.5" thickBot="1">
      <c r="A42" s="377" t="s">
        <v>486</v>
      </c>
      <c r="B42" s="378">
        <f>SUM(B31:B34,B38:B39)</f>
        <v>0</v>
      </c>
      <c r="C42" s="378">
        <f>SUM(C31:C34,C38:C39)</f>
        <v>0</v>
      </c>
      <c r="D42" s="378">
        <f>SUM(D31:D34,D38:D39)</f>
        <v>0</v>
      </c>
      <c r="E42" s="1190" t="e">
        <f>D42/B42</f>
        <v>#DIV/0!</v>
      </c>
    </row>
    <row r="43" spans="1:5" ht="13.5" thickBot="1">
      <c r="A43" s="355"/>
      <c r="B43" s="355"/>
      <c r="C43" s="355"/>
      <c r="D43" s="355"/>
      <c r="E43" s="355"/>
    </row>
    <row r="44" spans="1:5" ht="13.5" thickBot="1">
      <c r="A44" s="377" t="s">
        <v>487</v>
      </c>
      <c r="B44" s="378">
        <f>'Tableau 1A'!M83</f>
        <v>0</v>
      </c>
      <c r="C44" s="378">
        <f>'Tableau 1A'!V83</f>
        <v>0</v>
      </c>
      <c r="D44" s="378">
        <f t="shared" ref="D44" si="4">C44-B44</f>
        <v>0</v>
      </c>
      <c r="E44" s="1190" t="e">
        <f>D44/B44</f>
        <v>#DIV/0!</v>
      </c>
    </row>
    <row r="45" spans="1:5">
      <c r="A45" s="355"/>
      <c r="B45" s="355"/>
      <c r="C45" s="355"/>
      <c r="D45" s="355"/>
      <c r="E45" s="355"/>
    </row>
    <row r="46" spans="1:5" ht="13.5" thickBot="1">
      <c r="A46" s="355"/>
      <c r="B46" s="355"/>
      <c r="C46" s="355"/>
      <c r="D46" s="355"/>
      <c r="E46" s="355"/>
    </row>
    <row r="47" spans="1:5" ht="13.5" thickBot="1">
      <c r="A47" s="473" t="s">
        <v>937</v>
      </c>
      <c r="B47" s="474"/>
      <c r="C47" s="474"/>
      <c r="D47" s="475"/>
      <c r="E47" s="476"/>
    </row>
    <row r="48" spans="1:5" ht="25.5">
      <c r="A48" s="356" t="s">
        <v>398</v>
      </c>
      <c r="B48" s="1185" t="s">
        <v>936</v>
      </c>
      <c r="C48" s="1185" t="s">
        <v>935</v>
      </c>
      <c r="D48" s="357" t="s">
        <v>474</v>
      </c>
      <c r="E48" s="358" t="s">
        <v>475</v>
      </c>
    </row>
    <row r="49" spans="1:5" ht="13.5" thickBot="1">
      <c r="A49" s="359"/>
      <c r="B49" s="360" t="s">
        <v>476</v>
      </c>
      <c r="C49" s="361" t="s">
        <v>477</v>
      </c>
      <c r="D49" s="362"/>
      <c r="E49" s="362"/>
    </row>
    <row r="50" spans="1:5">
      <c r="A50" s="363" t="s">
        <v>479</v>
      </c>
      <c r="B50" s="364"/>
      <c r="C50" s="364"/>
      <c r="D50" s="365"/>
      <c r="E50" s="366"/>
    </row>
    <row r="51" spans="1:5">
      <c r="A51" s="363"/>
      <c r="B51" s="364"/>
      <c r="C51" s="364"/>
      <c r="D51" s="365"/>
      <c r="E51" s="366"/>
    </row>
    <row r="52" spans="1:5">
      <c r="A52" s="367" t="s">
        <v>453</v>
      </c>
      <c r="B52" s="368">
        <f>'Tableau 1A'!L48</f>
        <v>0</v>
      </c>
      <c r="C52" s="368">
        <f>'Tableau 1A'!U48</f>
        <v>0</v>
      </c>
      <c r="D52" s="365">
        <f t="shared" ref="D52:D60" si="5">C52-B52</f>
        <v>0</v>
      </c>
      <c r="E52" s="366" t="e">
        <f t="shared" ref="E52:E60" si="6">D52/B52</f>
        <v>#DIV/0!</v>
      </c>
    </row>
    <row r="53" spans="1:5">
      <c r="A53" s="367" t="s">
        <v>454</v>
      </c>
      <c r="B53" s="369">
        <f>'Tableau 1A'!L50</f>
        <v>0</v>
      </c>
      <c r="C53" s="369">
        <f>'Tableau 1A'!U50</f>
        <v>0</v>
      </c>
      <c r="D53" s="365">
        <f t="shared" si="5"/>
        <v>0</v>
      </c>
      <c r="E53" s="366" t="e">
        <f t="shared" si="6"/>
        <v>#DIV/0!</v>
      </c>
    </row>
    <row r="54" spans="1:5">
      <c r="A54" s="367" t="s">
        <v>480</v>
      </c>
      <c r="B54" s="371">
        <f>'Tableau 1A'!L52</f>
        <v>0</v>
      </c>
      <c r="C54" s="371">
        <f>'Tableau 1A'!U52</f>
        <v>0</v>
      </c>
      <c r="D54" s="365">
        <f t="shared" si="5"/>
        <v>0</v>
      </c>
      <c r="E54" s="366" t="e">
        <f t="shared" si="6"/>
        <v>#DIV/0!</v>
      </c>
    </row>
    <row r="55" spans="1:5">
      <c r="A55" s="367" t="s">
        <v>481</v>
      </c>
      <c r="B55" s="369">
        <f>'Tableau 1A'!L54</f>
        <v>0</v>
      </c>
      <c r="C55" s="369">
        <f>'Tableau 1A'!U54</f>
        <v>0</v>
      </c>
      <c r="D55" s="365">
        <f t="shared" si="5"/>
        <v>0</v>
      </c>
      <c r="E55" s="366" t="e">
        <f t="shared" si="6"/>
        <v>#DIV/0!</v>
      </c>
    </row>
    <row r="56" spans="1:5">
      <c r="A56" s="372" t="s">
        <v>482</v>
      </c>
      <c r="B56" s="373"/>
      <c r="C56" s="373"/>
      <c r="D56" s="365">
        <f t="shared" si="5"/>
        <v>0</v>
      </c>
      <c r="E56" s="366" t="e">
        <f t="shared" si="6"/>
        <v>#DIV/0!</v>
      </c>
    </row>
    <row r="57" spans="1:5">
      <c r="A57" s="372" t="s">
        <v>483</v>
      </c>
      <c r="B57" s="374"/>
      <c r="C57" s="374"/>
      <c r="D57" s="365">
        <f t="shared" si="5"/>
        <v>0</v>
      </c>
      <c r="E57" s="366" t="e">
        <f t="shared" si="6"/>
        <v>#DIV/0!</v>
      </c>
    </row>
    <row r="58" spans="1:5">
      <c r="A58" s="372" t="s">
        <v>484</v>
      </c>
      <c r="B58" s="375"/>
      <c r="C58" s="375"/>
      <c r="D58" s="365">
        <f t="shared" si="5"/>
        <v>0</v>
      </c>
      <c r="E58" s="366" t="e">
        <f t="shared" si="6"/>
        <v>#DIV/0!</v>
      </c>
    </row>
    <row r="59" spans="1:5">
      <c r="A59" s="367" t="s">
        <v>485</v>
      </c>
      <c r="B59" s="376">
        <f>'Tableau 1A'!L56</f>
        <v>0</v>
      </c>
      <c r="C59" s="376">
        <f>'Tableau 1A'!U56</f>
        <v>0</v>
      </c>
      <c r="D59" s="365">
        <f t="shared" si="5"/>
        <v>0</v>
      </c>
      <c r="E59" s="366" t="e">
        <f t="shared" si="6"/>
        <v>#DIV/0!</v>
      </c>
    </row>
    <row r="60" spans="1:5">
      <c r="A60" s="367" t="s">
        <v>455</v>
      </c>
      <c r="B60" s="376">
        <f>'Tableau 1A'!L58</f>
        <v>0</v>
      </c>
      <c r="C60" s="376">
        <f>'Tableau 1A'!U58</f>
        <v>0</v>
      </c>
      <c r="D60" s="365">
        <f t="shared" si="5"/>
        <v>0</v>
      </c>
      <c r="E60" s="366" t="e">
        <f t="shared" si="6"/>
        <v>#DIV/0!</v>
      </c>
    </row>
    <row r="61" spans="1:5">
      <c r="A61" s="367"/>
      <c r="B61" s="365"/>
      <c r="C61" s="365"/>
      <c r="D61" s="365"/>
      <c r="E61" s="370"/>
    </row>
    <row r="62" spans="1:5" ht="13.5" thickBot="1">
      <c r="A62" s="363"/>
      <c r="B62" s="365"/>
      <c r="C62" s="365"/>
      <c r="D62" s="365"/>
      <c r="E62" s="370"/>
    </row>
    <row r="63" spans="1:5" ht="13.5" thickBot="1">
      <c r="A63" s="377" t="s">
        <v>486</v>
      </c>
      <c r="B63" s="378">
        <f>SUM(B52:B55,B59:B60)</f>
        <v>0</v>
      </c>
      <c r="C63" s="378">
        <f>SUM(C52:C55,C59:C60)</f>
        <v>0</v>
      </c>
      <c r="D63" s="378">
        <f>SUM(D52:D55,D59:D60)</f>
        <v>0</v>
      </c>
      <c r="E63" s="1190" t="e">
        <f t="shared" ref="E63:E65" si="7">D63/B63</f>
        <v>#DIV/0!</v>
      </c>
    </row>
    <row r="64" spans="1:5" ht="13.5" thickBot="1">
      <c r="A64" s="355"/>
      <c r="B64" s="355"/>
      <c r="C64" s="355"/>
      <c r="D64" s="355"/>
      <c r="E64" s="355"/>
    </row>
    <row r="65" spans="1:5" ht="13.5" thickBot="1">
      <c r="A65" s="377" t="s">
        <v>487</v>
      </c>
      <c r="B65" s="378">
        <f>'Tableau 1A'!L83</f>
        <v>0</v>
      </c>
      <c r="C65" s="378">
        <f>'Tableau 1A'!U83</f>
        <v>0</v>
      </c>
      <c r="D65" s="378">
        <f>SUM(D54:D57,D61:D62)</f>
        <v>0</v>
      </c>
      <c r="E65" s="1190" t="e">
        <f t="shared" si="7"/>
        <v>#DIV/0!</v>
      </c>
    </row>
    <row r="67" spans="1:5" ht="13.5" thickBot="1"/>
    <row r="68" spans="1:5" ht="13.5" thickBot="1">
      <c r="A68" s="1192" t="s">
        <v>1172</v>
      </c>
      <c r="B68" s="1193"/>
      <c r="C68" s="1194"/>
    </row>
    <row r="69" spans="1:5" ht="13.5" thickBot="1">
      <c r="A69" s="567"/>
    </row>
    <row r="70" spans="1:5" ht="13.5" thickBot="1">
      <c r="A70" s="567"/>
      <c r="B70" s="1185" t="str">
        <f>+'PAGE DE GARDE'!B16</f>
        <v>REALITE 2014</v>
      </c>
      <c r="C70" s="1185" t="str">
        <f>+'PAGE DE GARDE'!B14</f>
        <v>REALITE 2015</v>
      </c>
    </row>
    <row r="71" spans="1:5" ht="13.5" thickBot="1">
      <c r="A71" s="1009" t="s">
        <v>939</v>
      </c>
      <c r="B71" s="1195"/>
      <c r="C71" s="1196"/>
    </row>
    <row r="72" spans="1:5">
      <c r="A72" s="1197" t="s">
        <v>940</v>
      </c>
      <c r="B72" s="1200">
        <f>B73+B74+B75+B76+B77+B78</f>
        <v>0</v>
      </c>
      <c r="C72" s="1200">
        <f>C73+C74+C75+C76+C77+C78</f>
        <v>0</v>
      </c>
    </row>
    <row r="73" spans="1:5">
      <c r="A73" s="1198" t="s">
        <v>941</v>
      </c>
      <c r="B73" s="373"/>
      <c r="C73" s="373"/>
    </row>
    <row r="74" spans="1:5">
      <c r="A74" s="1198" t="s">
        <v>942</v>
      </c>
      <c r="B74" s="373"/>
      <c r="C74" s="373"/>
    </row>
    <row r="75" spans="1:5">
      <c r="A75" s="1198" t="s">
        <v>943</v>
      </c>
      <c r="B75" s="373"/>
      <c r="C75" s="373"/>
    </row>
    <row r="76" spans="1:5">
      <c r="A76" s="1198" t="s">
        <v>944</v>
      </c>
      <c r="B76" s="373"/>
      <c r="C76" s="373"/>
    </row>
    <row r="77" spans="1:5">
      <c r="A77" s="1198" t="s">
        <v>946</v>
      </c>
      <c r="B77" s="373"/>
      <c r="C77" s="373"/>
    </row>
    <row r="78" spans="1:5" ht="13.5" thickBot="1">
      <c r="A78" s="1199" t="s">
        <v>945</v>
      </c>
      <c r="B78" s="373"/>
      <c r="C78" s="373"/>
    </row>
    <row r="79" spans="1:5" ht="13.5" thickBot="1">
      <c r="A79" s="1195" t="s">
        <v>947</v>
      </c>
      <c r="B79" s="1191"/>
      <c r="C79" s="1191"/>
    </row>
    <row r="80" spans="1:5">
      <c r="A80" s="1197" t="s">
        <v>948</v>
      </c>
      <c r="B80" s="1200">
        <f>SUM(B81:B85)</f>
        <v>0</v>
      </c>
      <c r="C80" s="1200">
        <f>SUM(C81:C85)</f>
        <v>0</v>
      </c>
    </row>
    <row r="81" spans="1:3">
      <c r="A81" s="1198" t="s">
        <v>949</v>
      </c>
      <c r="B81" s="373"/>
      <c r="C81" s="373"/>
    </row>
    <row r="82" spans="1:3">
      <c r="A82" s="1198" t="s">
        <v>950</v>
      </c>
      <c r="B82" s="373"/>
      <c r="C82" s="373"/>
    </row>
    <row r="83" spans="1:3">
      <c r="A83" s="1198" t="s">
        <v>951</v>
      </c>
      <c r="B83" s="373"/>
      <c r="C83" s="373"/>
    </row>
    <row r="84" spans="1:3">
      <c r="A84" s="1198" t="s">
        <v>952</v>
      </c>
      <c r="B84" s="373"/>
      <c r="C84" s="373"/>
    </row>
    <row r="85" spans="1:3" ht="13.5" thickBot="1">
      <c r="A85" s="1199" t="s">
        <v>394</v>
      </c>
      <c r="B85" s="373"/>
      <c r="C85" s="373"/>
    </row>
    <row r="86" spans="1:3" ht="13.5" thickBot="1">
      <c r="A86" s="1195" t="s">
        <v>938</v>
      </c>
      <c r="B86" s="1201">
        <f>B72+B79+B80</f>
        <v>0</v>
      </c>
      <c r="C86" s="1201">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sheetPr published="0">
    <pageSetUpPr fitToPage="1"/>
  </sheetPr>
  <dimension ref="A1:M20"/>
  <sheetViews>
    <sheetView zoomScaleNormal="100" zoomScaleSheetLayoutView="115" workbookViewId="0">
      <selection activeCell="B22" sqref="B22"/>
    </sheetView>
  </sheetViews>
  <sheetFormatPr baseColWidth="10" defaultColWidth="9.140625" defaultRowHeight="12.75"/>
  <cols>
    <col min="1" max="1" width="37.42578125" style="355" customWidth="1"/>
    <col min="2" max="2" width="24" style="355" customWidth="1"/>
    <col min="3" max="3" width="27.7109375" style="355" customWidth="1"/>
    <col min="4" max="9" width="22.7109375" style="355" customWidth="1"/>
    <col min="10" max="16384" width="9.140625" style="355"/>
  </cols>
  <sheetData>
    <row r="1" spans="1:13" ht="18">
      <c r="A1" s="351" t="s">
        <v>1175</v>
      </c>
      <c r="B1" s="352"/>
      <c r="C1" s="352"/>
      <c r="D1" s="352"/>
      <c r="E1" s="352"/>
      <c r="F1" s="352"/>
      <c r="G1" s="352"/>
      <c r="H1" s="352"/>
      <c r="I1" s="352"/>
    </row>
    <row r="2" spans="1:13">
      <c r="A2" s="62" t="str">
        <f>'PAGE DE GARDE'!C8</f>
        <v>GAZ</v>
      </c>
      <c r="B2" s="948" t="str">
        <f>'PAGE DE GARDE'!C10</f>
        <v>REALITE 2015 V0</v>
      </c>
      <c r="C2" s="62"/>
      <c r="D2" s="63"/>
      <c r="E2" s="63"/>
      <c r="F2" s="352"/>
      <c r="G2" s="352"/>
      <c r="H2" s="352"/>
      <c r="I2" s="352"/>
    </row>
    <row r="3" spans="1:13">
      <c r="A3" s="271" t="str">
        <f>'PAGE DE GARDE'!C7</f>
        <v>GRD</v>
      </c>
      <c r="B3" s="73"/>
      <c r="C3" s="352"/>
      <c r="D3" s="352"/>
      <c r="E3" s="352"/>
      <c r="F3" s="352"/>
      <c r="G3" s="352"/>
      <c r="H3" s="352"/>
      <c r="I3" s="352"/>
    </row>
    <row r="4" spans="1:13" ht="24" customHeight="1" thickBot="1">
      <c r="A4" s="381"/>
    </row>
    <row r="5" spans="1:13" ht="12.75" customHeight="1">
      <c r="A5" s="2547" t="str">
        <f>+'PAGE DE GARDE'!B16</f>
        <v>REALITE 2014</v>
      </c>
      <c r="B5" s="2549" t="s">
        <v>1174</v>
      </c>
      <c r="C5" s="2549" t="s">
        <v>469</v>
      </c>
      <c r="D5" s="2551" t="s">
        <v>468</v>
      </c>
      <c r="E5" s="2552"/>
      <c r="F5" s="2552"/>
      <c r="G5" s="2552"/>
      <c r="H5" s="2552"/>
      <c r="I5" s="2553"/>
    </row>
    <row r="6" spans="1:13" ht="28.5" customHeight="1" thickBot="1">
      <c r="A6" s="2548"/>
      <c r="B6" s="2550"/>
      <c r="C6" s="2550"/>
      <c r="D6" s="2554" t="s">
        <v>489</v>
      </c>
      <c r="E6" s="2555"/>
      <c r="F6" s="2556"/>
      <c r="G6" s="2554" t="s">
        <v>490</v>
      </c>
      <c r="H6" s="2555"/>
      <c r="I6" s="2556"/>
    </row>
    <row r="7" spans="1:13" ht="25.5">
      <c r="A7" s="382" t="s">
        <v>491</v>
      </c>
      <c r="B7" s="383"/>
      <c r="C7" s="383"/>
      <c r="D7" s="384" t="s">
        <v>464</v>
      </c>
      <c r="E7" s="385" t="s">
        <v>463</v>
      </c>
      <c r="F7" s="386" t="s">
        <v>465</v>
      </c>
      <c r="G7" s="387" t="s">
        <v>464</v>
      </c>
      <c r="H7" s="385" t="s">
        <v>463</v>
      </c>
      <c r="I7" s="386" t="s">
        <v>462</v>
      </c>
    </row>
    <row r="8" spans="1:13">
      <c r="A8" s="388" t="s">
        <v>492</v>
      </c>
      <c r="B8" s="389">
        <f>C8+F8+I8</f>
        <v>0</v>
      </c>
      <c r="C8" s="390">
        <f>'Tableau 2A'!F33</f>
        <v>0</v>
      </c>
      <c r="D8" s="391">
        <f>'Tableau 2A'!G33</f>
        <v>0</v>
      </c>
      <c r="E8" s="392">
        <f>'Tableau 2A'!H33</f>
        <v>0</v>
      </c>
      <c r="F8" s="393">
        <f>'Tableau 2A'!I33</f>
        <v>0</v>
      </c>
      <c r="G8" s="391">
        <f>'Tableau 2A'!J33</f>
        <v>0</v>
      </c>
      <c r="H8" s="394">
        <f>'Tableau 2A'!K33</f>
        <v>0</v>
      </c>
      <c r="I8" s="395">
        <f>'Tableau 2A'!L33</f>
        <v>0</v>
      </c>
    </row>
    <row r="9" spans="1:13">
      <c r="A9" s="396" t="s">
        <v>493</v>
      </c>
      <c r="B9" s="397">
        <f>C9+F9+I9</f>
        <v>0</v>
      </c>
      <c r="C9" s="398">
        <f>'Tableau 2A'!F71</f>
        <v>0</v>
      </c>
      <c r="D9" s="399">
        <f>'Tableau 2A'!G71</f>
        <v>0</v>
      </c>
      <c r="E9" s="400">
        <f>'Tableau 2A'!H71</f>
        <v>0</v>
      </c>
      <c r="F9" s="393">
        <f>'Tableau 2A'!I71</f>
        <v>0</v>
      </c>
      <c r="G9" s="399">
        <f>'Tableau 2A'!J71</f>
        <v>0</v>
      </c>
      <c r="H9" s="401">
        <f>'Tableau 2A'!K71</f>
        <v>0</v>
      </c>
      <c r="I9" s="395">
        <f>+G9+H9</f>
        <v>0</v>
      </c>
    </row>
    <row r="10" spans="1:13" ht="13.5" thickBot="1">
      <c r="A10" s="402" t="s">
        <v>494</v>
      </c>
      <c r="B10" s="403">
        <f t="shared" ref="B10:H10" si="0">B8-B9</f>
        <v>0</v>
      </c>
      <c r="C10" s="403">
        <f t="shared" si="0"/>
        <v>0</v>
      </c>
      <c r="D10" s="404">
        <f t="shared" si="0"/>
        <v>0</v>
      </c>
      <c r="E10" s="405">
        <f t="shared" si="0"/>
        <v>0</v>
      </c>
      <c r="F10" s="406">
        <f t="shared" si="0"/>
        <v>0</v>
      </c>
      <c r="G10" s="404">
        <f t="shared" si="0"/>
        <v>0</v>
      </c>
      <c r="H10" s="405">
        <f t="shared" si="0"/>
        <v>0</v>
      </c>
      <c r="I10" s="406">
        <f>'Tableau 2A'!L71</f>
        <v>0</v>
      </c>
    </row>
    <row r="11" spans="1:13" ht="32.25" customHeight="1" thickBot="1"/>
    <row r="12" spans="1:13" ht="12.75" customHeight="1">
      <c r="A12" s="2547" t="str">
        <f>+'PAGE DE GARDE'!B14</f>
        <v>REALITE 2015</v>
      </c>
      <c r="B12" s="2549" t="s">
        <v>1174</v>
      </c>
      <c r="C12" s="2549" t="s">
        <v>469</v>
      </c>
      <c r="D12" s="2551" t="s">
        <v>468</v>
      </c>
      <c r="E12" s="2552"/>
      <c r="F12" s="2552"/>
      <c r="G12" s="2552"/>
      <c r="H12" s="2552"/>
      <c r="I12" s="2553"/>
      <c r="J12" s="380"/>
      <c r="K12" s="380"/>
      <c r="L12" s="380"/>
      <c r="M12" s="380"/>
    </row>
    <row r="13" spans="1:13" ht="34.5" customHeight="1" thickBot="1">
      <c r="A13" s="2548"/>
      <c r="B13" s="2550"/>
      <c r="C13" s="2550"/>
      <c r="D13" s="2554" t="s">
        <v>489</v>
      </c>
      <c r="E13" s="2555"/>
      <c r="F13" s="2556"/>
      <c r="G13" s="2554" t="s">
        <v>490</v>
      </c>
      <c r="H13" s="2555"/>
      <c r="I13" s="2556"/>
      <c r="J13" s="380"/>
      <c r="K13" s="380"/>
      <c r="L13" s="380"/>
      <c r="M13" s="380"/>
    </row>
    <row r="14" spans="1:13" ht="25.5">
      <c r="A14" s="382" t="s">
        <v>491</v>
      </c>
      <c r="B14" s="383"/>
      <c r="C14" s="383"/>
      <c r="D14" s="384" t="s">
        <v>464</v>
      </c>
      <c r="E14" s="385" t="s">
        <v>463</v>
      </c>
      <c r="F14" s="386" t="s">
        <v>465</v>
      </c>
      <c r="G14" s="387" t="s">
        <v>464</v>
      </c>
      <c r="H14" s="385" t="s">
        <v>463</v>
      </c>
      <c r="I14" s="386" t="s">
        <v>462</v>
      </c>
      <c r="J14" s="380"/>
      <c r="K14" s="380"/>
      <c r="L14" s="380"/>
      <c r="M14" s="380"/>
    </row>
    <row r="15" spans="1:13">
      <c r="A15" s="388" t="s">
        <v>492</v>
      </c>
      <c r="B15" s="389">
        <f>C15+F15+I15</f>
        <v>0</v>
      </c>
      <c r="C15" s="390">
        <f>'Tableau 2A'!O33</f>
        <v>0</v>
      </c>
      <c r="D15" s="391">
        <f>'Tableau 2A'!P33</f>
        <v>0</v>
      </c>
      <c r="E15" s="392">
        <f>'Tableau 2A'!Q33</f>
        <v>0</v>
      </c>
      <c r="F15" s="393">
        <f>'Tableau 2A'!R33</f>
        <v>0</v>
      </c>
      <c r="G15" s="391">
        <f>'Tableau 2A'!S33</f>
        <v>0</v>
      </c>
      <c r="H15" s="394">
        <f>'Tableau 2A'!T33</f>
        <v>0</v>
      </c>
      <c r="I15" s="395">
        <f>'Tableau 2A'!U33</f>
        <v>0</v>
      </c>
      <c r="J15" s="380"/>
      <c r="K15" s="380"/>
      <c r="L15" s="380"/>
      <c r="M15" s="380"/>
    </row>
    <row r="16" spans="1:13">
      <c r="A16" s="396" t="s">
        <v>493</v>
      </c>
      <c r="B16" s="397">
        <f>C16+F16+I16</f>
        <v>0</v>
      </c>
      <c r="C16" s="398">
        <f>'Tableau 2A'!O71</f>
        <v>0</v>
      </c>
      <c r="D16" s="399">
        <f>'Tableau 2A'!P71</f>
        <v>0</v>
      </c>
      <c r="E16" s="400">
        <f>'Tableau 2A'!Q71</f>
        <v>0</v>
      </c>
      <c r="F16" s="393">
        <f>'Tableau 2A'!R71</f>
        <v>0</v>
      </c>
      <c r="G16" s="399">
        <f>'Tableau 2A'!S71</f>
        <v>0</v>
      </c>
      <c r="H16" s="401">
        <f>'Tableau 2A'!T71</f>
        <v>0</v>
      </c>
      <c r="I16" s="395">
        <f>G16+H16</f>
        <v>0</v>
      </c>
      <c r="J16" s="380"/>
      <c r="K16" s="380"/>
      <c r="L16" s="380"/>
      <c r="M16" s="380"/>
    </row>
    <row r="17" spans="1:13" ht="13.5" thickBot="1">
      <c r="A17" s="402" t="s">
        <v>494</v>
      </c>
      <c r="B17" s="403">
        <f t="shared" ref="B17:I17" si="1">B15-B16</f>
        <v>0</v>
      </c>
      <c r="C17" s="403">
        <f t="shared" si="1"/>
        <v>0</v>
      </c>
      <c r="D17" s="404">
        <f t="shared" si="1"/>
        <v>0</v>
      </c>
      <c r="E17" s="405">
        <f t="shared" si="1"/>
        <v>0</v>
      </c>
      <c r="F17" s="406">
        <f t="shared" si="1"/>
        <v>0</v>
      </c>
      <c r="G17" s="404">
        <f t="shared" si="1"/>
        <v>0</v>
      </c>
      <c r="H17" s="405">
        <f t="shared" si="1"/>
        <v>0</v>
      </c>
      <c r="I17" s="406">
        <f t="shared" si="1"/>
        <v>0</v>
      </c>
      <c r="J17" s="380"/>
      <c r="K17" s="380"/>
      <c r="L17" s="380"/>
      <c r="M17" s="380"/>
    </row>
    <row r="18" spans="1:13" ht="32.25" customHeight="1">
      <c r="A18" s="407"/>
      <c r="B18" s="380"/>
      <c r="C18" s="380"/>
      <c r="D18" s="380"/>
      <c r="E18" s="380"/>
      <c r="F18" s="380"/>
      <c r="G18" s="380"/>
      <c r="H18" s="380"/>
      <c r="I18" s="380"/>
      <c r="J18" s="380"/>
      <c r="K18" s="380"/>
      <c r="L18" s="380"/>
      <c r="M18" s="380"/>
    </row>
    <row r="19" spans="1:13">
      <c r="A19" s="408"/>
    </row>
    <row r="20" spans="1:13">
      <c r="A20" s="407"/>
      <c r="B20" s="380"/>
      <c r="C20" s="380"/>
      <c r="D20" s="380"/>
      <c r="E20" s="380"/>
      <c r="F20" s="380"/>
      <c r="G20" s="380"/>
      <c r="H20" s="380"/>
      <c r="I20" s="380"/>
    </row>
  </sheetData>
  <mergeCells count="12">
    <mergeCell ref="A5:A6"/>
    <mergeCell ref="B5:B6"/>
    <mergeCell ref="C5:C6"/>
    <mergeCell ref="D5:I5"/>
    <mergeCell ref="D6:F6"/>
    <mergeCell ref="G6:I6"/>
    <mergeCell ref="A12:A13"/>
    <mergeCell ref="B12:B13"/>
    <mergeCell ref="C12:C13"/>
    <mergeCell ref="D12:I12"/>
    <mergeCell ref="D13:F13"/>
    <mergeCell ref="G13:I13"/>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sheetPr published="0">
    <pageSetUpPr fitToPage="1"/>
  </sheetPr>
  <dimension ref="A1:V120"/>
  <sheetViews>
    <sheetView showGridLines="0" zoomScaleNormal="100" zoomScaleSheetLayoutView="100" workbookViewId="0"/>
  </sheetViews>
  <sheetFormatPr baseColWidth="10" defaultColWidth="8.85546875" defaultRowHeight="12.75" outlineLevelCol="1"/>
  <cols>
    <col min="1" max="1" width="4.140625" style="32" customWidth="1"/>
    <col min="2" max="2" width="22.42578125" style="32" customWidth="1"/>
    <col min="3" max="3" width="26.42578125" style="32" customWidth="1"/>
    <col min="4" max="4" width="18.42578125" style="43" customWidth="1"/>
    <col min="5" max="5" width="17.5703125" style="43" customWidth="1" outlineLevel="1"/>
    <col min="6" max="6" width="17.28515625" style="43" customWidth="1" outlineLevel="1"/>
    <col min="7" max="7" width="15.7109375" style="32" customWidth="1" outlineLevel="1"/>
    <col min="8" max="8" width="14.28515625" style="32" customWidth="1" outlineLevel="1"/>
    <col min="9" max="9" width="15" style="32" customWidth="1" outlineLevel="1"/>
    <col min="10" max="10" width="16.5703125" style="32" customWidth="1" outlineLevel="1"/>
    <col min="11" max="11" width="16" style="32" customWidth="1" outlineLevel="1"/>
    <col min="12" max="12" width="14.42578125" style="32" customWidth="1" outlineLevel="1"/>
    <col min="13" max="13" width="8" style="32" customWidth="1" outlineLevel="1"/>
    <col min="14" max="14" width="15.85546875" style="42" customWidth="1"/>
    <col min="15" max="15" width="16.140625" style="42" customWidth="1"/>
    <col min="16" max="16" width="15.28515625" style="32" customWidth="1"/>
    <col min="17" max="17" width="15" style="32" customWidth="1"/>
    <col min="18" max="18" width="14.5703125" style="32" customWidth="1"/>
    <col min="19" max="19" width="15.85546875" style="32" customWidth="1"/>
    <col min="20" max="20" width="15.28515625" style="32" customWidth="1"/>
    <col min="21" max="21" width="14.7109375" style="32" customWidth="1"/>
    <col min="22" max="16384" width="8.85546875" style="32"/>
  </cols>
  <sheetData>
    <row r="1" spans="1:21" s="77" customFormat="1" ht="18">
      <c r="A1" s="75" t="s">
        <v>1164</v>
      </c>
      <c r="B1" s="75"/>
      <c r="C1" s="75"/>
      <c r="D1" s="76"/>
      <c r="E1" s="76"/>
      <c r="F1" s="76"/>
      <c r="G1" s="75"/>
      <c r="H1" s="75"/>
      <c r="I1" s="75"/>
      <c r="J1" s="409"/>
      <c r="K1" s="75"/>
      <c r="L1" s="75"/>
      <c r="M1" s="76"/>
      <c r="N1" s="410"/>
      <c r="O1" s="410"/>
      <c r="P1" s="93"/>
      <c r="Q1" s="93"/>
      <c r="R1" s="93"/>
      <c r="S1" s="93"/>
      <c r="T1" s="93"/>
      <c r="U1" s="93"/>
    </row>
    <row r="2" spans="1:21" s="59" customFormat="1" ht="11.25">
      <c r="A2" s="62" t="str">
        <f>'PAGE DE GARDE'!C8</f>
        <v>GAZ</v>
      </c>
      <c r="B2" s="94"/>
      <c r="C2" s="62"/>
      <c r="D2" s="948" t="str">
        <f>'PAGE DE GARDE'!C10</f>
        <v>REALITE 2015 V0</v>
      </c>
      <c r="E2" s="63"/>
      <c r="F2" s="63"/>
      <c r="G2" s="62"/>
      <c r="H2" s="62"/>
      <c r="I2" s="62"/>
      <c r="J2" s="62"/>
      <c r="K2" s="62"/>
      <c r="L2" s="62"/>
      <c r="M2" s="63"/>
      <c r="N2" s="411"/>
      <c r="O2" s="411"/>
      <c r="P2" s="94"/>
      <c r="Q2" s="94"/>
      <c r="R2" s="94"/>
      <c r="S2" s="94"/>
      <c r="T2" s="94"/>
      <c r="U2" s="94"/>
    </row>
    <row r="3" spans="1:21" s="59" customFormat="1" ht="11.25">
      <c r="A3" s="271" t="str">
        <f>'PAGE DE GARDE'!C7</f>
        <v>GRD</v>
      </c>
      <c r="B3" s="73"/>
      <c r="C3" s="62"/>
      <c r="D3" s="63"/>
      <c r="E3" s="63"/>
      <c r="F3" s="63"/>
      <c r="G3" s="62"/>
      <c r="H3" s="62"/>
      <c r="I3" s="62"/>
      <c r="J3" s="62"/>
      <c r="K3" s="62"/>
      <c r="L3" s="62"/>
      <c r="M3" s="63"/>
      <c r="N3" s="411"/>
      <c r="O3" s="411"/>
      <c r="P3" s="94"/>
      <c r="Q3" s="94"/>
      <c r="R3" s="94"/>
      <c r="S3" s="94"/>
      <c r="T3" s="94"/>
      <c r="U3" s="94"/>
    </row>
    <row r="4" spans="1:21" s="29" customFormat="1" ht="13.5" thickBot="1">
      <c r="D4" s="30"/>
      <c r="E4" s="30"/>
      <c r="F4" s="30"/>
      <c r="N4" s="42"/>
      <c r="O4" s="42"/>
    </row>
    <row r="5" spans="1:21" s="29" customFormat="1" ht="18.75" thickBot="1">
      <c r="D5" s="30"/>
      <c r="E5" s="2539" t="str">
        <f>'PAGE DE GARDE'!B16</f>
        <v>REALITE 2014</v>
      </c>
      <c r="F5" s="2540"/>
      <c r="G5" s="2540"/>
      <c r="H5" s="2540"/>
      <c r="I5" s="2540"/>
      <c r="J5" s="2540"/>
      <c r="K5" s="2540"/>
      <c r="L5" s="2541"/>
      <c r="N5" s="2539" t="str">
        <f>'PAGE DE GARDE'!B14</f>
        <v>REALITE 2015</v>
      </c>
      <c r="O5" s="2540"/>
      <c r="P5" s="2540"/>
      <c r="Q5" s="2540"/>
      <c r="R5" s="2540"/>
      <c r="S5" s="2540"/>
      <c r="T5" s="2540"/>
      <c r="U5" s="2541"/>
    </row>
    <row r="6" spans="1:21" ht="13.5" customHeight="1" thickBot="1">
      <c r="A6" s="2527" t="s">
        <v>370</v>
      </c>
      <c r="B6" s="2528"/>
      <c r="C6" s="2529"/>
      <c r="D6" s="2560" t="s">
        <v>410</v>
      </c>
      <c r="E6" s="2549" t="s">
        <v>1174</v>
      </c>
      <c r="F6" s="2549" t="s">
        <v>469</v>
      </c>
      <c r="G6" s="2563" t="s">
        <v>468</v>
      </c>
      <c r="H6" s="2564"/>
      <c r="I6" s="2564"/>
      <c r="J6" s="2564"/>
      <c r="K6" s="2564"/>
      <c r="L6" s="2565"/>
      <c r="M6" s="42"/>
      <c r="N6" s="2549" t="s">
        <v>1174</v>
      </c>
      <c r="O6" s="2549" t="s">
        <v>469</v>
      </c>
      <c r="P6" s="2563" t="s">
        <v>468</v>
      </c>
      <c r="Q6" s="2564"/>
      <c r="R6" s="2564"/>
      <c r="S6" s="2564"/>
      <c r="T6" s="2564"/>
      <c r="U6" s="2565"/>
    </row>
    <row r="7" spans="1:21" s="33" customFormat="1" ht="13.5" customHeight="1">
      <c r="A7" s="2530"/>
      <c r="B7" s="2531"/>
      <c r="C7" s="2532"/>
      <c r="D7" s="2561"/>
      <c r="E7" s="2557"/>
      <c r="F7" s="2557"/>
      <c r="G7" s="2521" t="s">
        <v>467</v>
      </c>
      <c r="H7" s="2522"/>
      <c r="I7" s="2523"/>
      <c r="J7" s="2521" t="s">
        <v>466</v>
      </c>
      <c r="K7" s="2522"/>
      <c r="L7" s="2523"/>
      <c r="M7" s="44"/>
      <c r="N7" s="2557"/>
      <c r="O7" s="2557"/>
      <c r="P7" s="2521" t="s">
        <v>467</v>
      </c>
      <c r="Q7" s="2522"/>
      <c r="R7" s="2523"/>
      <c r="S7" s="2521" t="s">
        <v>466</v>
      </c>
      <c r="T7" s="2522"/>
      <c r="U7" s="2523"/>
    </row>
    <row r="8" spans="1:21" s="33" customFormat="1" ht="13.5" thickBot="1">
      <c r="A8" s="2530"/>
      <c r="B8" s="2531"/>
      <c r="C8" s="2532"/>
      <c r="D8" s="2561"/>
      <c r="E8" s="2557"/>
      <c r="F8" s="2557"/>
      <c r="G8" s="2524"/>
      <c r="H8" s="2525"/>
      <c r="I8" s="2526"/>
      <c r="J8" s="2524"/>
      <c r="K8" s="2525"/>
      <c r="L8" s="2526"/>
      <c r="M8" s="44"/>
      <c r="N8" s="2557"/>
      <c r="O8" s="2557"/>
      <c r="P8" s="2524"/>
      <c r="Q8" s="2525"/>
      <c r="R8" s="2526"/>
      <c r="S8" s="2524"/>
      <c r="T8" s="2525"/>
      <c r="U8" s="2526"/>
    </row>
    <row r="9" spans="1:21" s="33" customFormat="1" ht="39" thickBot="1">
      <c r="A9" s="2533"/>
      <c r="B9" s="2534"/>
      <c r="C9" s="2535"/>
      <c r="D9" s="2562"/>
      <c r="E9" s="2550"/>
      <c r="F9" s="2550"/>
      <c r="G9" s="412" t="s">
        <v>464</v>
      </c>
      <c r="H9" s="412" t="s">
        <v>463</v>
      </c>
      <c r="I9" s="412" t="s">
        <v>465</v>
      </c>
      <c r="J9" s="412" t="s">
        <v>464</v>
      </c>
      <c r="K9" s="412" t="s">
        <v>463</v>
      </c>
      <c r="L9" s="412" t="s">
        <v>462</v>
      </c>
      <c r="N9" s="2550"/>
      <c r="O9" s="2550"/>
      <c r="P9" s="413" t="s">
        <v>464</v>
      </c>
      <c r="Q9" s="413" t="s">
        <v>463</v>
      </c>
      <c r="R9" s="413" t="s">
        <v>465</v>
      </c>
      <c r="S9" s="413" t="s">
        <v>464</v>
      </c>
      <c r="T9" s="413" t="s">
        <v>463</v>
      </c>
      <c r="U9" s="413" t="s">
        <v>462</v>
      </c>
    </row>
    <row r="10" spans="1:21" s="33" customFormat="1">
      <c r="A10" s="414"/>
      <c r="B10" s="415"/>
      <c r="C10" s="416"/>
      <c r="D10" s="417"/>
      <c r="E10" s="417"/>
      <c r="F10" s="417"/>
      <c r="G10" s="417"/>
      <c r="H10" s="417"/>
      <c r="I10" s="417"/>
      <c r="J10" s="417"/>
      <c r="K10" s="418"/>
      <c r="L10" s="419"/>
      <c r="M10" s="44"/>
      <c r="N10" s="417"/>
      <c r="O10" s="417"/>
      <c r="P10" s="417"/>
      <c r="Q10" s="417"/>
      <c r="R10" s="417"/>
      <c r="S10" s="417"/>
      <c r="T10" s="418"/>
      <c r="U10" s="419"/>
    </row>
    <row r="11" spans="1:21" s="33" customFormat="1">
      <c r="A11" s="420" t="s">
        <v>371</v>
      </c>
      <c r="B11" s="421"/>
      <c r="C11" s="422"/>
      <c r="D11" s="423" t="s">
        <v>356</v>
      </c>
      <c r="E11" s="424">
        <f t="shared" ref="E11:L11" si="0">SUM(E13:E18)</f>
        <v>0</v>
      </c>
      <c r="F11" s="424">
        <f t="shared" si="0"/>
        <v>0</v>
      </c>
      <c r="G11" s="424">
        <f t="shared" si="0"/>
        <v>0</v>
      </c>
      <c r="H11" s="424">
        <f t="shared" si="0"/>
        <v>0</v>
      </c>
      <c r="I11" s="424">
        <f t="shared" si="0"/>
        <v>0</v>
      </c>
      <c r="J11" s="424">
        <f t="shared" si="0"/>
        <v>0</v>
      </c>
      <c r="K11" s="425">
        <f t="shared" si="0"/>
        <v>0</v>
      </c>
      <c r="L11" s="424">
        <f t="shared" si="0"/>
        <v>0</v>
      </c>
      <c r="M11" s="45"/>
      <c r="N11" s="424">
        <f t="shared" ref="N11:U11" si="1">SUM(N13:N18)</f>
        <v>0</v>
      </c>
      <c r="O11" s="424">
        <f t="shared" si="1"/>
        <v>0</v>
      </c>
      <c r="P11" s="424">
        <f t="shared" si="1"/>
        <v>0</v>
      </c>
      <c r="Q11" s="424">
        <f t="shared" si="1"/>
        <v>0</v>
      </c>
      <c r="R11" s="424">
        <f t="shared" si="1"/>
        <v>0</v>
      </c>
      <c r="S11" s="424">
        <f t="shared" si="1"/>
        <v>0</v>
      </c>
      <c r="T11" s="425">
        <f t="shared" si="1"/>
        <v>0</v>
      </c>
      <c r="U11" s="424">
        <f t="shared" si="1"/>
        <v>0</v>
      </c>
    </row>
    <row r="12" spans="1:21" s="33" customFormat="1">
      <c r="A12" s="426"/>
      <c r="B12" s="427"/>
      <c r="C12" s="428"/>
      <c r="D12" s="429"/>
      <c r="E12" s="430"/>
      <c r="F12" s="430"/>
      <c r="G12" s="430"/>
      <c r="H12" s="430"/>
      <c r="I12" s="430"/>
      <c r="J12" s="430"/>
      <c r="K12" s="431"/>
      <c r="L12" s="432"/>
      <c r="M12" s="45"/>
      <c r="N12" s="430"/>
      <c r="O12" s="430"/>
      <c r="P12" s="430"/>
      <c r="Q12" s="430"/>
      <c r="R12" s="430"/>
      <c r="S12" s="430"/>
      <c r="T12" s="431"/>
      <c r="U12" s="432"/>
    </row>
    <row r="13" spans="1:21" s="33" customFormat="1">
      <c r="A13" s="431"/>
      <c r="B13" s="427" t="s">
        <v>372</v>
      </c>
      <c r="C13" s="428"/>
      <c r="D13" s="429">
        <v>70</v>
      </c>
      <c r="E13" s="433">
        <f>F13+I13+L13</f>
        <v>0</v>
      </c>
      <c r="F13" s="434"/>
      <c r="G13" s="434"/>
      <c r="H13" s="434"/>
      <c r="I13" s="433">
        <f>G13+H13</f>
        <v>0</v>
      </c>
      <c r="J13" s="434"/>
      <c r="K13" s="435"/>
      <c r="L13" s="433">
        <f>J13+K13</f>
        <v>0</v>
      </c>
      <c r="M13" s="45"/>
      <c r="N13" s="433">
        <f>O13+R13+U13</f>
        <v>0</v>
      </c>
      <c r="O13" s="434"/>
      <c r="P13" s="434"/>
      <c r="Q13" s="434"/>
      <c r="R13" s="433">
        <f>P13+Q13</f>
        <v>0</v>
      </c>
      <c r="S13" s="434"/>
      <c r="T13" s="435"/>
      <c r="U13" s="433">
        <f>S13+T13</f>
        <v>0</v>
      </c>
    </row>
    <row r="14" spans="1:21" s="33" customFormat="1">
      <c r="A14" s="431"/>
      <c r="B14" s="436" t="s">
        <v>373</v>
      </c>
      <c r="C14" s="428"/>
      <c r="D14" s="429"/>
      <c r="E14" s="430"/>
      <c r="F14" s="430"/>
      <c r="G14" s="430"/>
      <c r="H14" s="430"/>
      <c r="I14" s="430"/>
      <c r="J14" s="430"/>
      <c r="K14" s="431"/>
      <c r="L14" s="430"/>
      <c r="M14" s="45"/>
      <c r="N14" s="430"/>
      <c r="O14" s="430"/>
      <c r="P14" s="430"/>
      <c r="Q14" s="430"/>
      <c r="R14" s="430"/>
      <c r="S14" s="430"/>
      <c r="T14" s="431"/>
      <c r="U14" s="430"/>
    </row>
    <row r="15" spans="1:21" s="33" customFormat="1">
      <c r="A15" s="431"/>
      <c r="B15" s="427" t="s">
        <v>374</v>
      </c>
      <c r="C15" s="428"/>
      <c r="D15" s="429"/>
      <c r="E15" s="430"/>
      <c r="F15" s="430"/>
      <c r="G15" s="430"/>
      <c r="H15" s="430"/>
      <c r="I15" s="430"/>
      <c r="J15" s="430"/>
      <c r="K15" s="431"/>
      <c r="L15" s="430"/>
      <c r="M15" s="45"/>
      <c r="N15" s="430"/>
      <c r="O15" s="430"/>
      <c r="P15" s="430"/>
      <c r="Q15" s="430"/>
      <c r="R15" s="430"/>
      <c r="S15" s="430"/>
      <c r="T15" s="431"/>
      <c r="U15" s="430"/>
    </row>
    <row r="16" spans="1:21" s="33" customFormat="1">
      <c r="A16" s="431"/>
      <c r="B16" s="436" t="s">
        <v>375</v>
      </c>
      <c r="C16" s="428"/>
      <c r="D16" s="429">
        <v>71</v>
      </c>
      <c r="E16" s="433">
        <f>F16+I16+L16</f>
        <v>0</v>
      </c>
      <c r="F16" s="434"/>
      <c r="G16" s="434"/>
      <c r="H16" s="434"/>
      <c r="I16" s="433">
        <f>G16+H16</f>
        <v>0</v>
      </c>
      <c r="J16" s="434"/>
      <c r="K16" s="435"/>
      <c r="L16" s="433">
        <f>J16+K16</f>
        <v>0</v>
      </c>
      <c r="M16" s="45"/>
      <c r="N16" s="433">
        <f>O16+R16+U16</f>
        <v>0</v>
      </c>
      <c r="O16" s="434"/>
      <c r="P16" s="434"/>
      <c r="Q16" s="434"/>
      <c r="R16" s="433">
        <f>P16+Q16</f>
        <v>0</v>
      </c>
      <c r="S16" s="434"/>
      <c r="T16" s="435"/>
      <c r="U16" s="433">
        <f>S16+T16</f>
        <v>0</v>
      </c>
    </row>
    <row r="17" spans="1:21" s="33" customFormat="1">
      <c r="A17" s="431"/>
      <c r="B17" s="427" t="s">
        <v>376</v>
      </c>
      <c r="C17" s="428"/>
      <c r="D17" s="429">
        <v>72</v>
      </c>
      <c r="E17" s="433">
        <f>F17+I17+L17</f>
        <v>0</v>
      </c>
      <c r="F17" s="434"/>
      <c r="G17" s="434"/>
      <c r="H17" s="434"/>
      <c r="I17" s="433">
        <f>G17+H17</f>
        <v>0</v>
      </c>
      <c r="J17" s="434"/>
      <c r="K17" s="435"/>
      <c r="L17" s="433">
        <f>J17+K17</f>
        <v>0</v>
      </c>
      <c r="M17" s="45"/>
      <c r="N17" s="433">
        <f>O17+R17+U17</f>
        <v>0</v>
      </c>
      <c r="O17" s="434"/>
      <c r="P17" s="434"/>
      <c r="Q17" s="434"/>
      <c r="R17" s="433">
        <f>P17+Q17</f>
        <v>0</v>
      </c>
      <c r="S17" s="434"/>
      <c r="T17" s="435"/>
      <c r="U17" s="433">
        <f>S17+T17</f>
        <v>0</v>
      </c>
    </row>
    <row r="18" spans="1:21" s="33" customFormat="1">
      <c r="A18" s="431"/>
      <c r="B18" s="427" t="s">
        <v>377</v>
      </c>
      <c r="C18" s="428"/>
      <c r="D18" s="429">
        <v>74</v>
      </c>
      <c r="E18" s="433">
        <f>F18+I18+L18</f>
        <v>0</v>
      </c>
      <c r="F18" s="434"/>
      <c r="G18" s="434"/>
      <c r="H18" s="434"/>
      <c r="I18" s="433">
        <f>G18+H18</f>
        <v>0</v>
      </c>
      <c r="J18" s="434"/>
      <c r="K18" s="435"/>
      <c r="L18" s="433">
        <f>J18+K18</f>
        <v>0</v>
      </c>
      <c r="M18" s="45"/>
      <c r="N18" s="433">
        <f>O18+R18+U18</f>
        <v>0</v>
      </c>
      <c r="O18" s="434"/>
      <c r="P18" s="434"/>
      <c r="Q18" s="434"/>
      <c r="R18" s="433">
        <f>P18+Q18</f>
        <v>0</v>
      </c>
      <c r="S18" s="434"/>
      <c r="T18" s="435"/>
      <c r="U18" s="433">
        <f>S18+T18</f>
        <v>0</v>
      </c>
    </row>
    <row r="19" spans="1:21" s="33" customFormat="1">
      <c r="A19" s="431"/>
      <c r="B19" s="436"/>
      <c r="C19" s="428"/>
      <c r="D19" s="429"/>
      <c r="E19" s="430"/>
      <c r="F19" s="430"/>
      <c r="G19" s="430"/>
      <c r="H19" s="430"/>
      <c r="I19" s="430"/>
      <c r="J19" s="430"/>
      <c r="K19" s="431"/>
      <c r="L19" s="430"/>
      <c r="M19" s="45"/>
      <c r="N19" s="430"/>
      <c r="O19" s="430"/>
      <c r="P19" s="430"/>
      <c r="Q19" s="430"/>
      <c r="R19" s="430"/>
      <c r="S19" s="430"/>
      <c r="T19" s="431"/>
      <c r="U19" s="430"/>
    </row>
    <row r="20" spans="1:21" s="33" customFormat="1">
      <c r="A20" s="425" t="s">
        <v>378</v>
      </c>
      <c r="B20" s="437"/>
      <c r="C20" s="422"/>
      <c r="D20" s="423">
        <v>75</v>
      </c>
      <c r="E20" s="438">
        <f>F20+I20+L20</f>
        <v>0</v>
      </c>
      <c r="F20" s="439"/>
      <c r="G20" s="439"/>
      <c r="H20" s="439"/>
      <c r="I20" s="438">
        <f>G20+H20</f>
        <v>0</v>
      </c>
      <c r="J20" s="439"/>
      <c r="K20" s="440"/>
      <c r="L20" s="438">
        <f>J20+K20</f>
        <v>0</v>
      </c>
      <c r="M20" s="45"/>
      <c r="N20" s="438">
        <f>O20+R20+U20</f>
        <v>0</v>
      </c>
      <c r="O20" s="439"/>
      <c r="P20" s="439"/>
      <c r="Q20" s="439"/>
      <c r="R20" s="438">
        <f>P20+Q20</f>
        <v>0</v>
      </c>
      <c r="S20" s="439"/>
      <c r="T20" s="440"/>
      <c r="U20" s="438">
        <f>S20+T20</f>
        <v>0</v>
      </c>
    </row>
    <row r="21" spans="1:21" s="33" customFormat="1">
      <c r="A21" s="441"/>
      <c r="B21" s="442"/>
      <c r="C21" s="443"/>
      <c r="D21" s="444"/>
      <c r="E21" s="445"/>
      <c r="F21" s="445"/>
      <c r="G21" s="445"/>
      <c r="H21" s="445"/>
      <c r="I21" s="445"/>
      <c r="J21" s="445"/>
      <c r="K21" s="441"/>
      <c r="L21" s="445"/>
      <c r="M21" s="45"/>
      <c r="N21" s="445"/>
      <c r="O21" s="445"/>
      <c r="P21" s="445"/>
      <c r="Q21" s="445"/>
      <c r="R21" s="445"/>
      <c r="S21" s="445"/>
      <c r="T21" s="441"/>
      <c r="U21" s="445"/>
    </row>
    <row r="22" spans="1:21" s="33" customFormat="1">
      <c r="A22" s="425" t="s">
        <v>379</v>
      </c>
      <c r="B22" s="437"/>
      <c r="C22" s="422"/>
      <c r="D22" s="423">
        <v>76</v>
      </c>
      <c r="E22" s="438">
        <f>F22+I22+L22</f>
        <v>0</v>
      </c>
      <c r="F22" s="439"/>
      <c r="G22" s="439"/>
      <c r="H22" s="439"/>
      <c r="I22" s="438">
        <f>G22+H22</f>
        <v>0</v>
      </c>
      <c r="J22" s="439"/>
      <c r="K22" s="440"/>
      <c r="L22" s="438">
        <f>J22+K22</f>
        <v>0</v>
      </c>
      <c r="M22" s="45"/>
      <c r="N22" s="438">
        <f>O22+R22+U22</f>
        <v>0</v>
      </c>
      <c r="O22" s="439"/>
      <c r="P22" s="439"/>
      <c r="Q22" s="439"/>
      <c r="R22" s="438">
        <f>P22+Q22</f>
        <v>0</v>
      </c>
      <c r="S22" s="439"/>
      <c r="T22" s="440"/>
      <c r="U22" s="438">
        <f>S22+T22</f>
        <v>0</v>
      </c>
    </row>
    <row r="23" spans="1:21" s="33" customFormat="1">
      <c r="A23" s="431"/>
      <c r="B23" s="427"/>
      <c r="C23" s="428"/>
      <c r="D23" s="429"/>
      <c r="E23" s="430"/>
      <c r="F23" s="430"/>
      <c r="G23" s="430"/>
      <c r="H23" s="430"/>
      <c r="I23" s="430"/>
      <c r="J23" s="430"/>
      <c r="K23" s="431"/>
      <c r="L23" s="430"/>
      <c r="M23" s="45"/>
      <c r="N23" s="430"/>
      <c r="O23" s="430"/>
      <c r="P23" s="430"/>
      <c r="Q23" s="430"/>
      <c r="R23" s="430"/>
      <c r="S23" s="430"/>
      <c r="T23" s="431"/>
      <c r="U23" s="430"/>
    </row>
    <row r="24" spans="1:21" s="33" customFormat="1">
      <c r="A24" s="425" t="s">
        <v>380</v>
      </c>
      <c r="B24" s="421"/>
      <c r="C24" s="422"/>
      <c r="D24" s="423"/>
      <c r="E24" s="424"/>
      <c r="F24" s="424"/>
      <c r="G24" s="424"/>
      <c r="H24" s="424"/>
      <c r="I24" s="424"/>
      <c r="J24" s="424"/>
      <c r="K24" s="425"/>
      <c r="L24" s="424"/>
      <c r="M24" s="45"/>
      <c r="N24" s="424"/>
      <c r="O24" s="424"/>
      <c r="P24" s="424"/>
      <c r="Q24" s="424"/>
      <c r="R24" s="424"/>
      <c r="S24" s="424"/>
      <c r="T24" s="425"/>
      <c r="U24" s="424"/>
    </row>
    <row r="25" spans="1:21" s="33" customFormat="1">
      <c r="A25" s="425" t="s">
        <v>381</v>
      </c>
      <c r="B25" s="421"/>
      <c r="C25" s="422"/>
      <c r="D25" s="423">
        <v>780</v>
      </c>
      <c r="E25" s="438">
        <f>F25+I25+L25</f>
        <v>0</v>
      </c>
      <c r="F25" s="439"/>
      <c r="G25" s="439"/>
      <c r="H25" s="439"/>
      <c r="I25" s="438">
        <f>G25+H25</f>
        <v>0</v>
      </c>
      <c r="J25" s="439"/>
      <c r="K25" s="440"/>
      <c r="L25" s="438">
        <f>J25+K25</f>
        <v>0</v>
      </c>
      <c r="M25" s="45"/>
      <c r="N25" s="438">
        <f>O25+R25+U25</f>
        <v>0</v>
      </c>
      <c r="O25" s="439"/>
      <c r="P25" s="439"/>
      <c r="Q25" s="439"/>
      <c r="R25" s="438">
        <f>P25+Q25</f>
        <v>0</v>
      </c>
      <c r="S25" s="439"/>
      <c r="T25" s="440"/>
      <c r="U25" s="438">
        <f>S25+T25</f>
        <v>0</v>
      </c>
    </row>
    <row r="26" spans="1:21" s="33" customFormat="1">
      <c r="A26" s="441"/>
      <c r="B26" s="446"/>
      <c r="C26" s="443"/>
      <c r="D26" s="444"/>
      <c r="E26" s="445"/>
      <c r="F26" s="445"/>
      <c r="G26" s="445"/>
      <c r="H26" s="445"/>
      <c r="I26" s="445"/>
      <c r="J26" s="445"/>
      <c r="K26" s="441"/>
      <c r="L26" s="445"/>
      <c r="M26" s="45"/>
      <c r="N26" s="445"/>
      <c r="O26" s="445"/>
      <c r="P26" s="445"/>
      <c r="Q26" s="445"/>
      <c r="R26" s="445"/>
      <c r="S26" s="445"/>
      <c r="T26" s="441"/>
      <c r="U26" s="445"/>
    </row>
    <row r="27" spans="1:21" s="33" customFormat="1">
      <c r="A27" s="425" t="s">
        <v>382</v>
      </c>
      <c r="B27" s="421"/>
      <c r="C27" s="422"/>
      <c r="D27" s="423"/>
      <c r="E27" s="424"/>
      <c r="F27" s="424"/>
      <c r="G27" s="424"/>
      <c r="H27" s="424"/>
      <c r="I27" s="424"/>
      <c r="J27" s="424"/>
      <c r="K27" s="425"/>
      <c r="L27" s="424"/>
      <c r="M27" s="44"/>
      <c r="N27" s="424"/>
      <c r="O27" s="424"/>
      <c r="P27" s="424"/>
      <c r="Q27" s="424"/>
      <c r="R27" s="424"/>
      <c r="S27" s="424"/>
      <c r="T27" s="425"/>
      <c r="U27" s="424"/>
    </row>
    <row r="28" spans="1:21" s="33" customFormat="1">
      <c r="A28" s="425"/>
      <c r="B28" s="421"/>
      <c r="C28" s="422"/>
      <c r="D28" s="423">
        <v>77</v>
      </c>
      <c r="E28" s="438">
        <f>F28+I28+L28</f>
        <v>0</v>
      </c>
      <c r="F28" s="439"/>
      <c r="G28" s="439"/>
      <c r="H28" s="439"/>
      <c r="I28" s="438">
        <f>G28+H28</f>
        <v>0</v>
      </c>
      <c r="J28" s="439"/>
      <c r="K28" s="440"/>
      <c r="L28" s="438">
        <f>J28+K28</f>
        <v>0</v>
      </c>
      <c r="M28" s="45"/>
      <c r="N28" s="438">
        <f>O28+R28+U28</f>
        <v>0</v>
      </c>
      <c r="O28" s="439"/>
      <c r="P28" s="439"/>
      <c r="Q28" s="439"/>
      <c r="R28" s="438">
        <f>P28+Q28</f>
        <v>0</v>
      </c>
      <c r="S28" s="439"/>
      <c r="T28" s="440"/>
      <c r="U28" s="438">
        <f>S28+T28</f>
        <v>0</v>
      </c>
    </row>
    <row r="29" spans="1:21" s="33" customFormat="1">
      <c r="A29" s="441"/>
      <c r="B29" s="446"/>
      <c r="C29" s="443"/>
      <c r="D29" s="444"/>
      <c r="E29" s="445"/>
      <c r="F29" s="445"/>
      <c r="G29" s="445"/>
      <c r="H29" s="445"/>
      <c r="I29" s="445"/>
      <c r="J29" s="445"/>
      <c r="K29" s="441"/>
      <c r="L29" s="445"/>
      <c r="M29" s="44"/>
      <c r="N29" s="445"/>
      <c r="O29" s="445"/>
      <c r="P29" s="445"/>
      <c r="Q29" s="445"/>
      <c r="R29" s="445"/>
      <c r="S29" s="445"/>
      <c r="T29" s="441"/>
      <c r="U29" s="445"/>
    </row>
    <row r="30" spans="1:21" s="33" customFormat="1">
      <c r="A30" s="425" t="s">
        <v>383</v>
      </c>
      <c r="B30" s="421"/>
      <c r="C30" s="422"/>
      <c r="D30" s="423" t="s">
        <v>357</v>
      </c>
      <c r="E30" s="438">
        <f>F30+I30+L30</f>
        <v>0</v>
      </c>
      <c r="F30" s="439"/>
      <c r="G30" s="439"/>
      <c r="H30" s="439"/>
      <c r="I30" s="438">
        <f>G30+H30</f>
        <v>0</v>
      </c>
      <c r="J30" s="439"/>
      <c r="K30" s="440"/>
      <c r="L30" s="438">
        <f>J30+K30</f>
        <v>0</v>
      </c>
      <c r="M30" s="45"/>
      <c r="N30" s="438">
        <f>O30+R30+U30</f>
        <v>0</v>
      </c>
      <c r="O30" s="439"/>
      <c r="P30" s="439"/>
      <c r="Q30" s="439"/>
      <c r="R30" s="438">
        <f>P30+Q30</f>
        <v>0</v>
      </c>
      <c r="S30" s="439"/>
      <c r="T30" s="440"/>
      <c r="U30" s="438">
        <f>S30+T30</f>
        <v>0</v>
      </c>
    </row>
    <row r="31" spans="1:21" s="33" customFormat="1">
      <c r="A31" s="431"/>
      <c r="B31" s="427"/>
      <c r="C31" s="428"/>
      <c r="D31" s="429"/>
      <c r="E31" s="447"/>
      <c r="F31" s="447"/>
      <c r="G31" s="447"/>
      <c r="H31" s="447"/>
      <c r="I31" s="447"/>
      <c r="J31" s="447"/>
      <c r="K31" s="448"/>
      <c r="L31" s="447"/>
      <c r="M31" s="45"/>
      <c r="N31" s="447"/>
      <c r="O31" s="447"/>
      <c r="P31" s="447"/>
      <c r="Q31" s="447"/>
      <c r="R31" s="447"/>
      <c r="S31" s="447"/>
      <c r="T31" s="448"/>
      <c r="U31" s="447"/>
    </row>
    <row r="32" spans="1:21" s="33" customFormat="1" ht="15.75">
      <c r="A32" s="449"/>
      <c r="B32" s="450"/>
      <c r="C32" s="451"/>
      <c r="D32" s="452"/>
      <c r="E32" s="453"/>
      <c r="F32" s="453"/>
      <c r="G32" s="453"/>
      <c r="H32" s="453"/>
      <c r="I32" s="453"/>
      <c r="J32" s="453"/>
      <c r="K32" s="454"/>
      <c r="L32" s="453"/>
      <c r="M32" s="45"/>
      <c r="N32" s="453"/>
      <c r="O32" s="453"/>
      <c r="P32" s="453"/>
      <c r="Q32" s="453"/>
      <c r="R32" s="453"/>
      <c r="S32" s="453"/>
      <c r="T32" s="454"/>
      <c r="U32" s="453"/>
    </row>
    <row r="33" spans="1:21" s="33" customFormat="1" ht="15">
      <c r="A33" s="455"/>
      <c r="B33" s="456"/>
      <c r="C33" s="457" t="s">
        <v>369</v>
      </c>
      <c r="D33" s="458" t="s">
        <v>358</v>
      </c>
      <c r="E33" s="459">
        <f t="shared" ref="E33:L33" si="2">E11+E20+E22+E25+E28+E30</f>
        <v>0</v>
      </c>
      <c r="F33" s="459">
        <f t="shared" si="2"/>
        <v>0</v>
      </c>
      <c r="G33" s="459">
        <f t="shared" si="2"/>
        <v>0</v>
      </c>
      <c r="H33" s="459">
        <f t="shared" si="2"/>
        <v>0</v>
      </c>
      <c r="I33" s="459">
        <f t="shared" si="2"/>
        <v>0</v>
      </c>
      <c r="J33" s="459">
        <f t="shared" si="2"/>
        <v>0</v>
      </c>
      <c r="K33" s="460">
        <f t="shared" si="2"/>
        <v>0</v>
      </c>
      <c r="L33" s="459">
        <f t="shared" si="2"/>
        <v>0</v>
      </c>
      <c r="M33" s="45"/>
      <c r="N33" s="459">
        <f t="shared" ref="N33:U33" si="3">N11+N20+N22+N25+N28+N30</f>
        <v>0</v>
      </c>
      <c r="O33" s="459">
        <f t="shared" si="3"/>
        <v>0</v>
      </c>
      <c r="P33" s="459">
        <f t="shared" si="3"/>
        <v>0</v>
      </c>
      <c r="Q33" s="459">
        <f t="shared" si="3"/>
        <v>0</v>
      </c>
      <c r="R33" s="459">
        <f t="shared" si="3"/>
        <v>0</v>
      </c>
      <c r="S33" s="459">
        <f t="shared" si="3"/>
        <v>0</v>
      </c>
      <c r="T33" s="460">
        <f t="shared" si="3"/>
        <v>0</v>
      </c>
      <c r="U33" s="459">
        <f t="shared" si="3"/>
        <v>0</v>
      </c>
    </row>
    <row r="34" spans="1:21" s="33" customFormat="1" ht="16.5" thickBot="1">
      <c r="A34" s="461"/>
      <c r="B34" s="462"/>
      <c r="C34" s="463"/>
      <c r="D34" s="464"/>
      <c r="E34" s="464"/>
      <c r="F34" s="464"/>
      <c r="G34" s="464"/>
      <c r="H34" s="464"/>
      <c r="I34" s="464"/>
      <c r="J34" s="464"/>
      <c r="K34" s="465"/>
      <c r="L34" s="466"/>
      <c r="M34" s="44"/>
      <c r="N34" s="464"/>
      <c r="O34" s="464"/>
      <c r="P34" s="464"/>
      <c r="Q34" s="464"/>
      <c r="R34" s="464"/>
      <c r="S34" s="464"/>
      <c r="T34" s="465"/>
      <c r="U34" s="466"/>
    </row>
    <row r="35" spans="1:21" s="33" customFormat="1">
      <c r="A35" s="46"/>
      <c r="D35" s="47"/>
      <c r="E35" s="47"/>
      <c r="F35" s="47"/>
      <c r="G35" s="31"/>
      <c r="H35" s="31"/>
      <c r="I35" s="31"/>
      <c r="M35" s="44"/>
      <c r="N35" s="44"/>
    </row>
    <row r="36" spans="1:21" s="33" customFormat="1" ht="13.5" customHeight="1" thickBot="1">
      <c r="A36" s="46"/>
      <c r="D36" s="47"/>
      <c r="E36" s="47"/>
      <c r="F36" s="47"/>
      <c r="G36" s="31"/>
      <c r="H36" s="31"/>
      <c r="I36" s="31"/>
      <c r="M36" s="44"/>
      <c r="N36" s="44"/>
    </row>
    <row r="37" spans="1:21" s="33" customFormat="1" ht="13.5" customHeight="1" thickBot="1">
      <c r="A37" s="2527" t="s">
        <v>384</v>
      </c>
      <c r="B37" s="2528"/>
      <c r="C37" s="2529"/>
      <c r="D37" s="2560" t="s">
        <v>410</v>
      </c>
      <c r="E37" s="2549" t="s">
        <v>1174</v>
      </c>
      <c r="F37" s="2549" t="s">
        <v>469</v>
      </c>
      <c r="G37" s="2558" t="s">
        <v>468</v>
      </c>
      <c r="H37" s="2558"/>
      <c r="I37" s="2558"/>
      <c r="J37" s="2558"/>
      <c r="K37" s="2558"/>
      <c r="L37" s="2559"/>
      <c r="M37" s="44"/>
      <c r="N37" s="2549" t="s">
        <v>1174</v>
      </c>
      <c r="O37" s="2549" t="s">
        <v>469</v>
      </c>
      <c r="P37" s="2558" t="s">
        <v>468</v>
      </c>
      <c r="Q37" s="2558"/>
      <c r="R37" s="2558"/>
      <c r="S37" s="2558"/>
      <c r="T37" s="2558"/>
      <c r="U37" s="2559"/>
    </row>
    <row r="38" spans="1:21" s="33" customFormat="1" ht="12.75" customHeight="1">
      <c r="A38" s="2530"/>
      <c r="B38" s="2531"/>
      <c r="C38" s="2532"/>
      <c r="D38" s="2561"/>
      <c r="E38" s="2557"/>
      <c r="F38" s="2557"/>
      <c r="G38" s="2522" t="s">
        <v>467</v>
      </c>
      <c r="H38" s="2522"/>
      <c r="I38" s="2523"/>
      <c r="J38" s="2521" t="s">
        <v>466</v>
      </c>
      <c r="K38" s="2522"/>
      <c r="L38" s="2523"/>
      <c r="M38" s="44"/>
      <c r="N38" s="2557"/>
      <c r="O38" s="2557"/>
      <c r="P38" s="2522" t="s">
        <v>467</v>
      </c>
      <c r="Q38" s="2522"/>
      <c r="R38" s="2523"/>
      <c r="S38" s="2521" t="s">
        <v>466</v>
      </c>
      <c r="T38" s="2522"/>
      <c r="U38" s="2523"/>
    </row>
    <row r="39" spans="1:21" s="33" customFormat="1" ht="12.75" customHeight="1" thickBot="1">
      <c r="A39" s="2530"/>
      <c r="B39" s="2531"/>
      <c r="C39" s="2532"/>
      <c r="D39" s="2561"/>
      <c r="E39" s="2557"/>
      <c r="F39" s="2557"/>
      <c r="G39" s="2525"/>
      <c r="H39" s="2525"/>
      <c r="I39" s="2526"/>
      <c r="J39" s="2524"/>
      <c r="K39" s="2525"/>
      <c r="L39" s="2526"/>
      <c r="M39" s="44"/>
      <c r="N39" s="2557"/>
      <c r="O39" s="2557"/>
      <c r="P39" s="2525"/>
      <c r="Q39" s="2525"/>
      <c r="R39" s="2526"/>
      <c r="S39" s="2524"/>
      <c r="T39" s="2525"/>
      <c r="U39" s="2526"/>
    </row>
    <row r="40" spans="1:21" s="33" customFormat="1" ht="42.75" customHeight="1" thickBot="1">
      <c r="A40" s="2533"/>
      <c r="B40" s="2534"/>
      <c r="C40" s="2535"/>
      <c r="D40" s="2562"/>
      <c r="E40" s="2550"/>
      <c r="F40" s="2550"/>
      <c r="G40" s="467" t="s">
        <v>464</v>
      </c>
      <c r="H40" s="412" t="s">
        <v>463</v>
      </c>
      <c r="I40" s="412" t="s">
        <v>465</v>
      </c>
      <c r="J40" s="412" t="s">
        <v>464</v>
      </c>
      <c r="K40" s="412" t="s">
        <v>463</v>
      </c>
      <c r="L40" s="412" t="s">
        <v>462</v>
      </c>
      <c r="M40" s="44"/>
      <c r="N40" s="2550"/>
      <c r="O40" s="2550"/>
      <c r="P40" s="467" t="s">
        <v>464</v>
      </c>
      <c r="Q40" s="412" t="s">
        <v>463</v>
      </c>
      <c r="R40" s="412" t="s">
        <v>465</v>
      </c>
      <c r="S40" s="412" t="s">
        <v>464</v>
      </c>
      <c r="T40" s="412" t="s">
        <v>463</v>
      </c>
      <c r="U40" s="412" t="s">
        <v>462</v>
      </c>
    </row>
    <row r="41" spans="1:21" s="33" customFormat="1" ht="12.75" customHeight="1">
      <c r="A41" s="414"/>
      <c r="B41" s="415"/>
      <c r="C41" s="416"/>
      <c r="D41" s="417"/>
      <c r="E41" s="417"/>
      <c r="F41" s="417"/>
      <c r="G41" s="419"/>
      <c r="H41" s="419"/>
      <c r="I41" s="419"/>
      <c r="J41" s="419"/>
      <c r="K41" s="419"/>
      <c r="L41" s="419"/>
      <c r="M41" s="44"/>
      <c r="N41" s="417"/>
      <c r="O41" s="417"/>
      <c r="P41" s="419"/>
      <c r="Q41" s="419"/>
      <c r="R41" s="419"/>
      <c r="S41" s="419"/>
      <c r="T41" s="419"/>
      <c r="U41" s="419"/>
    </row>
    <row r="42" spans="1:21" s="49" customFormat="1" ht="14.25" customHeight="1">
      <c r="A42" s="420" t="s">
        <v>385</v>
      </c>
      <c r="B42" s="421"/>
      <c r="C42" s="422"/>
      <c r="D42" s="423" t="s">
        <v>361</v>
      </c>
      <c r="E42" s="424">
        <f t="shared" ref="E42:L42" si="4">SUM(E44+E45+E46+E49+E52+E54+E55+E57)</f>
        <v>0</v>
      </c>
      <c r="F42" s="424">
        <f t="shared" si="4"/>
        <v>0</v>
      </c>
      <c r="G42" s="424">
        <f t="shared" si="4"/>
        <v>0</v>
      </c>
      <c r="H42" s="424">
        <f t="shared" si="4"/>
        <v>0</v>
      </c>
      <c r="I42" s="424">
        <f t="shared" si="4"/>
        <v>0</v>
      </c>
      <c r="J42" s="424">
        <f t="shared" si="4"/>
        <v>0</v>
      </c>
      <c r="K42" s="424">
        <f t="shared" si="4"/>
        <v>0</v>
      </c>
      <c r="L42" s="424">
        <f t="shared" si="4"/>
        <v>0</v>
      </c>
      <c r="M42" s="45"/>
      <c r="N42" s="424">
        <f t="shared" ref="N42:U42" si="5">SUM(N44+N45+N46+N49+N52+N54+N55+N57)</f>
        <v>0</v>
      </c>
      <c r="O42" s="424">
        <f t="shared" si="5"/>
        <v>0</v>
      </c>
      <c r="P42" s="424">
        <f t="shared" si="5"/>
        <v>0</v>
      </c>
      <c r="Q42" s="424">
        <f t="shared" si="5"/>
        <v>0</v>
      </c>
      <c r="R42" s="424">
        <f t="shared" si="5"/>
        <v>0</v>
      </c>
      <c r="S42" s="424">
        <f t="shared" si="5"/>
        <v>0</v>
      </c>
      <c r="T42" s="424">
        <f t="shared" si="5"/>
        <v>0</v>
      </c>
      <c r="U42" s="424">
        <f t="shared" si="5"/>
        <v>0</v>
      </c>
    </row>
    <row r="43" spans="1:21" s="39" customFormat="1" ht="12.75" customHeight="1">
      <c r="A43" s="426"/>
      <c r="B43" s="427"/>
      <c r="C43" s="428"/>
      <c r="D43" s="429"/>
      <c r="E43" s="429"/>
      <c r="F43" s="429"/>
      <c r="G43" s="430"/>
      <c r="H43" s="430"/>
      <c r="I43" s="430"/>
      <c r="J43" s="430"/>
      <c r="K43" s="430"/>
      <c r="L43" s="430"/>
      <c r="M43" s="45"/>
      <c r="N43" s="429"/>
      <c r="O43" s="429"/>
      <c r="P43" s="430"/>
      <c r="Q43" s="430"/>
      <c r="R43" s="430"/>
      <c r="S43" s="430"/>
      <c r="T43" s="430"/>
      <c r="U43" s="430"/>
    </row>
    <row r="44" spans="1:21" s="39" customFormat="1" ht="14.25" customHeight="1">
      <c r="A44" s="431"/>
      <c r="B44" s="427" t="s">
        <v>386</v>
      </c>
      <c r="C44" s="428"/>
      <c r="D44" s="429">
        <v>60</v>
      </c>
      <c r="E44" s="433">
        <f>F44+I44+L44</f>
        <v>0</v>
      </c>
      <c r="F44" s="434"/>
      <c r="G44" s="434"/>
      <c r="H44" s="434"/>
      <c r="I44" s="433">
        <f>G44+H44</f>
        <v>0</v>
      </c>
      <c r="J44" s="434"/>
      <c r="K44" s="434"/>
      <c r="L44" s="433">
        <f>J44+K44</f>
        <v>0</v>
      </c>
      <c r="M44" s="45"/>
      <c r="N44" s="433">
        <f>O44+R44+U44</f>
        <v>0</v>
      </c>
      <c r="O44" s="434"/>
      <c r="P44" s="434"/>
      <c r="Q44" s="434"/>
      <c r="R44" s="433">
        <f>P44+Q44</f>
        <v>0</v>
      </c>
      <c r="S44" s="434"/>
      <c r="T44" s="434"/>
      <c r="U44" s="433">
        <f>S44+T44</f>
        <v>0</v>
      </c>
    </row>
    <row r="45" spans="1:21" s="39" customFormat="1" ht="14.25" customHeight="1">
      <c r="A45" s="431"/>
      <c r="B45" s="436" t="s">
        <v>387</v>
      </c>
      <c r="C45" s="428"/>
      <c r="D45" s="429">
        <v>61</v>
      </c>
      <c r="E45" s="433">
        <f>F45+I45+L45</f>
        <v>0</v>
      </c>
      <c r="F45" s="434"/>
      <c r="G45" s="434"/>
      <c r="H45" s="434"/>
      <c r="I45" s="433">
        <f>G45+H45</f>
        <v>0</v>
      </c>
      <c r="J45" s="434"/>
      <c r="K45" s="434"/>
      <c r="L45" s="433">
        <f>J45+K45</f>
        <v>0</v>
      </c>
      <c r="M45" s="45"/>
      <c r="N45" s="433">
        <f>O45+R45+U45</f>
        <v>0</v>
      </c>
      <c r="O45" s="434"/>
      <c r="P45" s="434"/>
      <c r="Q45" s="434"/>
      <c r="R45" s="433">
        <f>P45+Q45</f>
        <v>0</v>
      </c>
      <c r="S45" s="434"/>
      <c r="T45" s="434"/>
      <c r="U45" s="433">
        <f>S45+T45</f>
        <v>0</v>
      </c>
    </row>
    <row r="46" spans="1:21" s="39" customFormat="1" ht="14.25" customHeight="1">
      <c r="A46" s="431"/>
      <c r="B46" s="427" t="s">
        <v>388</v>
      </c>
      <c r="C46" s="428"/>
      <c r="D46" s="429">
        <v>62</v>
      </c>
      <c r="E46" s="433">
        <f>F46+I46+L46</f>
        <v>0</v>
      </c>
      <c r="F46" s="434"/>
      <c r="G46" s="434"/>
      <c r="H46" s="434"/>
      <c r="I46" s="433">
        <f>G46+H46</f>
        <v>0</v>
      </c>
      <c r="J46" s="434"/>
      <c r="K46" s="434"/>
      <c r="L46" s="433">
        <f>J46+K46</f>
        <v>0</v>
      </c>
      <c r="M46" s="45"/>
      <c r="N46" s="433">
        <f>O46+R46+U46</f>
        <v>0</v>
      </c>
      <c r="O46" s="434"/>
      <c r="P46" s="434"/>
      <c r="Q46" s="434"/>
      <c r="R46" s="433">
        <f>P46+Q46</f>
        <v>0</v>
      </c>
      <c r="S46" s="434"/>
      <c r="T46" s="434"/>
      <c r="U46" s="433">
        <f>S46+T46</f>
        <v>0</v>
      </c>
    </row>
    <row r="47" spans="1:21" s="39" customFormat="1" ht="14.25" customHeight="1">
      <c r="A47" s="431"/>
      <c r="B47" s="436" t="s">
        <v>389</v>
      </c>
      <c r="C47" s="428"/>
      <c r="D47" s="429"/>
      <c r="E47" s="430"/>
      <c r="F47" s="430"/>
      <c r="G47" s="430"/>
      <c r="H47" s="430"/>
      <c r="I47" s="430"/>
      <c r="J47" s="430"/>
      <c r="K47" s="430"/>
      <c r="L47" s="430"/>
      <c r="M47" s="45"/>
      <c r="N47" s="430"/>
      <c r="O47" s="430"/>
      <c r="P47" s="430"/>
      <c r="Q47" s="430"/>
      <c r="R47" s="430"/>
      <c r="S47" s="430"/>
      <c r="T47" s="430"/>
      <c r="U47" s="430"/>
    </row>
    <row r="48" spans="1:21" s="39" customFormat="1" ht="12.75" customHeight="1">
      <c r="A48" s="431"/>
      <c r="B48" s="427" t="s">
        <v>390</v>
      </c>
      <c r="C48" s="428"/>
      <c r="D48" s="429"/>
      <c r="E48" s="430"/>
      <c r="F48" s="430"/>
      <c r="G48" s="430"/>
      <c r="H48" s="430"/>
      <c r="I48" s="430"/>
      <c r="J48" s="430"/>
      <c r="K48" s="430"/>
      <c r="L48" s="430"/>
      <c r="M48" s="45"/>
      <c r="N48" s="430"/>
      <c r="O48" s="430"/>
      <c r="P48" s="430"/>
      <c r="Q48" s="430"/>
      <c r="R48" s="430"/>
      <c r="S48" s="430"/>
      <c r="T48" s="430"/>
      <c r="U48" s="430"/>
    </row>
    <row r="49" spans="1:21" s="49" customFormat="1" ht="14.25" customHeight="1">
      <c r="A49" s="431"/>
      <c r="B49" s="427" t="s">
        <v>391</v>
      </c>
      <c r="C49" s="428"/>
      <c r="D49" s="429">
        <v>630</v>
      </c>
      <c r="E49" s="433">
        <f>F49+I49+L49</f>
        <v>0</v>
      </c>
      <c r="F49" s="434"/>
      <c r="G49" s="434"/>
      <c r="H49" s="434"/>
      <c r="I49" s="433">
        <f>G49+H49</f>
        <v>0</v>
      </c>
      <c r="J49" s="434"/>
      <c r="K49" s="434"/>
      <c r="L49" s="433">
        <f>J49+K49</f>
        <v>0</v>
      </c>
      <c r="M49" s="48"/>
      <c r="N49" s="433">
        <f>O49+R49+U49</f>
        <v>0</v>
      </c>
      <c r="O49" s="434"/>
      <c r="P49" s="434"/>
      <c r="Q49" s="434"/>
      <c r="R49" s="433">
        <f>P49+Q49</f>
        <v>0</v>
      </c>
      <c r="S49" s="434"/>
      <c r="T49" s="434"/>
      <c r="U49" s="433">
        <f>S49+T49</f>
        <v>0</v>
      </c>
    </row>
    <row r="50" spans="1:21" s="50" customFormat="1" ht="12.75" customHeight="1">
      <c r="A50" s="431"/>
      <c r="B50" s="427" t="s">
        <v>291</v>
      </c>
      <c r="C50" s="428"/>
      <c r="D50" s="429"/>
      <c r="E50" s="430"/>
      <c r="F50" s="430"/>
      <c r="G50" s="430"/>
      <c r="H50" s="430"/>
      <c r="I50" s="430"/>
      <c r="J50" s="430"/>
      <c r="K50" s="430"/>
      <c r="L50" s="430"/>
      <c r="M50" s="45"/>
      <c r="N50" s="430"/>
      <c r="O50" s="430"/>
      <c r="P50" s="430"/>
      <c r="Q50" s="430"/>
      <c r="R50" s="430"/>
      <c r="S50" s="430"/>
      <c r="T50" s="430"/>
      <c r="U50" s="430"/>
    </row>
    <row r="51" spans="1:21" s="39" customFormat="1" ht="14.25" customHeight="1">
      <c r="A51" s="431"/>
      <c r="B51" s="427" t="s">
        <v>292</v>
      </c>
      <c r="C51" s="428"/>
      <c r="D51" s="429"/>
      <c r="E51" s="430"/>
      <c r="F51" s="430"/>
      <c r="G51" s="430"/>
      <c r="H51" s="430"/>
      <c r="I51" s="430"/>
      <c r="J51" s="430"/>
      <c r="K51" s="430"/>
      <c r="L51" s="430"/>
      <c r="M51" s="45"/>
      <c r="N51" s="430"/>
      <c r="O51" s="430"/>
      <c r="P51" s="430"/>
      <c r="Q51" s="430"/>
      <c r="R51" s="430"/>
      <c r="S51" s="430"/>
      <c r="T51" s="430"/>
      <c r="U51" s="430"/>
    </row>
    <row r="52" spans="1:21" s="39" customFormat="1" ht="14.25" customHeight="1">
      <c r="A52" s="431"/>
      <c r="B52" s="427" t="s">
        <v>293</v>
      </c>
      <c r="C52" s="428"/>
      <c r="D52" s="429" t="s">
        <v>350</v>
      </c>
      <c r="E52" s="433">
        <f>F52+I52+L52</f>
        <v>0</v>
      </c>
      <c r="F52" s="434"/>
      <c r="G52" s="434"/>
      <c r="H52" s="434"/>
      <c r="I52" s="433">
        <f>G52+H52</f>
        <v>0</v>
      </c>
      <c r="J52" s="434"/>
      <c r="K52" s="434"/>
      <c r="L52" s="433">
        <f>J52+K52</f>
        <v>0</v>
      </c>
      <c r="M52" s="45"/>
      <c r="N52" s="433">
        <f>O52+R52+U52</f>
        <v>0</v>
      </c>
      <c r="O52" s="434"/>
      <c r="P52" s="434"/>
      <c r="Q52" s="434"/>
      <c r="R52" s="433">
        <f>P52+Q52</f>
        <v>0</v>
      </c>
      <c r="S52" s="434"/>
      <c r="T52" s="434"/>
      <c r="U52" s="433">
        <f>S52+T52</f>
        <v>0</v>
      </c>
    </row>
    <row r="53" spans="1:21" s="39" customFormat="1" ht="14.25" customHeight="1">
      <c r="A53" s="431"/>
      <c r="B53" s="427" t="s">
        <v>294</v>
      </c>
      <c r="C53" s="428"/>
      <c r="D53" s="429"/>
      <c r="E53" s="430"/>
      <c r="F53" s="430"/>
      <c r="G53" s="430"/>
      <c r="H53" s="430"/>
      <c r="I53" s="430"/>
      <c r="J53" s="430"/>
      <c r="K53" s="430"/>
      <c r="L53" s="430"/>
      <c r="M53" s="45"/>
      <c r="N53" s="430"/>
      <c r="O53" s="430"/>
      <c r="P53" s="430"/>
      <c r="Q53" s="430"/>
      <c r="R53" s="430"/>
      <c r="S53" s="430"/>
      <c r="T53" s="430"/>
      <c r="U53" s="430"/>
    </row>
    <row r="54" spans="1:21" s="50" customFormat="1" ht="12.75" customHeight="1">
      <c r="A54" s="431"/>
      <c r="B54" s="427" t="s">
        <v>295</v>
      </c>
      <c r="C54" s="428"/>
      <c r="D54" s="429" t="s">
        <v>351</v>
      </c>
      <c r="E54" s="433">
        <f>F54+I54+L54</f>
        <v>0</v>
      </c>
      <c r="F54" s="434"/>
      <c r="G54" s="434"/>
      <c r="H54" s="434"/>
      <c r="I54" s="433">
        <f>G54+H54</f>
        <v>0</v>
      </c>
      <c r="J54" s="434"/>
      <c r="K54" s="434"/>
      <c r="L54" s="433">
        <f>J54+K54</f>
        <v>0</v>
      </c>
      <c r="M54" s="45"/>
      <c r="N54" s="433">
        <f>O54+R54+U54</f>
        <v>0</v>
      </c>
      <c r="O54" s="434"/>
      <c r="P54" s="434"/>
      <c r="Q54" s="434"/>
      <c r="R54" s="433">
        <f>P54+Q54</f>
        <v>0</v>
      </c>
      <c r="S54" s="434"/>
      <c r="T54" s="434"/>
      <c r="U54" s="433">
        <f>S54+T54</f>
        <v>0</v>
      </c>
    </row>
    <row r="55" spans="1:21" s="49" customFormat="1" ht="14.25" customHeight="1">
      <c r="A55" s="431"/>
      <c r="B55" s="427" t="s">
        <v>296</v>
      </c>
      <c r="C55" s="428"/>
      <c r="D55" s="429" t="s">
        <v>352</v>
      </c>
      <c r="E55" s="433">
        <f>F55+I55+L55</f>
        <v>0</v>
      </c>
      <c r="F55" s="434"/>
      <c r="G55" s="434"/>
      <c r="H55" s="434"/>
      <c r="I55" s="433">
        <f>G55+H55</f>
        <v>0</v>
      </c>
      <c r="J55" s="434"/>
      <c r="K55" s="434"/>
      <c r="L55" s="433">
        <f>J55+K55</f>
        <v>0</v>
      </c>
      <c r="M55" s="48"/>
      <c r="N55" s="433">
        <f>O55+R55+U55</f>
        <v>0</v>
      </c>
      <c r="O55" s="434"/>
      <c r="P55" s="434"/>
      <c r="Q55" s="434"/>
      <c r="R55" s="433">
        <f>P55+Q55</f>
        <v>0</v>
      </c>
      <c r="S55" s="434"/>
      <c r="T55" s="434"/>
      <c r="U55" s="433">
        <f>S55+T55</f>
        <v>0</v>
      </c>
    </row>
    <row r="56" spans="1:21" s="39" customFormat="1" ht="12.75" customHeight="1">
      <c r="A56" s="431"/>
      <c r="B56" s="436" t="s">
        <v>297</v>
      </c>
      <c r="C56" s="428"/>
      <c r="D56" s="429"/>
      <c r="E56" s="430"/>
      <c r="F56" s="430"/>
      <c r="G56" s="430"/>
      <c r="H56" s="430"/>
      <c r="I56" s="430"/>
      <c r="J56" s="430"/>
      <c r="K56" s="430"/>
      <c r="L56" s="430"/>
      <c r="M56" s="45"/>
      <c r="N56" s="430"/>
      <c r="O56" s="430"/>
      <c r="P56" s="430"/>
      <c r="Q56" s="430"/>
      <c r="R56" s="430"/>
      <c r="S56" s="430"/>
      <c r="T56" s="430"/>
      <c r="U56" s="430"/>
    </row>
    <row r="57" spans="1:21" s="39" customFormat="1" ht="14.25" customHeight="1">
      <c r="A57" s="431"/>
      <c r="B57" s="436" t="s">
        <v>298</v>
      </c>
      <c r="C57" s="428"/>
      <c r="D57" s="429">
        <v>649</v>
      </c>
      <c r="E57" s="433">
        <f>F57+I57+L57</f>
        <v>0</v>
      </c>
      <c r="F57" s="434"/>
      <c r="G57" s="434"/>
      <c r="H57" s="434"/>
      <c r="I57" s="433">
        <f>G57+H57</f>
        <v>0</v>
      </c>
      <c r="J57" s="434"/>
      <c r="K57" s="434"/>
      <c r="L57" s="433">
        <f>J57+K57</f>
        <v>0</v>
      </c>
      <c r="M57" s="45"/>
      <c r="N57" s="433">
        <f>O57+R57+U57</f>
        <v>0</v>
      </c>
      <c r="O57" s="434"/>
      <c r="P57" s="434"/>
      <c r="Q57" s="434"/>
      <c r="R57" s="433">
        <f>P57+Q57</f>
        <v>0</v>
      </c>
      <c r="S57" s="434"/>
      <c r="T57" s="434"/>
      <c r="U57" s="433">
        <f>S57+T57</f>
        <v>0</v>
      </c>
    </row>
    <row r="58" spans="1:21" s="39" customFormat="1" ht="14.25" customHeight="1">
      <c r="A58" s="431"/>
      <c r="B58" s="436"/>
      <c r="C58" s="428"/>
      <c r="D58" s="429"/>
      <c r="E58" s="430"/>
      <c r="F58" s="430"/>
      <c r="G58" s="430"/>
      <c r="H58" s="430"/>
      <c r="I58" s="430"/>
      <c r="J58" s="430"/>
      <c r="K58" s="430"/>
      <c r="L58" s="430"/>
      <c r="M58" s="45"/>
      <c r="N58" s="430"/>
      <c r="O58" s="430"/>
      <c r="P58" s="430"/>
      <c r="Q58" s="430"/>
      <c r="R58" s="430"/>
      <c r="S58" s="430"/>
      <c r="T58" s="430"/>
      <c r="U58" s="430"/>
    </row>
    <row r="59" spans="1:21" s="39" customFormat="1" ht="14.25" customHeight="1">
      <c r="A59" s="425" t="s">
        <v>299</v>
      </c>
      <c r="B59" s="437"/>
      <c r="C59" s="422"/>
      <c r="D59" s="423">
        <v>65</v>
      </c>
      <c r="E59" s="433">
        <f>F59+I59+L59</f>
        <v>0</v>
      </c>
      <c r="F59" s="439"/>
      <c r="G59" s="439"/>
      <c r="H59" s="439"/>
      <c r="I59" s="433">
        <f>G59+H59</f>
        <v>0</v>
      </c>
      <c r="J59" s="439"/>
      <c r="K59" s="439"/>
      <c r="L59" s="433">
        <f>J59+K59</f>
        <v>0</v>
      </c>
      <c r="M59" s="45"/>
      <c r="N59" s="433">
        <f>O59+R59+U59</f>
        <v>0</v>
      </c>
      <c r="O59" s="439"/>
      <c r="P59" s="439"/>
      <c r="Q59" s="439"/>
      <c r="R59" s="433">
        <f>P59+Q59</f>
        <v>0</v>
      </c>
      <c r="S59" s="439"/>
      <c r="T59" s="439"/>
      <c r="U59" s="433">
        <f>S59+T59</f>
        <v>0</v>
      </c>
    </row>
    <row r="60" spans="1:21" s="39" customFormat="1" ht="14.25" customHeight="1">
      <c r="A60" s="441"/>
      <c r="B60" s="442"/>
      <c r="C60" s="443"/>
      <c r="D60" s="444"/>
      <c r="E60" s="445"/>
      <c r="F60" s="445"/>
      <c r="G60" s="445"/>
      <c r="H60" s="445"/>
      <c r="I60" s="445"/>
      <c r="J60" s="445"/>
      <c r="K60" s="445"/>
      <c r="L60" s="445"/>
      <c r="M60" s="45"/>
      <c r="N60" s="445"/>
      <c r="O60" s="445"/>
      <c r="P60" s="445"/>
      <c r="Q60" s="445"/>
      <c r="R60" s="445"/>
      <c r="S60" s="445"/>
      <c r="T60" s="445"/>
      <c r="U60" s="445"/>
    </row>
    <row r="61" spans="1:21" s="49" customFormat="1" ht="14.25" customHeight="1">
      <c r="A61" s="425" t="s">
        <v>300</v>
      </c>
      <c r="B61" s="437"/>
      <c r="C61" s="422"/>
      <c r="D61" s="423">
        <v>66</v>
      </c>
      <c r="E61" s="433">
        <f>F61+I61+L61</f>
        <v>0</v>
      </c>
      <c r="F61" s="439"/>
      <c r="G61" s="439"/>
      <c r="H61" s="439"/>
      <c r="I61" s="433">
        <f>G61+H61</f>
        <v>0</v>
      </c>
      <c r="J61" s="439"/>
      <c r="K61" s="439"/>
      <c r="L61" s="433">
        <f>J61+K61</f>
        <v>0</v>
      </c>
      <c r="M61" s="45"/>
      <c r="N61" s="433">
        <f>O61+R61+U61</f>
        <v>0</v>
      </c>
      <c r="O61" s="439"/>
      <c r="P61" s="439"/>
      <c r="Q61" s="439"/>
      <c r="R61" s="433">
        <f>P61+Q61</f>
        <v>0</v>
      </c>
      <c r="S61" s="439"/>
      <c r="T61" s="439"/>
      <c r="U61" s="433">
        <f>S61+T61</f>
        <v>0</v>
      </c>
    </row>
    <row r="62" spans="1:21" s="49" customFormat="1" ht="14.25" customHeight="1">
      <c r="A62" s="431"/>
      <c r="B62" s="427"/>
      <c r="C62" s="428"/>
      <c r="D62" s="429"/>
      <c r="E62" s="430"/>
      <c r="F62" s="430"/>
      <c r="G62" s="430"/>
      <c r="H62" s="430"/>
      <c r="I62" s="430"/>
      <c r="J62" s="430"/>
      <c r="K62" s="430"/>
      <c r="L62" s="430"/>
      <c r="M62" s="48"/>
      <c r="N62" s="430"/>
      <c r="O62" s="430"/>
      <c r="P62" s="430"/>
      <c r="Q62" s="430"/>
      <c r="R62" s="430"/>
      <c r="S62" s="430"/>
      <c r="T62" s="430"/>
      <c r="U62" s="430"/>
    </row>
    <row r="63" spans="1:21" s="51" customFormat="1" ht="12.75" customHeight="1">
      <c r="A63" s="425" t="s">
        <v>301</v>
      </c>
      <c r="B63" s="421"/>
      <c r="C63" s="422"/>
      <c r="D63" s="423"/>
      <c r="E63" s="424"/>
      <c r="F63" s="424"/>
      <c r="G63" s="424"/>
      <c r="H63" s="424"/>
      <c r="I63" s="424"/>
      <c r="J63" s="424"/>
      <c r="K63" s="424"/>
      <c r="L63" s="424"/>
      <c r="M63" s="45"/>
      <c r="N63" s="424"/>
      <c r="O63" s="424"/>
      <c r="P63" s="424"/>
      <c r="Q63" s="424"/>
      <c r="R63" s="424"/>
      <c r="S63" s="424"/>
      <c r="T63" s="424"/>
      <c r="U63" s="424"/>
    </row>
    <row r="64" spans="1:21" s="49" customFormat="1" ht="14.25" customHeight="1">
      <c r="A64" s="425" t="s">
        <v>302</v>
      </c>
      <c r="B64" s="421"/>
      <c r="C64" s="422"/>
      <c r="D64" s="423">
        <v>680</v>
      </c>
      <c r="E64" s="433">
        <f>F64+I64+L64</f>
        <v>0</v>
      </c>
      <c r="F64" s="439"/>
      <c r="G64" s="439"/>
      <c r="H64" s="439"/>
      <c r="I64" s="433">
        <f>G64+H64</f>
        <v>0</v>
      </c>
      <c r="J64" s="439"/>
      <c r="K64" s="439"/>
      <c r="L64" s="433">
        <f>J64+K64</f>
        <v>0</v>
      </c>
      <c r="M64" s="45"/>
      <c r="N64" s="433">
        <f>O64+R64+U64</f>
        <v>0</v>
      </c>
      <c r="O64" s="439"/>
      <c r="P64" s="439"/>
      <c r="Q64" s="439"/>
      <c r="R64" s="433">
        <f>P64+Q64</f>
        <v>0</v>
      </c>
      <c r="S64" s="439"/>
      <c r="T64" s="439"/>
      <c r="U64" s="433">
        <f>S64+T64</f>
        <v>0</v>
      </c>
    </row>
    <row r="65" spans="1:22" s="39" customFormat="1" ht="12.75" customHeight="1">
      <c r="A65" s="441"/>
      <c r="B65" s="446"/>
      <c r="C65" s="443"/>
      <c r="D65" s="444"/>
      <c r="E65" s="445"/>
      <c r="F65" s="445"/>
      <c r="G65" s="445"/>
      <c r="H65" s="445"/>
      <c r="I65" s="445"/>
      <c r="J65" s="445"/>
      <c r="K65" s="445"/>
      <c r="L65" s="445"/>
      <c r="M65" s="45"/>
      <c r="N65" s="445"/>
      <c r="O65" s="445"/>
      <c r="P65" s="445"/>
      <c r="Q65" s="445"/>
      <c r="R65" s="445"/>
      <c r="S65" s="445"/>
      <c r="T65" s="445"/>
      <c r="U65" s="445"/>
    </row>
    <row r="66" spans="1:22" s="39" customFormat="1">
      <c r="A66" s="425" t="s">
        <v>303</v>
      </c>
      <c r="B66" s="421"/>
      <c r="C66" s="422"/>
      <c r="D66" s="423" t="s">
        <v>353</v>
      </c>
      <c r="E66" s="433">
        <f>F66+I66+L66</f>
        <v>0</v>
      </c>
      <c r="F66" s="439"/>
      <c r="G66" s="439"/>
      <c r="H66" s="439"/>
      <c r="I66" s="433">
        <f>G66+H66</f>
        <v>0</v>
      </c>
      <c r="J66" s="439"/>
      <c r="K66" s="439"/>
      <c r="L66" s="433">
        <f>J66+K66</f>
        <v>0</v>
      </c>
      <c r="M66" s="45"/>
      <c r="N66" s="433">
        <f>O66+R66+U66</f>
        <v>0</v>
      </c>
      <c r="O66" s="439"/>
      <c r="P66" s="439"/>
      <c r="Q66" s="439"/>
      <c r="R66" s="433">
        <f>P66+Q66</f>
        <v>0</v>
      </c>
      <c r="S66" s="439"/>
      <c r="T66" s="439"/>
      <c r="U66" s="433">
        <f>S66+T66</f>
        <v>0</v>
      </c>
    </row>
    <row r="67" spans="1:22" s="39" customFormat="1">
      <c r="A67" s="441"/>
      <c r="B67" s="446"/>
      <c r="C67" s="443"/>
      <c r="D67" s="444"/>
      <c r="E67" s="445"/>
      <c r="F67" s="445"/>
      <c r="G67" s="445"/>
      <c r="H67" s="445"/>
      <c r="I67" s="445"/>
      <c r="J67" s="445"/>
      <c r="K67" s="445"/>
      <c r="L67" s="445"/>
      <c r="M67" s="45"/>
      <c r="N67" s="445"/>
      <c r="O67" s="445"/>
      <c r="P67" s="445"/>
      <c r="Q67" s="445"/>
      <c r="R67" s="445"/>
      <c r="S67" s="445"/>
      <c r="T67" s="445"/>
      <c r="U67" s="445"/>
    </row>
    <row r="68" spans="1:22" s="33" customFormat="1">
      <c r="A68" s="425" t="s">
        <v>304</v>
      </c>
      <c r="B68" s="421"/>
      <c r="C68" s="422"/>
      <c r="D68" s="423" t="s">
        <v>354</v>
      </c>
      <c r="E68" s="433">
        <f>F68+I68+L68</f>
        <v>0</v>
      </c>
      <c r="F68" s="439"/>
      <c r="G68" s="439"/>
      <c r="H68" s="439"/>
      <c r="I68" s="433">
        <f>G68+H68</f>
        <v>0</v>
      </c>
      <c r="J68" s="439"/>
      <c r="K68" s="439"/>
      <c r="L68" s="433">
        <f>J68+K68</f>
        <v>0</v>
      </c>
      <c r="M68" s="45"/>
      <c r="N68" s="433">
        <f>O68+R68+U68</f>
        <v>0</v>
      </c>
      <c r="O68" s="439"/>
      <c r="P68" s="439"/>
      <c r="Q68" s="439"/>
      <c r="R68" s="433">
        <f>P68+Q68</f>
        <v>0</v>
      </c>
      <c r="S68" s="439"/>
      <c r="T68" s="439"/>
      <c r="U68" s="433">
        <f>S68+T68</f>
        <v>0</v>
      </c>
    </row>
    <row r="69" spans="1:22" s="53" customFormat="1" ht="12.75" customHeight="1">
      <c r="A69" s="431"/>
      <c r="B69" s="427"/>
      <c r="C69" s="428"/>
      <c r="D69" s="429"/>
      <c r="E69" s="429"/>
      <c r="F69" s="429"/>
      <c r="G69" s="430"/>
      <c r="H69" s="430"/>
      <c r="I69" s="430"/>
      <c r="J69" s="430"/>
      <c r="K69" s="430"/>
      <c r="L69" s="430"/>
      <c r="M69" s="52"/>
      <c r="N69" s="429"/>
      <c r="O69" s="429"/>
      <c r="P69" s="430"/>
      <c r="Q69" s="430"/>
      <c r="R69" s="430"/>
      <c r="S69" s="430"/>
      <c r="T69" s="430"/>
      <c r="U69" s="430"/>
    </row>
    <row r="70" spans="1:22" s="39" customFormat="1" ht="6" customHeight="1">
      <c r="A70" s="449"/>
      <c r="B70" s="450"/>
      <c r="C70" s="451"/>
      <c r="D70" s="1446"/>
      <c r="E70" s="1446"/>
      <c r="F70" s="1446"/>
      <c r="G70" s="1447"/>
      <c r="H70" s="1447"/>
      <c r="I70" s="1447"/>
      <c r="J70" s="1447"/>
      <c r="K70" s="1447"/>
      <c r="L70" s="1447"/>
      <c r="M70" s="45"/>
      <c r="N70" s="1446"/>
      <c r="O70" s="1446"/>
      <c r="P70" s="1447"/>
      <c r="Q70" s="1447"/>
      <c r="R70" s="1447"/>
      <c r="S70" s="1447"/>
      <c r="T70" s="1447"/>
      <c r="U70" s="1447"/>
    </row>
    <row r="71" spans="1:22" s="53" customFormat="1" ht="12.75" customHeight="1">
      <c r="A71" s="455"/>
      <c r="B71" s="456"/>
      <c r="C71" s="457" t="s">
        <v>369</v>
      </c>
      <c r="D71" s="458" t="s">
        <v>355</v>
      </c>
      <c r="E71" s="459">
        <f t="shared" ref="E71:L71" si="6">E42+E59+E61+E64+E66+E68</f>
        <v>0</v>
      </c>
      <c r="F71" s="459">
        <f t="shared" si="6"/>
        <v>0</v>
      </c>
      <c r="G71" s="459">
        <f t="shared" si="6"/>
        <v>0</v>
      </c>
      <c r="H71" s="459">
        <f t="shared" si="6"/>
        <v>0</v>
      </c>
      <c r="I71" s="459">
        <f t="shared" si="6"/>
        <v>0</v>
      </c>
      <c r="J71" s="459">
        <f t="shared" si="6"/>
        <v>0</v>
      </c>
      <c r="K71" s="459">
        <f t="shared" si="6"/>
        <v>0</v>
      </c>
      <c r="L71" s="459">
        <f t="shared" si="6"/>
        <v>0</v>
      </c>
      <c r="M71" s="45"/>
      <c r="N71" s="459">
        <f t="shared" ref="N71:U71" si="7">N42+N59+N61+N64+N66+N68</f>
        <v>0</v>
      </c>
      <c r="O71" s="459">
        <f t="shared" si="7"/>
        <v>0</v>
      </c>
      <c r="P71" s="459">
        <f t="shared" si="7"/>
        <v>0</v>
      </c>
      <c r="Q71" s="459">
        <f t="shared" si="7"/>
        <v>0</v>
      </c>
      <c r="R71" s="459">
        <f t="shared" si="7"/>
        <v>0</v>
      </c>
      <c r="S71" s="459">
        <f t="shared" si="7"/>
        <v>0</v>
      </c>
      <c r="T71" s="459">
        <f t="shared" si="7"/>
        <v>0</v>
      </c>
      <c r="U71" s="459">
        <f t="shared" si="7"/>
        <v>0</v>
      </c>
    </row>
    <row r="72" spans="1:22" s="39" customFormat="1" ht="16.5" thickBot="1">
      <c r="A72" s="461"/>
      <c r="B72" s="462"/>
      <c r="C72" s="463"/>
      <c r="D72" s="464"/>
      <c r="E72" s="464"/>
      <c r="F72" s="464"/>
      <c r="G72" s="466"/>
      <c r="H72" s="466"/>
      <c r="I72" s="466"/>
      <c r="J72" s="466"/>
      <c r="K72" s="466"/>
      <c r="L72" s="466"/>
      <c r="M72" s="45"/>
      <c r="N72" s="464"/>
      <c r="O72" s="464"/>
      <c r="P72" s="466"/>
      <c r="Q72" s="466"/>
      <c r="R72" s="466"/>
      <c r="S72" s="466"/>
      <c r="T72" s="466"/>
      <c r="U72" s="466"/>
    </row>
    <row r="73" spans="1:22" s="39" customFormat="1">
      <c r="A73" s="1448" t="s">
        <v>495</v>
      </c>
      <c r="D73" s="54"/>
      <c r="E73" s="54"/>
      <c r="F73" s="54"/>
      <c r="M73" s="45"/>
      <c r="N73" s="45"/>
    </row>
    <row r="74" spans="1:22" s="39" customFormat="1" ht="15">
      <c r="D74" s="468" t="s">
        <v>305</v>
      </c>
      <c r="E74" s="469">
        <f>E33</f>
        <v>0</v>
      </c>
      <c r="F74" s="469">
        <f t="shared" ref="F74:L74" si="8">F33</f>
        <v>0</v>
      </c>
      <c r="G74" s="469">
        <f t="shared" si="8"/>
        <v>0</v>
      </c>
      <c r="H74" s="469">
        <f t="shared" si="8"/>
        <v>0</v>
      </c>
      <c r="I74" s="469">
        <f t="shared" si="8"/>
        <v>0</v>
      </c>
      <c r="J74" s="469">
        <f t="shared" si="8"/>
        <v>0</v>
      </c>
      <c r="K74" s="469">
        <f t="shared" si="8"/>
        <v>0</v>
      </c>
      <c r="L74" s="469">
        <f t="shared" si="8"/>
        <v>0</v>
      </c>
      <c r="M74" s="45"/>
      <c r="N74" s="468" t="s">
        <v>305</v>
      </c>
      <c r="O74" s="469">
        <f>O33</f>
        <v>0</v>
      </c>
      <c r="P74" s="469">
        <f t="shared" ref="P74:U74" si="9">P33</f>
        <v>0</v>
      </c>
      <c r="Q74" s="469">
        <f t="shared" si="9"/>
        <v>0</v>
      </c>
      <c r="R74" s="469">
        <f t="shared" si="9"/>
        <v>0</v>
      </c>
      <c r="S74" s="469">
        <f t="shared" si="9"/>
        <v>0</v>
      </c>
      <c r="T74" s="469">
        <f t="shared" si="9"/>
        <v>0</v>
      </c>
      <c r="U74" s="469">
        <f t="shared" si="9"/>
        <v>0</v>
      </c>
      <c r="V74" s="469"/>
    </row>
    <row r="75" spans="1:22" s="39" customFormat="1" ht="15">
      <c r="D75" s="468" t="s">
        <v>306</v>
      </c>
      <c r="E75" s="469">
        <f>E71</f>
        <v>0</v>
      </c>
      <c r="F75" s="469">
        <f t="shared" ref="F75:L75" si="10">F71</f>
        <v>0</v>
      </c>
      <c r="G75" s="469">
        <f t="shared" si="10"/>
        <v>0</v>
      </c>
      <c r="H75" s="469">
        <f t="shared" si="10"/>
        <v>0</v>
      </c>
      <c r="I75" s="469">
        <f t="shared" si="10"/>
        <v>0</v>
      </c>
      <c r="J75" s="469">
        <f t="shared" si="10"/>
        <v>0</v>
      </c>
      <c r="K75" s="469">
        <f t="shared" si="10"/>
        <v>0</v>
      </c>
      <c r="L75" s="469">
        <f t="shared" si="10"/>
        <v>0</v>
      </c>
      <c r="M75" s="45"/>
      <c r="N75" s="468" t="s">
        <v>306</v>
      </c>
      <c r="O75" s="469">
        <f>O71</f>
        <v>0</v>
      </c>
      <c r="P75" s="469">
        <f t="shared" ref="P75:U75" si="11">P71</f>
        <v>0</v>
      </c>
      <c r="Q75" s="469">
        <f t="shared" si="11"/>
        <v>0</v>
      </c>
      <c r="R75" s="469">
        <f t="shared" si="11"/>
        <v>0</v>
      </c>
      <c r="S75" s="469">
        <f t="shared" si="11"/>
        <v>0</v>
      </c>
      <c r="T75" s="469">
        <f t="shared" si="11"/>
        <v>0</v>
      </c>
      <c r="U75" s="469">
        <f t="shared" si="11"/>
        <v>0</v>
      </c>
      <c r="V75" s="469"/>
    </row>
    <row r="76" spans="1:22" s="39" customFormat="1" ht="15">
      <c r="D76" s="468" t="s">
        <v>307</v>
      </c>
      <c r="E76" s="469">
        <f>E74-E75</f>
        <v>0</v>
      </c>
      <c r="F76" s="469">
        <f t="shared" ref="F76:L76" si="12">F74-F75</f>
        <v>0</v>
      </c>
      <c r="G76" s="469">
        <f t="shared" si="12"/>
        <v>0</v>
      </c>
      <c r="H76" s="469">
        <f t="shared" si="12"/>
        <v>0</v>
      </c>
      <c r="I76" s="469">
        <f t="shared" si="12"/>
        <v>0</v>
      </c>
      <c r="J76" s="469">
        <f t="shared" si="12"/>
        <v>0</v>
      </c>
      <c r="K76" s="469">
        <f t="shared" si="12"/>
        <v>0</v>
      </c>
      <c r="L76" s="469">
        <f t="shared" si="12"/>
        <v>0</v>
      </c>
      <c r="M76" s="45"/>
      <c r="N76" s="468" t="s">
        <v>307</v>
      </c>
      <c r="O76" s="469">
        <f>O74-O75</f>
        <v>0</v>
      </c>
      <c r="P76" s="469">
        <f t="shared" ref="P76:U76" si="13">P74-P75</f>
        <v>0</v>
      </c>
      <c r="Q76" s="469">
        <f t="shared" si="13"/>
        <v>0</v>
      </c>
      <c r="R76" s="469">
        <f t="shared" si="13"/>
        <v>0</v>
      </c>
      <c r="S76" s="469">
        <f t="shared" si="13"/>
        <v>0</v>
      </c>
      <c r="T76" s="469">
        <f t="shared" si="13"/>
        <v>0</v>
      </c>
      <c r="U76" s="469">
        <f t="shared" si="13"/>
        <v>0</v>
      </c>
      <c r="V76" s="469"/>
    </row>
    <row r="77" spans="1:22" s="39" customFormat="1">
      <c r="D77" s="54"/>
      <c r="E77" s="54"/>
      <c r="F77" s="54"/>
      <c r="N77" s="45"/>
      <c r="O77" s="45"/>
    </row>
    <row r="78" spans="1:22" s="39" customFormat="1">
      <c r="D78" s="54"/>
      <c r="E78" s="54"/>
      <c r="F78" s="54"/>
      <c r="N78" s="45"/>
      <c r="O78" s="45"/>
    </row>
    <row r="79" spans="1:22" s="39" customFormat="1">
      <c r="D79" s="54"/>
      <c r="E79" s="54"/>
      <c r="F79" s="54"/>
      <c r="N79" s="45"/>
      <c r="O79" s="45"/>
    </row>
    <row r="80" spans="1:22" s="39" customFormat="1">
      <c r="D80" s="54"/>
      <c r="E80" s="54"/>
      <c r="F80" s="54"/>
      <c r="N80" s="45"/>
      <c r="O80" s="45"/>
    </row>
    <row r="81" spans="4:15" s="39" customFormat="1">
      <c r="D81" s="54"/>
      <c r="E81" s="54"/>
      <c r="F81" s="54"/>
      <c r="N81" s="45"/>
      <c r="O81" s="45"/>
    </row>
    <row r="82" spans="4:15" s="39" customFormat="1">
      <c r="D82" s="54"/>
      <c r="E82" s="54"/>
      <c r="F82" s="54"/>
      <c r="N82" s="45"/>
      <c r="O82" s="45"/>
    </row>
    <row r="83" spans="4:15" s="39" customFormat="1">
      <c r="D83" s="54"/>
      <c r="E83" s="54"/>
      <c r="F83" s="54"/>
      <c r="N83" s="45"/>
      <c r="O83" s="45"/>
    </row>
    <row r="84" spans="4:15" s="39" customFormat="1">
      <c r="D84" s="54"/>
      <c r="E84" s="54"/>
      <c r="F84" s="54"/>
      <c r="N84" s="45"/>
      <c r="O84" s="45"/>
    </row>
    <row r="85" spans="4:15" s="39" customFormat="1">
      <c r="D85" s="54"/>
      <c r="E85" s="54"/>
      <c r="F85" s="54"/>
      <c r="N85" s="45"/>
      <c r="O85" s="45"/>
    </row>
    <row r="86" spans="4:15" s="39" customFormat="1">
      <c r="D86" s="54"/>
      <c r="E86" s="54"/>
      <c r="F86" s="54"/>
      <c r="N86" s="45"/>
      <c r="O86" s="45"/>
    </row>
    <row r="87" spans="4:15" s="39" customFormat="1">
      <c r="D87" s="54"/>
      <c r="E87" s="54"/>
      <c r="F87" s="54"/>
      <c r="N87" s="45"/>
      <c r="O87" s="45"/>
    </row>
    <row r="88" spans="4:15" s="39" customFormat="1">
      <c r="D88" s="54"/>
      <c r="E88" s="54"/>
      <c r="F88" s="54"/>
      <c r="N88" s="45"/>
      <c r="O88" s="45"/>
    </row>
    <row r="89" spans="4:15" s="39" customFormat="1">
      <c r="D89" s="54"/>
      <c r="E89" s="54"/>
      <c r="F89" s="54"/>
      <c r="N89" s="45"/>
      <c r="O89" s="45"/>
    </row>
    <row r="90" spans="4:15" s="39" customFormat="1">
      <c r="D90" s="54"/>
      <c r="E90" s="54"/>
      <c r="F90" s="54"/>
      <c r="N90" s="45"/>
      <c r="O90" s="45"/>
    </row>
    <row r="91" spans="4:15" s="39" customFormat="1">
      <c r="D91" s="54"/>
      <c r="E91" s="54"/>
      <c r="F91" s="54"/>
      <c r="N91" s="45"/>
      <c r="O91" s="45"/>
    </row>
    <row r="92" spans="4:15" s="39" customFormat="1">
      <c r="D92" s="54"/>
      <c r="E92" s="54"/>
      <c r="F92" s="54"/>
      <c r="N92" s="45"/>
      <c r="O92" s="45"/>
    </row>
    <row r="93" spans="4:15" s="39" customFormat="1">
      <c r="D93" s="54"/>
      <c r="E93" s="54"/>
      <c r="F93" s="54"/>
      <c r="N93" s="45"/>
      <c r="O93" s="45"/>
    </row>
    <row r="94" spans="4:15" s="39" customFormat="1">
      <c r="D94" s="54"/>
      <c r="E94" s="54"/>
      <c r="F94" s="54"/>
      <c r="N94" s="45"/>
      <c r="O94" s="45"/>
    </row>
    <row r="95" spans="4:15" s="39" customFormat="1">
      <c r="D95" s="54"/>
      <c r="E95" s="54"/>
      <c r="F95" s="54"/>
      <c r="N95" s="45"/>
      <c r="O95" s="45"/>
    </row>
    <row r="96" spans="4:15" s="39" customFormat="1">
      <c r="D96" s="54"/>
      <c r="E96" s="54"/>
      <c r="F96" s="54"/>
      <c r="N96" s="45"/>
      <c r="O96" s="45"/>
    </row>
    <row r="97" spans="4:15" s="39" customFormat="1">
      <c r="D97" s="54"/>
      <c r="E97" s="54"/>
      <c r="F97" s="54"/>
      <c r="N97" s="45"/>
      <c r="O97" s="45"/>
    </row>
    <row r="98" spans="4:15" s="39" customFormat="1">
      <c r="D98" s="54"/>
      <c r="E98" s="54"/>
      <c r="F98" s="54"/>
      <c r="N98" s="45"/>
      <c r="O98" s="45"/>
    </row>
    <row r="99" spans="4:15" s="39" customFormat="1">
      <c r="D99" s="54"/>
      <c r="E99" s="54"/>
      <c r="F99" s="54"/>
      <c r="N99" s="45"/>
      <c r="O99" s="45"/>
    </row>
    <row r="100" spans="4:15" s="39" customFormat="1">
      <c r="D100" s="54"/>
      <c r="E100" s="54"/>
      <c r="F100" s="54"/>
      <c r="N100" s="45"/>
      <c r="O100" s="45"/>
    </row>
    <row r="101" spans="4:15" s="39" customFormat="1">
      <c r="D101" s="54"/>
      <c r="E101" s="54"/>
      <c r="F101" s="54"/>
      <c r="N101" s="45"/>
      <c r="O101" s="45"/>
    </row>
    <row r="102" spans="4:15" s="39" customFormat="1">
      <c r="D102" s="54"/>
      <c r="E102" s="54"/>
      <c r="F102" s="54"/>
      <c r="N102" s="45"/>
      <c r="O102" s="45"/>
    </row>
    <row r="103" spans="4:15" s="39" customFormat="1">
      <c r="D103" s="54"/>
      <c r="E103" s="54"/>
      <c r="F103" s="54"/>
      <c r="N103" s="45"/>
      <c r="O103" s="45"/>
    </row>
    <row r="104" spans="4:15" s="39" customFormat="1">
      <c r="D104" s="54"/>
      <c r="E104" s="54"/>
      <c r="F104" s="54"/>
      <c r="N104" s="45"/>
      <c r="O104" s="45"/>
    </row>
    <row r="105" spans="4:15" s="39" customFormat="1">
      <c r="D105" s="54"/>
      <c r="E105" s="54"/>
      <c r="F105" s="54"/>
      <c r="N105" s="45"/>
      <c r="O105" s="45"/>
    </row>
    <row r="106" spans="4:15" s="39" customFormat="1">
      <c r="D106" s="54"/>
      <c r="E106" s="54"/>
      <c r="F106" s="54"/>
      <c r="N106" s="45"/>
      <c r="O106" s="45"/>
    </row>
    <row r="107" spans="4:15" s="39" customFormat="1">
      <c r="D107" s="54"/>
      <c r="E107" s="54"/>
      <c r="F107" s="54"/>
      <c r="N107" s="45"/>
      <c r="O107" s="45"/>
    </row>
    <row r="108" spans="4:15" s="39" customFormat="1">
      <c r="D108" s="54"/>
      <c r="E108" s="54"/>
      <c r="F108" s="54"/>
      <c r="N108" s="45"/>
      <c r="O108" s="45"/>
    </row>
    <row r="109" spans="4:15" s="39" customFormat="1">
      <c r="D109" s="54"/>
      <c r="E109" s="54"/>
      <c r="F109" s="54"/>
      <c r="N109" s="45"/>
      <c r="O109" s="45"/>
    </row>
    <row r="110" spans="4:15" s="39" customFormat="1">
      <c r="D110" s="54"/>
      <c r="E110" s="54"/>
      <c r="F110" s="54"/>
      <c r="N110" s="45"/>
      <c r="O110" s="45"/>
    </row>
    <row r="111" spans="4:15" s="39" customFormat="1">
      <c r="D111" s="54"/>
      <c r="E111" s="54"/>
      <c r="F111" s="54"/>
      <c r="N111" s="45"/>
      <c r="O111" s="45"/>
    </row>
    <row r="112" spans="4:15" s="39" customFormat="1">
      <c r="D112" s="54"/>
      <c r="E112" s="54"/>
      <c r="F112" s="54"/>
      <c r="N112" s="45"/>
      <c r="O112" s="45"/>
    </row>
    <row r="113" spans="4:15" s="39" customFormat="1">
      <c r="D113" s="54"/>
      <c r="E113" s="54"/>
      <c r="F113" s="54"/>
      <c r="N113" s="45"/>
      <c r="O113" s="45"/>
    </row>
    <row r="114" spans="4:15" s="39" customFormat="1">
      <c r="D114" s="54"/>
      <c r="E114" s="54"/>
      <c r="F114" s="54"/>
      <c r="N114" s="45"/>
      <c r="O114" s="45"/>
    </row>
    <row r="115" spans="4:15" s="39" customFormat="1">
      <c r="D115" s="54"/>
      <c r="E115" s="54"/>
      <c r="F115" s="54"/>
      <c r="N115" s="45"/>
      <c r="O115" s="45"/>
    </row>
    <row r="116" spans="4:15" s="39" customFormat="1">
      <c r="D116" s="54"/>
      <c r="E116" s="54"/>
      <c r="F116" s="54"/>
      <c r="N116" s="45"/>
      <c r="O116" s="45"/>
    </row>
    <row r="117" spans="4:15" s="33" customFormat="1">
      <c r="D117" s="55"/>
      <c r="E117" s="55"/>
      <c r="F117" s="55"/>
      <c r="N117" s="44"/>
      <c r="O117" s="44"/>
    </row>
    <row r="118" spans="4:15" s="33" customFormat="1">
      <c r="D118" s="55"/>
      <c r="E118" s="55"/>
      <c r="F118" s="55"/>
      <c r="N118" s="44"/>
      <c r="O118" s="44"/>
    </row>
    <row r="119" spans="4:15" s="33" customFormat="1">
      <c r="D119" s="55"/>
      <c r="E119" s="55"/>
      <c r="F119" s="55"/>
      <c r="N119" s="44"/>
      <c r="O119" s="44"/>
    </row>
    <row r="120" spans="4:15" s="33" customFormat="1">
      <c r="D120" s="55"/>
      <c r="E120" s="55"/>
      <c r="F120" s="55"/>
      <c r="N120" s="44"/>
      <c r="O120" s="44"/>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sheetPr published="0">
    <tabColor rgb="FFFF0000"/>
    <pageSetUpPr fitToPage="1"/>
  </sheetPr>
  <dimension ref="A1:M120"/>
  <sheetViews>
    <sheetView showGridLines="0" zoomScaleNormal="100" zoomScaleSheetLayoutView="100" workbookViewId="0"/>
  </sheetViews>
  <sheetFormatPr baseColWidth="10" defaultColWidth="8.85546875" defaultRowHeight="12.75"/>
  <cols>
    <col min="1" max="1" width="4.140625" style="32" customWidth="1"/>
    <col min="2" max="2" width="22.42578125" style="32" customWidth="1"/>
    <col min="3" max="3" width="26.42578125" style="32" customWidth="1"/>
    <col min="4" max="4" width="18.42578125" style="43" customWidth="1"/>
    <col min="5" max="5" width="18" style="42" customWidth="1"/>
    <col min="6" max="6" width="16.140625" style="42" customWidth="1"/>
    <col min="7" max="7" width="15.28515625" style="32" customWidth="1"/>
    <col min="8" max="8" width="15" style="32" customWidth="1"/>
    <col min="9" max="9" width="14.5703125" style="32" customWidth="1"/>
    <col min="10" max="10" width="15.85546875" style="32" customWidth="1"/>
    <col min="11" max="11" width="15.28515625" style="32" customWidth="1"/>
    <col min="12" max="12" width="14.7109375" style="32" customWidth="1"/>
    <col min="13" max="16384" width="8.85546875" style="32"/>
  </cols>
  <sheetData>
    <row r="1" spans="1:12" s="77" customFormat="1" ht="18">
      <c r="A1" s="75" t="s">
        <v>1378</v>
      </c>
      <c r="B1" s="75"/>
      <c r="C1" s="75"/>
      <c r="D1" s="76"/>
      <c r="E1" s="410"/>
      <c r="F1" s="410"/>
      <c r="G1" s="93"/>
      <c r="H1" s="93"/>
      <c r="I1" s="93"/>
      <c r="J1" s="93"/>
      <c r="K1" s="93"/>
      <c r="L1" s="93"/>
    </row>
    <row r="2" spans="1:12" s="59" customFormat="1" ht="11.25">
      <c r="A2" s="62" t="str">
        <f>'PAGE DE GARDE'!C8</f>
        <v>GAZ</v>
      </c>
      <c r="B2" s="94"/>
      <c r="C2" s="62"/>
      <c r="D2" s="948" t="str">
        <f>'PAGE DE GARDE'!C10</f>
        <v>REALITE 2015 V0</v>
      </c>
      <c r="E2" s="411"/>
      <c r="F2" s="411"/>
      <c r="G2" s="94"/>
      <c r="H2" s="94"/>
      <c r="I2" s="94"/>
      <c r="J2" s="94"/>
      <c r="K2" s="94"/>
      <c r="L2" s="94"/>
    </row>
    <row r="3" spans="1:12" s="59" customFormat="1" ht="11.25">
      <c r="A3" s="271" t="str">
        <f>'PAGE DE GARDE'!C7</f>
        <v>GRD</v>
      </c>
      <c r="B3" s="73"/>
      <c r="C3" s="62"/>
      <c r="D3" s="63"/>
      <c r="E3" s="411"/>
      <c r="F3" s="411"/>
      <c r="G3" s="94"/>
      <c r="H3" s="94"/>
      <c r="I3" s="94"/>
      <c r="J3" s="94"/>
      <c r="K3" s="94"/>
      <c r="L3" s="94"/>
    </row>
    <row r="4" spans="1:12" s="29" customFormat="1" ht="13.5" thickBot="1">
      <c r="D4" s="30"/>
      <c r="E4" s="42"/>
      <c r="F4" s="42"/>
    </row>
    <row r="5" spans="1:12" s="29" customFormat="1" ht="18.75" thickBot="1">
      <c r="D5" s="30"/>
      <c r="E5" s="2539" t="str">
        <f>'PAGE DE GARDE'!B14</f>
        <v>REALITE 2015</v>
      </c>
      <c r="F5" s="2540"/>
      <c r="G5" s="2540"/>
      <c r="H5" s="2540"/>
      <c r="I5" s="2540"/>
      <c r="J5" s="2540"/>
      <c r="K5" s="2540"/>
      <c r="L5" s="2541"/>
    </row>
    <row r="6" spans="1:12" ht="13.5" customHeight="1" thickBot="1">
      <c r="A6" s="2527" t="s">
        <v>370</v>
      </c>
      <c r="B6" s="2528"/>
      <c r="C6" s="2529"/>
      <c r="D6" s="2560" t="s">
        <v>410</v>
      </c>
      <c r="E6" s="2549" t="s">
        <v>1174</v>
      </c>
      <c r="F6" s="2549" t="s">
        <v>469</v>
      </c>
      <c r="G6" s="2563" t="s">
        <v>468</v>
      </c>
      <c r="H6" s="2564"/>
      <c r="I6" s="2564"/>
      <c r="J6" s="2564"/>
      <c r="K6" s="2564"/>
      <c r="L6" s="2565"/>
    </row>
    <row r="7" spans="1:12" s="33" customFormat="1" ht="13.5" customHeight="1">
      <c r="A7" s="2530"/>
      <c r="B7" s="2531"/>
      <c r="C7" s="2532"/>
      <c r="D7" s="2561"/>
      <c r="E7" s="2557"/>
      <c r="F7" s="2557"/>
      <c r="G7" s="2521" t="s">
        <v>467</v>
      </c>
      <c r="H7" s="2522"/>
      <c r="I7" s="2523"/>
      <c r="J7" s="2521" t="s">
        <v>466</v>
      </c>
      <c r="K7" s="2522"/>
      <c r="L7" s="2523"/>
    </row>
    <row r="8" spans="1:12" s="33" customFormat="1" ht="13.5" thickBot="1">
      <c r="A8" s="2530"/>
      <c r="B8" s="2531"/>
      <c r="C8" s="2532"/>
      <c r="D8" s="2561"/>
      <c r="E8" s="2557"/>
      <c r="F8" s="2557"/>
      <c r="G8" s="2524"/>
      <c r="H8" s="2525"/>
      <c r="I8" s="2526"/>
      <c r="J8" s="2524"/>
      <c r="K8" s="2525"/>
      <c r="L8" s="2526"/>
    </row>
    <row r="9" spans="1:12" s="33" customFormat="1" ht="39" thickBot="1">
      <c r="A9" s="2533"/>
      <c r="B9" s="2534"/>
      <c r="C9" s="2535"/>
      <c r="D9" s="2562"/>
      <c r="E9" s="2550"/>
      <c r="F9" s="2550"/>
      <c r="G9" s="413" t="s">
        <v>464</v>
      </c>
      <c r="H9" s="413" t="s">
        <v>463</v>
      </c>
      <c r="I9" s="413" t="s">
        <v>465</v>
      </c>
      <c r="J9" s="413" t="s">
        <v>464</v>
      </c>
      <c r="K9" s="413" t="s">
        <v>463</v>
      </c>
      <c r="L9" s="413" t="s">
        <v>462</v>
      </c>
    </row>
    <row r="10" spans="1:12" s="33" customFormat="1">
      <c r="A10" s="414"/>
      <c r="B10" s="415"/>
      <c r="C10" s="416"/>
      <c r="D10" s="417"/>
      <c r="E10" s="417"/>
      <c r="F10" s="417"/>
      <c r="G10" s="417"/>
      <c r="H10" s="417"/>
      <c r="I10" s="417"/>
      <c r="J10" s="417"/>
      <c r="K10" s="418"/>
      <c r="L10" s="419"/>
    </row>
    <row r="11" spans="1:12" s="33" customFormat="1">
      <c r="A11" s="420" t="s">
        <v>371</v>
      </c>
      <c r="B11" s="421"/>
      <c r="C11" s="422"/>
      <c r="D11" s="423" t="s">
        <v>356</v>
      </c>
      <c r="E11" s="424">
        <f t="shared" ref="E11:L11" si="0">SUM(E13:E18)</f>
        <v>0</v>
      </c>
      <c r="F11" s="424">
        <f t="shared" si="0"/>
        <v>0</v>
      </c>
      <c r="G11" s="424">
        <f t="shared" si="0"/>
        <v>0</v>
      </c>
      <c r="H11" s="424">
        <f t="shared" si="0"/>
        <v>0</v>
      </c>
      <c r="I11" s="424">
        <f t="shared" si="0"/>
        <v>0</v>
      </c>
      <c r="J11" s="424">
        <f t="shared" si="0"/>
        <v>0</v>
      </c>
      <c r="K11" s="425">
        <f t="shared" si="0"/>
        <v>0</v>
      </c>
      <c r="L11" s="424">
        <f t="shared" si="0"/>
        <v>0</v>
      </c>
    </row>
    <row r="12" spans="1:12" s="33" customFormat="1">
      <c r="A12" s="426"/>
      <c r="B12" s="427"/>
      <c r="C12" s="428"/>
      <c r="D12" s="429"/>
      <c r="E12" s="430"/>
      <c r="F12" s="430"/>
      <c r="G12" s="430"/>
      <c r="H12" s="430"/>
      <c r="I12" s="430"/>
      <c r="J12" s="430"/>
      <c r="K12" s="431"/>
      <c r="L12" s="432"/>
    </row>
    <row r="13" spans="1:12" s="33" customFormat="1">
      <c r="A13" s="431"/>
      <c r="B13" s="427" t="s">
        <v>372</v>
      </c>
      <c r="C13" s="428"/>
      <c r="D13" s="429">
        <v>70</v>
      </c>
      <c r="E13" s="433">
        <f>F13+I13+L13</f>
        <v>0</v>
      </c>
      <c r="F13" s="434"/>
      <c r="G13" s="434"/>
      <c r="H13" s="434"/>
      <c r="I13" s="433">
        <f>G13+H13</f>
        <v>0</v>
      </c>
      <c r="J13" s="434"/>
      <c r="K13" s="435"/>
      <c r="L13" s="433">
        <f>J13+K13</f>
        <v>0</v>
      </c>
    </row>
    <row r="14" spans="1:12" s="33" customFormat="1">
      <c r="A14" s="431"/>
      <c r="B14" s="436" t="s">
        <v>373</v>
      </c>
      <c r="C14" s="428"/>
      <c r="D14" s="429"/>
      <c r="E14" s="430"/>
      <c r="F14" s="430"/>
      <c r="G14" s="430"/>
      <c r="H14" s="430"/>
      <c r="I14" s="430"/>
      <c r="J14" s="430"/>
      <c r="K14" s="431"/>
      <c r="L14" s="430"/>
    </row>
    <row r="15" spans="1:12" s="33" customFormat="1">
      <c r="A15" s="431"/>
      <c r="B15" s="427" t="s">
        <v>374</v>
      </c>
      <c r="C15" s="428"/>
      <c r="D15" s="429"/>
      <c r="E15" s="430"/>
      <c r="F15" s="430"/>
      <c r="G15" s="430"/>
      <c r="H15" s="430"/>
      <c r="I15" s="430"/>
      <c r="J15" s="430"/>
      <c r="K15" s="431"/>
      <c r="L15" s="430"/>
    </row>
    <row r="16" spans="1:12" s="33" customFormat="1">
      <c r="A16" s="431"/>
      <c r="B16" s="436" t="s">
        <v>375</v>
      </c>
      <c r="C16" s="428"/>
      <c r="D16" s="429">
        <v>71</v>
      </c>
      <c r="E16" s="433">
        <f>F16+I16+L16</f>
        <v>0</v>
      </c>
      <c r="F16" s="434"/>
      <c r="G16" s="434"/>
      <c r="H16" s="434"/>
      <c r="I16" s="433">
        <f>G16+H16</f>
        <v>0</v>
      </c>
      <c r="J16" s="434"/>
      <c r="K16" s="435"/>
      <c r="L16" s="433">
        <f>J16+K16</f>
        <v>0</v>
      </c>
    </row>
    <row r="17" spans="1:12" s="33" customFormat="1">
      <c r="A17" s="431"/>
      <c r="B17" s="427" t="s">
        <v>376</v>
      </c>
      <c r="C17" s="428"/>
      <c r="D17" s="429">
        <v>72</v>
      </c>
      <c r="E17" s="433">
        <f>F17+I17+L17</f>
        <v>0</v>
      </c>
      <c r="F17" s="434"/>
      <c r="G17" s="434"/>
      <c r="H17" s="434"/>
      <c r="I17" s="433">
        <f>G17+H17</f>
        <v>0</v>
      </c>
      <c r="J17" s="434"/>
      <c r="K17" s="435"/>
      <c r="L17" s="433">
        <f>J17+K17</f>
        <v>0</v>
      </c>
    </row>
    <row r="18" spans="1:12" s="33" customFormat="1">
      <c r="A18" s="431"/>
      <c r="B18" s="427" t="s">
        <v>377</v>
      </c>
      <c r="C18" s="428"/>
      <c r="D18" s="429">
        <v>74</v>
      </c>
      <c r="E18" s="433">
        <f>F18+I18+L18</f>
        <v>0</v>
      </c>
      <c r="F18" s="434"/>
      <c r="G18" s="434"/>
      <c r="H18" s="434"/>
      <c r="I18" s="433">
        <f>G18+H18</f>
        <v>0</v>
      </c>
      <c r="J18" s="434"/>
      <c r="K18" s="435"/>
      <c r="L18" s="433">
        <f>J18+K18</f>
        <v>0</v>
      </c>
    </row>
    <row r="19" spans="1:12" s="33" customFormat="1">
      <c r="A19" s="431"/>
      <c r="B19" s="436"/>
      <c r="C19" s="428"/>
      <c r="D19" s="429"/>
      <c r="E19" s="430"/>
      <c r="F19" s="430"/>
      <c r="G19" s="430"/>
      <c r="H19" s="430"/>
      <c r="I19" s="430"/>
      <c r="J19" s="430"/>
      <c r="K19" s="431"/>
      <c r="L19" s="430"/>
    </row>
    <row r="20" spans="1:12" s="33" customFormat="1">
      <c r="A20" s="425" t="s">
        <v>378</v>
      </c>
      <c r="B20" s="437"/>
      <c r="C20" s="422"/>
      <c r="D20" s="423">
        <v>75</v>
      </c>
      <c r="E20" s="438">
        <f>F20+I20+L20</f>
        <v>0</v>
      </c>
      <c r="F20" s="439"/>
      <c r="G20" s="439"/>
      <c r="H20" s="439"/>
      <c r="I20" s="438">
        <f>G20+H20</f>
        <v>0</v>
      </c>
      <c r="J20" s="439"/>
      <c r="K20" s="440"/>
      <c r="L20" s="438">
        <f>J20+K20</f>
        <v>0</v>
      </c>
    </row>
    <row r="21" spans="1:12" s="33" customFormat="1">
      <c r="A21" s="441"/>
      <c r="B21" s="442"/>
      <c r="C21" s="443"/>
      <c r="D21" s="444"/>
      <c r="E21" s="445"/>
      <c r="F21" s="445"/>
      <c r="G21" s="445"/>
      <c r="H21" s="445"/>
      <c r="I21" s="445"/>
      <c r="J21" s="445"/>
      <c r="K21" s="441"/>
      <c r="L21" s="445"/>
    </row>
    <row r="22" spans="1:12" s="33" customFormat="1">
      <c r="A22" s="425" t="s">
        <v>379</v>
      </c>
      <c r="B22" s="437"/>
      <c r="C22" s="422"/>
      <c r="D22" s="423">
        <v>76</v>
      </c>
      <c r="E22" s="438">
        <f>F22+I22+L22</f>
        <v>0</v>
      </c>
      <c r="F22" s="439"/>
      <c r="G22" s="439"/>
      <c r="H22" s="439"/>
      <c r="I22" s="438">
        <f>G22+H22</f>
        <v>0</v>
      </c>
      <c r="J22" s="439"/>
      <c r="K22" s="440"/>
      <c r="L22" s="438">
        <f>J22+K22</f>
        <v>0</v>
      </c>
    </row>
    <row r="23" spans="1:12" s="33" customFormat="1">
      <c r="A23" s="431"/>
      <c r="B23" s="427"/>
      <c r="C23" s="428"/>
      <c r="D23" s="429"/>
      <c r="E23" s="430"/>
      <c r="F23" s="430"/>
      <c r="G23" s="430"/>
      <c r="H23" s="430"/>
      <c r="I23" s="430"/>
      <c r="J23" s="430"/>
      <c r="K23" s="431"/>
      <c r="L23" s="430"/>
    </row>
    <row r="24" spans="1:12" s="33" customFormat="1">
      <c r="A24" s="425" t="s">
        <v>380</v>
      </c>
      <c r="B24" s="421"/>
      <c r="C24" s="422"/>
      <c r="D24" s="423"/>
      <c r="E24" s="424"/>
      <c r="F24" s="424"/>
      <c r="G24" s="424"/>
      <c r="H24" s="424"/>
      <c r="I24" s="424"/>
      <c r="J24" s="424"/>
      <c r="K24" s="425"/>
      <c r="L24" s="424"/>
    </row>
    <row r="25" spans="1:12" s="33" customFormat="1">
      <c r="A25" s="425" t="s">
        <v>381</v>
      </c>
      <c r="B25" s="421"/>
      <c r="C25" s="422"/>
      <c r="D25" s="423">
        <v>780</v>
      </c>
      <c r="E25" s="438">
        <f>F25+I25+L25</f>
        <v>0</v>
      </c>
      <c r="F25" s="439"/>
      <c r="G25" s="439"/>
      <c r="H25" s="439"/>
      <c r="I25" s="438">
        <f>G25+H25</f>
        <v>0</v>
      </c>
      <c r="J25" s="439"/>
      <c r="K25" s="440"/>
      <c r="L25" s="438">
        <f>J25+K25</f>
        <v>0</v>
      </c>
    </row>
    <row r="26" spans="1:12" s="33" customFormat="1">
      <c r="A26" s="441"/>
      <c r="B26" s="446"/>
      <c r="C26" s="443"/>
      <c r="D26" s="444"/>
      <c r="E26" s="445"/>
      <c r="F26" s="445"/>
      <c r="G26" s="445"/>
      <c r="H26" s="445"/>
      <c r="I26" s="445"/>
      <c r="J26" s="445"/>
      <c r="K26" s="441"/>
      <c r="L26" s="445"/>
    </row>
    <row r="27" spans="1:12" s="33" customFormat="1">
      <c r="A27" s="425" t="s">
        <v>382</v>
      </c>
      <c r="B27" s="421"/>
      <c r="C27" s="422"/>
      <c r="D27" s="423"/>
      <c r="E27" s="424"/>
      <c r="F27" s="424"/>
      <c r="G27" s="424"/>
      <c r="H27" s="424"/>
      <c r="I27" s="424"/>
      <c r="J27" s="424"/>
      <c r="K27" s="425"/>
      <c r="L27" s="424"/>
    </row>
    <row r="28" spans="1:12" s="33" customFormat="1">
      <c r="A28" s="425"/>
      <c r="B28" s="421"/>
      <c r="C28" s="422"/>
      <c r="D28" s="423">
        <v>77</v>
      </c>
      <c r="E28" s="438">
        <f>F28+I28+L28</f>
        <v>0</v>
      </c>
      <c r="F28" s="439"/>
      <c r="G28" s="439"/>
      <c r="H28" s="439"/>
      <c r="I28" s="438">
        <f>G28+H28</f>
        <v>0</v>
      </c>
      <c r="J28" s="439"/>
      <c r="K28" s="440"/>
      <c r="L28" s="438">
        <f>J28+K28</f>
        <v>0</v>
      </c>
    </row>
    <row r="29" spans="1:12" s="33" customFormat="1">
      <c r="A29" s="441"/>
      <c r="B29" s="446"/>
      <c r="C29" s="443"/>
      <c r="D29" s="444"/>
      <c r="E29" s="445"/>
      <c r="F29" s="445"/>
      <c r="G29" s="445"/>
      <c r="H29" s="445"/>
      <c r="I29" s="445"/>
      <c r="J29" s="445"/>
      <c r="K29" s="441"/>
      <c r="L29" s="445"/>
    </row>
    <row r="30" spans="1:12" s="33" customFormat="1">
      <c r="A30" s="425" t="s">
        <v>383</v>
      </c>
      <c r="B30" s="421"/>
      <c r="C30" s="422"/>
      <c r="D30" s="423" t="s">
        <v>357</v>
      </c>
      <c r="E30" s="438">
        <f>F30+I30+L30</f>
        <v>0</v>
      </c>
      <c r="F30" s="439"/>
      <c r="G30" s="439"/>
      <c r="H30" s="439"/>
      <c r="I30" s="438">
        <f>G30+H30</f>
        <v>0</v>
      </c>
      <c r="J30" s="439"/>
      <c r="K30" s="440"/>
      <c r="L30" s="438">
        <f>J30+K30</f>
        <v>0</v>
      </c>
    </row>
    <row r="31" spans="1:12" s="33" customFormat="1">
      <c r="A31" s="431"/>
      <c r="B31" s="427"/>
      <c r="C31" s="428"/>
      <c r="D31" s="429"/>
      <c r="E31" s="447"/>
      <c r="F31" s="447"/>
      <c r="G31" s="447"/>
      <c r="H31" s="447"/>
      <c r="I31" s="447"/>
      <c r="J31" s="447"/>
      <c r="K31" s="448"/>
      <c r="L31" s="447"/>
    </row>
    <row r="32" spans="1:12" s="33" customFormat="1" ht="15.75">
      <c r="A32" s="449"/>
      <c r="B32" s="450"/>
      <c r="C32" s="451"/>
      <c r="D32" s="452"/>
      <c r="E32" s="453"/>
      <c r="F32" s="453"/>
      <c r="G32" s="453"/>
      <c r="H32" s="453"/>
      <c r="I32" s="453"/>
      <c r="J32" s="453"/>
      <c r="K32" s="454"/>
      <c r="L32" s="453"/>
    </row>
    <row r="33" spans="1:12" s="33" customFormat="1" ht="15">
      <c r="A33" s="455"/>
      <c r="B33" s="456"/>
      <c r="C33" s="457" t="s">
        <v>369</v>
      </c>
      <c r="D33" s="458" t="s">
        <v>358</v>
      </c>
      <c r="E33" s="459">
        <f t="shared" ref="E33:L33" si="1">E11+E20+E22+E25+E28+E30</f>
        <v>0</v>
      </c>
      <c r="F33" s="459">
        <f t="shared" si="1"/>
        <v>0</v>
      </c>
      <c r="G33" s="459">
        <f t="shared" si="1"/>
        <v>0</v>
      </c>
      <c r="H33" s="459">
        <f t="shared" si="1"/>
        <v>0</v>
      </c>
      <c r="I33" s="459">
        <f t="shared" si="1"/>
        <v>0</v>
      </c>
      <c r="J33" s="459">
        <f t="shared" si="1"/>
        <v>0</v>
      </c>
      <c r="K33" s="460">
        <f t="shared" si="1"/>
        <v>0</v>
      </c>
      <c r="L33" s="459">
        <f t="shared" si="1"/>
        <v>0</v>
      </c>
    </row>
    <row r="34" spans="1:12" s="33" customFormat="1" ht="16.5" thickBot="1">
      <c r="A34" s="461"/>
      <c r="B34" s="462"/>
      <c r="C34" s="463"/>
      <c r="D34" s="464"/>
      <c r="E34" s="464"/>
      <c r="F34" s="464"/>
      <c r="G34" s="464"/>
      <c r="H34" s="464"/>
      <c r="I34" s="464"/>
      <c r="J34" s="464"/>
      <c r="K34" s="465"/>
      <c r="L34" s="466"/>
    </row>
    <row r="35" spans="1:12" s="33" customFormat="1">
      <c r="A35" s="46"/>
      <c r="D35" s="47"/>
      <c r="E35" s="44"/>
    </row>
    <row r="36" spans="1:12" s="33" customFormat="1" ht="13.5" customHeight="1" thickBot="1">
      <c r="A36" s="46"/>
      <c r="D36" s="47"/>
      <c r="E36" s="44"/>
    </row>
    <row r="37" spans="1:12" s="33" customFormat="1" ht="13.5" customHeight="1" thickBot="1">
      <c r="A37" s="2527" t="s">
        <v>384</v>
      </c>
      <c r="B37" s="2528"/>
      <c r="C37" s="2529"/>
      <c r="D37" s="2560" t="s">
        <v>410</v>
      </c>
      <c r="E37" s="2549" t="s">
        <v>1174</v>
      </c>
      <c r="F37" s="2549" t="s">
        <v>469</v>
      </c>
      <c r="G37" s="2558" t="s">
        <v>468</v>
      </c>
      <c r="H37" s="2558"/>
      <c r="I37" s="2558"/>
      <c r="J37" s="2558"/>
      <c r="K37" s="2558"/>
      <c r="L37" s="2559"/>
    </row>
    <row r="38" spans="1:12" s="33" customFormat="1" ht="12.75" customHeight="1">
      <c r="A38" s="2530"/>
      <c r="B38" s="2531"/>
      <c r="C38" s="2532"/>
      <c r="D38" s="2561"/>
      <c r="E38" s="2557"/>
      <c r="F38" s="2557"/>
      <c r="G38" s="2522" t="s">
        <v>467</v>
      </c>
      <c r="H38" s="2522"/>
      <c r="I38" s="2523"/>
      <c r="J38" s="2521" t="s">
        <v>466</v>
      </c>
      <c r="K38" s="2522"/>
      <c r="L38" s="2523"/>
    </row>
    <row r="39" spans="1:12" s="33" customFormat="1" ht="12.75" customHeight="1" thickBot="1">
      <c r="A39" s="2530"/>
      <c r="B39" s="2531"/>
      <c r="C39" s="2532"/>
      <c r="D39" s="2561"/>
      <c r="E39" s="2557"/>
      <c r="F39" s="2557"/>
      <c r="G39" s="2525"/>
      <c r="H39" s="2525"/>
      <c r="I39" s="2526"/>
      <c r="J39" s="2524"/>
      <c r="K39" s="2525"/>
      <c r="L39" s="2526"/>
    </row>
    <row r="40" spans="1:12" s="33" customFormat="1" ht="42.75" customHeight="1" thickBot="1">
      <c r="A40" s="2533"/>
      <c r="B40" s="2534"/>
      <c r="C40" s="2535"/>
      <c r="D40" s="2562"/>
      <c r="E40" s="2550"/>
      <c r="F40" s="2550"/>
      <c r="G40" s="467" t="s">
        <v>464</v>
      </c>
      <c r="H40" s="412" t="s">
        <v>463</v>
      </c>
      <c r="I40" s="412" t="s">
        <v>465</v>
      </c>
      <c r="J40" s="412" t="s">
        <v>464</v>
      </c>
      <c r="K40" s="412" t="s">
        <v>463</v>
      </c>
      <c r="L40" s="412" t="s">
        <v>462</v>
      </c>
    </row>
    <row r="41" spans="1:12" s="33" customFormat="1" ht="12.75" customHeight="1">
      <c r="A41" s="414"/>
      <c r="B41" s="415"/>
      <c r="C41" s="416"/>
      <c r="D41" s="417"/>
      <c r="E41" s="417"/>
      <c r="F41" s="417"/>
      <c r="G41" s="419"/>
      <c r="H41" s="419"/>
      <c r="I41" s="419"/>
      <c r="J41" s="419"/>
      <c r="K41" s="419"/>
      <c r="L41" s="419"/>
    </row>
    <row r="42" spans="1:12" s="49" customFormat="1" ht="14.25" customHeight="1">
      <c r="A42" s="420" t="s">
        <v>385</v>
      </c>
      <c r="B42" s="421"/>
      <c r="C42" s="422"/>
      <c r="D42" s="423" t="s">
        <v>361</v>
      </c>
      <c r="E42" s="424">
        <f t="shared" ref="E42:L42" si="2">SUM(E44+E45+E46+E49+E52+E54+E55+E57)</f>
        <v>0</v>
      </c>
      <c r="F42" s="424">
        <f t="shared" si="2"/>
        <v>0</v>
      </c>
      <c r="G42" s="424">
        <f t="shared" si="2"/>
        <v>0</v>
      </c>
      <c r="H42" s="424">
        <f t="shared" si="2"/>
        <v>0</v>
      </c>
      <c r="I42" s="424">
        <f t="shared" si="2"/>
        <v>0</v>
      </c>
      <c r="J42" s="424">
        <f t="shared" si="2"/>
        <v>0</v>
      </c>
      <c r="K42" s="424">
        <f t="shared" si="2"/>
        <v>0</v>
      </c>
      <c r="L42" s="424">
        <f t="shared" si="2"/>
        <v>0</v>
      </c>
    </row>
    <row r="43" spans="1:12" s="39" customFormat="1" ht="12.75" customHeight="1">
      <c r="A43" s="426"/>
      <c r="B43" s="427"/>
      <c r="C43" s="428"/>
      <c r="D43" s="429"/>
      <c r="E43" s="429"/>
      <c r="F43" s="429"/>
      <c r="G43" s="430"/>
      <c r="H43" s="430"/>
      <c r="I43" s="430"/>
      <c r="J43" s="430"/>
      <c r="K43" s="430"/>
      <c r="L43" s="430"/>
    </row>
    <row r="44" spans="1:12" s="39" customFormat="1" ht="14.25" customHeight="1">
      <c r="A44" s="431"/>
      <c r="B44" s="427" t="s">
        <v>386</v>
      </c>
      <c r="C44" s="428"/>
      <c r="D44" s="429">
        <v>60</v>
      </c>
      <c r="E44" s="433">
        <f>F44+I44+L44</f>
        <v>0</v>
      </c>
      <c r="F44" s="434"/>
      <c r="G44" s="434"/>
      <c r="H44" s="434"/>
      <c r="I44" s="433">
        <f>G44+H44</f>
        <v>0</v>
      </c>
      <c r="J44" s="434"/>
      <c r="K44" s="434"/>
      <c r="L44" s="433">
        <f>J44+K44</f>
        <v>0</v>
      </c>
    </row>
    <row r="45" spans="1:12" s="39" customFormat="1" ht="14.25" customHeight="1">
      <c r="A45" s="431"/>
      <c r="B45" s="436" t="s">
        <v>387</v>
      </c>
      <c r="C45" s="428"/>
      <c r="D45" s="429">
        <v>61</v>
      </c>
      <c r="E45" s="433">
        <f>F45+I45+L45</f>
        <v>0</v>
      </c>
      <c r="F45" s="434"/>
      <c r="G45" s="434"/>
      <c r="H45" s="434"/>
      <c r="I45" s="433">
        <f>G45+H45</f>
        <v>0</v>
      </c>
      <c r="J45" s="434"/>
      <c r="K45" s="434"/>
      <c r="L45" s="433">
        <f>J45+K45</f>
        <v>0</v>
      </c>
    </row>
    <row r="46" spans="1:12" s="39" customFormat="1" ht="14.25" customHeight="1">
      <c r="A46" s="431"/>
      <c r="B46" s="427" t="s">
        <v>388</v>
      </c>
      <c r="C46" s="428"/>
      <c r="D46" s="429">
        <v>62</v>
      </c>
      <c r="E46" s="433">
        <f>F46+I46+L46</f>
        <v>0</v>
      </c>
      <c r="F46" s="434"/>
      <c r="G46" s="434"/>
      <c r="H46" s="434"/>
      <c r="I46" s="433">
        <f>G46+H46</f>
        <v>0</v>
      </c>
      <c r="J46" s="434"/>
      <c r="K46" s="434"/>
      <c r="L46" s="433">
        <f>J46+K46</f>
        <v>0</v>
      </c>
    </row>
    <row r="47" spans="1:12" s="39" customFormat="1" ht="14.25" customHeight="1">
      <c r="A47" s="431"/>
      <c r="B47" s="436" t="s">
        <v>389</v>
      </c>
      <c r="C47" s="428"/>
      <c r="D47" s="429"/>
      <c r="E47" s="430"/>
      <c r="F47" s="430"/>
      <c r="G47" s="430"/>
      <c r="H47" s="430"/>
      <c r="I47" s="430"/>
      <c r="J47" s="430"/>
      <c r="K47" s="430"/>
      <c r="L47" s="430"/>
    </row>
    <row r="48" spans="1:12" s="39" customFormat="1" ht="12.75" customHeight="1">
      <c r="A48" s="431"/>
      <c r="B48" s="427" t="s">
        <v>390</v>
      </c>
      <c r="C48" s="428"/>
      <c r="D48" s="429"/>
      <c r="E48" s="430"/>
      <c r="F48" s="430"/>
      <c r="G48" s="430"/>
      <c r="H48" s="430"/>
      <c r="I48" s="430"/>
      <c r="J48" s="430"/>
      <c r="K48" s="430"/>
      <c r="L48" s="430"/>
    </row>
    <row r="49" spans="1:12" s="49" customFormat="1" ht="14.25" customHeight="1">
      <c r="A49" s="431"/>
      <c r="B49" s="427" t="s">
        <v>391</v>
      </c>
      <c r="C49" s="428"/>
      <c r="D49" s="429">
        <v>630</v>
      </c>
      <c r="E49" s="433">
        <f>F49+I49+L49</f>
        <v>0</v>
      </c>
      <c r="F49" s="434"/>
      <c r="G49" s="434"/>
      <c r="H49" s="434"/>
      <c r="I49" s="433">
        <f>G49+H49</f>
        <v>0</v>
      </c>
      <c r="J49" s="434"/>
      <c r="K49" s="434"/>
      <c r="L49" s="433">
        <f>J49+K49</f>
        <v>0</v>
      </c>
    </row>
    <row r="50" spans="1:12" s="50" customFormat="1" ht="12.75" customHeight="1">
      <c r="A50" s="431"/>
      <c r="B50" s="427" t="s">
        <v>291</v>
      </c>
      <c r="C50" s="428"/>
      <c r="D50" s="429"/>
      <c r="E50" s="430"/>
      <c r="F50" s="430"/>
      <c r="G50" s="430"/>
      <c r="H50" s="430"/>
      <c r="I50" s="430"/>
      <c r="J50" s="430"/>
      <c r="K50" s="430"/>
      <c r="L50" s="430"/>
    </row>
    <row r="51" spans="1:12" s="39" customFormat="1" ht="14.25" customHeight="1">
      <c r="A51" s="431"/>
      <c r="B51" s="427" t="s">
        <v>292</v>
      </c>
      <c r="C51" s="428"/>
      <c r="D51" s="429"/>
      <c r="E51" s="430"/>
      <c r="F51" s="430"/>
      <c r="G51" s="430"/>
      <c r="H51" s="430"/>
      <c r="I51" s="430"/>
      <c r="J51" s="430"/>
      <c r="K51" s="430"/>
      <c r="L51" s="430"/>
    </row>
    <row r="52" spans="1:12" s="39" customFormat="1" ht="14.25" customHeight="1">
      <c r="A52" s="431"/>
      <c r="B52" s="427" t="s">
        <v>293</v>
      </c>
      <c r="C52" s="428"/>
      <c r="D52" s="429" t="s">
        <v>350</v>
      </c>
      <c r="E52" s="433">
        <f>F52+I52+L52</f>
        <v>0</v>
      </c>
      <c r="F52" s="434"/>
      <c r="G52" s="434"/>
      <c r="H52" s="434"/>
      <c r="I52" s="433">
        <f>G52+H52</f>
        <v>0</v>
      </c>
      <c r="J52" s="434"/>
      <c r="K52" s="434"/>
      <c r="L52" s="433">
        <f>J52+K52</f>
        <v>0</v>
      </c>
    </row>
    <row r="53" spans="1:12" s="39" customFormat="1" ht="14.25" customHeight="1">
      <c r="A53" s="431"/>
      <c r="B53" s="427" t="s">
        <v>294</v>
      </c>
      <c r="C53" s="428"/>
      <c r="D53" s="429"/>
      <c r="E53" s="430"/>
      <c r="F53" s="430"/>
      <c r="G53" s="430"/>
      <c r="H53" s="430"/>
      <c r="I53" s="430"/>
      <c r="J53" s="430"/>
      <c r="K53" s="430"/>
      <c r="L53" s="430"/>
    </row>
    <row r="54" spans="1:12" s="50" customFormat="1" ht="12.75" customHeight="1">
      <c r="A54" s="431"/>
      <c r="B54" s="427" t="s">
        <v>295</v>
      </c>
      <c r="C54" s="428"/>
      <c r="D54" s="429" t="s">
        <v>351</v>
      </c>
      <c r="E54" s="433">
        <f>F54+I54+L54</f>
        <v>0</v>
      </c>
      <c r="F54" s="434"/>
      <c r="G54" s="434"/>
      <c r="H54" s="434"/>
      <c r="I54" s="433">
        <f>G54+H54</f>
        <v>0</v>
      </c>
      <c r="J54" s="434"/>
      <c r="K54" s="434"/>
      <c r="L54" s="433">
        <f>J54+K54</f>
        <v>0</v>
      </c>
    </row>
    <row r="55" spans="1:12" s="49" customFormat="1" ht="14.25" customHeight="1">
      <c r="A55" s="431"/>
      <c r="B55" s="427" t="s">
        <v>296</v>
      </c>
      <c r="C55" s="428"/>
      <c r="D55" s="429" t="s">
        <v>352</v>
      </c>
      <c r="E55" s="433">
        <f>F55+I55+L55</f>
        <v>0</v>
      </c>
      <c r="F55" s="434"/>
      <c r="G55" s="434"/>
      <c r="H55" s="434"/>
      <c r="I55" s="433">
        <f>G55+H55</f>
        <v>0</v>
      </c>
      <c r="J55" s="434"/>
      <c r="K55" s="434"/>
      <c r="L55" s="433">
        <f>J55+K55</f>
        <v>0</v>
      </c>
    </row>
    <row r="56" spans="1:12" s="39" customFormat="1" ht="12.75" customHeight="1">
      <c r="A56" s="431"/>
      <c r="B56" s="436" t="s">
        <v>297</v>
      </c>
      <c r="C56" s="428"/>
      <c r="D56" s="429"/>
      <c r="E56" s="430"/>
      <c r="F56" s="430"/>
      <c r="G56" s="430"/>
      <c r="H56" s="430"/>
      <c r="I56" s="430"/>
      <c r="J56" s="430"/>
      <c r="K56" s="430"/>
      <c r="L56" s="430"/>
    </row>
    <row r="57" spans="1:12" s="39" customFormat="1" ht="14.25" customHeight="1">
      <c r="A57" s="431"/>
      <c r="B57" s="436" t="s">
        <v>298</v>
      </c>
      <c r="C57" s="428"/>
      <c r="D57" s="429">
        <v>649</v>
      </c>
      <c r="E57" s="433">
        <f>F57+I57+L57</f>
        <v>0</v>
      </c>
      <c r="F57" s="434"/>
      <c r="G57" s="434"/>
      <c r="H57" s="434"/>
      <c r="I57" s="433">
        <f>G57+H57</f>
        <v>0</v>
      </c>
      <c r="J57" s="434"/>
      <c r="K57" s="434"/>
      <c r="L57" s="433">
        <f>J57+K57</f>
        <v>0</v>
      </c>
    </row>
    <row r="58" spans="1:12" s="39" customFormat="1" ht="14.25" customHeight="1">
      <c r="A58" s="431"/>
      <c r="B58" s="436"/>
      <c r="C58" s="428"/>
      <c r="D58" s="429"/>
      <c r="E58" s="430"/>
      <c r="F58" s="430"/>
      <c r="G58" s="430"/>
      <c r="H58" s="430"/>
      <c r="I58" s="430"/>
      <c r="J58" s="430"/>
      <c r="K58" s="430"/>
      <c r="L58" s="430"/>
    </row>
    <row r="59" spans="1:12" s="39" customFormat="1" ht="14.25" customHeight="1">
      <c r="A59" s="425" t="s">
        <v>299</v>
      </c>
      <c r="B59" s="437"/>
      <c r="C59" s="422"/>
      <c r="D59" s="423">
        <v>65</v>
      </c>
      <c r="E59" s="433">
        <f>F59+I59+L59</f>
        <v>0</v>
      </c>
      <c r="F59" s="439"/>
      <c r="G59" s="439"/>
      <c r="H59" s="439"/>
      <c r="I59" s="433">
        <f>G59+H59</f>
        <v>0</v>
      </c>
      <c r="J59" s="439"/>
      <c r="K59" s="439"/>
      <c r="L59" s="433">
        <f>J59+K59</f>
        <v>0</v>
      </c>
    </row>
    <row r="60" spans="1:12" s="39" customFormat="1" ht="14.25" customHeight="1">
      <c r="A60" s="441"/>
      <c r="B60" s="442"/>
      <c r="C60" s="443"/>
      <c r="D60" s="444"/>
      <c r="E60" s="445"/>
      <c r="F60" s="445"/>
      <c r="G60" s="445"/>
      <c r="H60" s="445"/>
      <c r="I60" s="445"/>
      <c r="J60" s="445"/>
      <c r="K60" s="445"/>
      <c r="L60" s="445"/>
    </row>
    <row r="61" spans="1:12" s="49" customFormat="1" ht="14.25" customHeight="1">
      <c r="A61" s="425" t="s">
        <v>300</v>
      </c>
      <c r="B61" s="437"/>
      <c r="C61" s="422"/>
      <c r="D61" s="423">
        <v>66</v>
      </c>
      <c r="E61" s="433">
        <f>F61+I61+L61</f>
        <v>0</v>
      </c>
      <c r="F61" s="439"/>
      <c r="G61" s="439"/>
      <c r="H61" s="439"/>
      <c r="I61" s="433">
        <f>G61+H61</f>
        <v>0</v>
      </c>
      <c r="J61" s="439"/>
      <c r="K61" s="439"/>
      <c r="L61" s="433">
        <f>J61+K61</f>
        <v>0</v>
      </c>
    </row>
    <row r="62" spans="1:12" s="49" customFormat="1" ht="14.25" customHeight="1">
      <c r="A62" s="431"/>
      <c r="B62" s="427"/>
      <c r="C62" s="428"/>
      <c r="D62" s="429"/>
      <c r="E62" s="430"/>
      <c r="F62" s="430"/>
      <c r="G62" s="430"/>
      <c r="H62" s="430"/>
      <c r="I62" s="430"/>
      <c r="J62" s="430"/>
      <c r="K62" s="430"/>
      <c r="L62" s="430"/>
    </row>
    <row r="63" spans="1:12" s="51" customFormat="1" ht="12.75" customHeight="1">
      <c r="A63" s="425" t="s">
        <v>301</v>
      </c>
      <c r="B63" s="421"/>
      <c r="C63" s="422"/>
      <c r="D63" s="423"/>
      <c r="E63" s="424"/>
      <c r="F63" s="424"/>
      <c r="G63" s="424"/>
      <c r="H63" s="424"/>
      <c r="I63" s="424"/>
      <c r="J63" s="424"/>
      <c r="K63" s="424"/>
      <c r="L63" s="424"/>
    </row>
    <row r="64" spans="1:12" s="49" customFormat="1" ht="14.25" customHeight="1">
      <c r="A64" s="425" t="s">
        <v>302</v>
      </c>
      <c r="B64" s="421"/>
      <c r="C64" s="422"/>
      <c r="D64" s="423">
        <v>680</v>
      </c>
      <c r="E64" s="433">
        <f>F64+I64+L64</f>
        <v>0</v>
      </c>
      <c r="F64" s="439"/>
      <c r="G64" s="439"/>
      <c r="H64" s="439"/>
      <c r="I64" s="433">
        <f>G64+H64</f>
        <v>0</v>
      </c>
      <c r="J64" s="439"/>
      <c r="K64" s="439"/>
      <c r="L64" s="433">
        <f>J64+K64</f>
        <v>0</v>
      </c>
    </row>
    <row r="65" spans="1:13" s="39" customFormat="1" ht="12.75" customHeight="1">
      <c r="A65" s="441"/>
      <c r="B65" s="446"/>
      <c r="C65" s="443"/>
      <c r="D65" s="444"/>
      <c r="E65" s="445"/>
      <c r="F65" s="445"/>
      <c r="G65" s="445"/>
      <c r="H65" s="445"/>
      <c r="I65" s="445"/>
      <c r="J65" s="445"/>
      <c r="K65" s="445"/>
      <c r="L65" s="445"/>
    </row>
    <row r="66" spans="1:13" s="39" customFormat="1">
      <c r="A66" s="425" t="s">
        <v>303</v>
      </c>
      <c r="B66" s="421"/>
      <c r="C66" s="422"/>
      <c r="D66" s="423" t="s">
        <v>353</v>
      </c>
      <c r="E66" s="433">
        <f>F66+I66+L66</f>
        <v>0</v>
      </c>
      <c r="F66" s="439"/>
      <c r="G66" s="439"/>
      <c r="H66" s="439"/>
      <c r="I66" s="433">
        <f>G66+H66</f>
        <v>0</v>
      </c>
      <c r="J66" s="439"/>
      <c r="K66" s="439"/>
      <c r="L66" s="433">
        <f>J66+K66</f>
        <v>0</v>
      </c>
    </row>
    <row r="67" spans="1:13" s="39" customFormat="1">
      <c r="A67" s="441"/>
      <c r="B67" s="446"/>
      <c r="C67" s="443"/>
      <c r="D67" s="444"/>
      <c r="E67" s="445"/>
      <c r="F67" s="445"/>
      <c r="G67" s="445"/>
      <c r="H67" s="445"/>
      <c r="I67" s="445"/>
      <c r="J67" s="445"/>
      <c r="K67" s="445"/>
      <c r="L67" s="445"/>
    </row>
    <row r="68" spans="1:13" s="33" customFormat="1">
      <c r="A68" s="425" t="s">
        <v>304</v>
      </c>
      <c r="B68" s="421"/>
      <c r="C68" s="422"/>
      <c r="D68" s="423" t="s">
        <v>354</v>
      </c>
      <c r="E68" s="433">
        <f>F68+I68+L68</f>
        <v>0</v>
      </c>
      <c r="F68" s="439"/>
      <c r="G68" s="439"/>
      <c r="H68" s="439"/>
      <c r="I68" s="433">
        <f>G68+H68</f>
        <v>0</v>
      </c>
      <c r="J68" s="439"/>
      <c r="K68" s="439"/>
      <c r="L68" s="433">
        <f>J68+K68</f>
        <v>0</v>
      </c>
    </row>
    <row r="69" spans="1:13" s="53" customFormat="1" ht="12.75" customHeight="1">
      <c r="A69" s="431"/>
      <c r="B69" s="427"/>
      <c r="C69" s="428"/>
      <c r="D69" s="429"/>
      <c r="E69" s="429"/>
      <c r="F69" s="429"/>
      <c r="G69" s="430"/>
      <c r="H69" s="430"/>
      <c r="I69" s="430"/>
      <c r="J69" s="430"/>
      <c r="K69" s="430"/>
      <c r="L69" s="430"/>
    </row>
    <row r="70" spans="1:13" s="39" customFormat="1" ht="6" customHeight="1">
      <c r="A70" s="449"/>
      <c r="B70" s="450"/>
      <c r="C70" s="451"/>
      <c r="D70" s="1446"/>
      <c r="E70" s="1446"/>
      <c r="F70" s="1446"/>
      <c r="G70" s="1447"/>
      <c r="H70" s="1447"/>
      <c r="I70" s="1447"/>
      <c r="J70" s="1447"/>
      <c r="K70" s="1447"/>
      <c r="L70" s="1447"/>
    </row>
    <row r="71" spans="1:13" s="53" customFormat="1" ht="12.75" customHeight="1">
      <c r="A71" s="455"/>
      <c r="B71" s="456"/>
      <c r="C71" s="457" t="s">
        <v>369</v>
      </c>
      <c r="D71" s="458" t="s">
        <v>355</v>
      </c>
      <c r="E71" s="459">
        <f t="shared" ref="E71:L71" si="3">E42+E59+E61+E64+E66+E68</f>
        <v>0</v>
      </c>
      <c r="F71" s="459">
        <f t="shared" si="3"/>
        <v>0</v>
      </c>
      <c r="G71" s="459">
        <f t="shared" si="3"/>
        <v>0</v>
      </c>
      <c r="H71" s="459">
        <f t="shared" si="3"/>
        <v>0</v>
      </c>
      <c r="I71" s="459">
        <f t="shared" si="3"/>
        <v>0</v>
      </c>
      <c r="J71" s="459">
        <f t="shared" si="3"/>
        <v>0</v>
      </c>
      <c r="K71" s="459">
        <f t="shared" si="3"/>
        <v>0</v>
      </c>
      <c r="L71" s="459">
        <f t="shared" si="3"/>
        <v>0</v>
      </c>
    </row>
    <row r="72" spans="1:13" s="39" customFormat="1" ht="16.5" thickBot="1">
      <c r="A72" s="461"/>
      <c r="B72" s="462"/>
      <c r="C72" s="463"/>
      <c r="D72" s="464"/>
      <c r="E72" s="464"/>
      <c r="F72" s="464"/>
      <c r="G72" s="466"/>
      <c r="H72" s="466"/>
      <c r="I72" s="466"/>
      <c r="J72" s="466"/>
      <c r="K72" s="466"/>
      <c r="L72" s="466"/>
    </row>
    <row r="73" spans="1:13" s="39" customFormat="1">
      <c r="A73" s="1448" t="s">
        <v>495</v>
      </c>
      <c r="D73" s="54"/>
      <c r="E73" s="45"/>
    </row>
    <row r="74" spans="1:13" s="39" customFormat="1" ht="15">
      <c r="D74" s="468" t="s">
        <v>305</v>
      </c>
      <c r="E74" s="469">
        <f>E33</f>
        <v>0</v>
      </c>
      <c r="F74" s="469">
        <f>F33</f>
        <v>0</v>
      </c>
      <c r="G74" s="469">
        <f t="shared" ref="G74:L74" si="4">G33</f>
        <v>0</v>
      </c>
      <c r="H74" s="469">
        <f t="shared" si="4"/>
        <v>0</v>
      </c>
      <c r="I74" s="469">
        <f t="shared" si="4"/>
        <v>0</v>
      </c>
      <c r="J74" s="469">
        <f t="shared" si="4"/>
        <v>0</v>
      </c>
      <c r="K74" s="469">
        <f t="shared" si="4"/>
        <v>0</v>
      </c>
      <c r="L74" s="469">
        <f t="shared" si="4"/>
        <v>0</v>
      </c>
      <c r="M74" s="469"/>
    </row>
    <row r="75" spans="1:13" s="39" customFormat="1" ht="15">
      <c r="D75" s="468" t="s">
        <v>306</v>
      </c>
      <c r="E75" s="469">
        <f>E71</f>
        <v>0</v>
      </c>
      <c r="F75" s="469">
        <f>F71</f>
        <v>0</v>
      </c>
      <c r="G75" s="469">
        <f t="shared" ref="G75:L75" si="5">G71</f>
        <v>0</v>
      </c>
      <c r="H75" s="469">
        <f t="shared" si="5"/>
        <v>0</v>
      </c>
      <c r="I75" s="469">
        <f t="shared" si="5"/>
        <v>0</v>
      </c>
      <c r="J75" s="469">
        <f t="shared" si="5"/>
        <v>0</v>
      </c>
      <c r="K75" s="469">
        <f t="shared" si="5"/>
        <v>0</v>
      </c>
      <c r="L75" s="469">
        <f t="shared" si="5"/>
        <v>0</v>
      </c>
      <c r="M75" s="469"/>
    </row>
    <row r="76" spans="1:13" s="39" customFormat="1" ht="15">
      <c r="D76" s="468" t="s">
        <v>307</v>
      </c>
      <c r="E76" s="469">
        <f>E74-E75</f>
        <v>0</v>
      </c>
      <c r="F76" s="469">
        <f>F74-F75</f>
        <v>0</v>
      </c>
      <c r="G76" s="469">
        <f t="shared" ref="G76:L76" si="6">G74-G75</f>
        <v>0</v>
      </c>
      <c r="H76" s="469">
        <f t="shared" si="6"/>
        <v>0</v>
      </c>
      <c r="I76" s="469">
        <f t="shared" si="6"/>
        <v>0</v>
      </c>
      <c r="J76" s="469">
        <f t="shared" si="6"/>
        <v>0</v>
      </c>
      <c r="K76" s="469">
        <f t="shared" si="6"/>
        <v>0</v>
      </c>
      <c r="L76" s="469">
        <f t="shared" si="6"/>
        <v>0</v>
      </c>
      <c r="M76" s="469"/>
    </row>
    <row r="77" spans="1:13" s="39" customFormat="1">
      <c r="D77" s="54"/>
      <c r="E77" s="45"/>
      <c r="F77" s="45"/>
    </row>
    <row r="78" spans="1:13" s="39" customFormat="1">
      <c r="D78" s="54"/>
      <c r="E78" s="45"/>
      <c r="F78" s="45"/>
    </row>
    <row r="79" spans="1:13" s="39" customFormat="1">
      <c r="D79" s="54"/>
      <c r="E79" s="45"/>
      <c r="F79" s="45"/>
    </row>
    <row r="80" spans="1:13" s="39" customFormat="1">
      <c r="D80" s="54"/>
      <c r="E80" s="45"/>
      <c r="F80" s="45"/>
    </row>
    <row r="81" spans="4:6" s="39" customFormat="1">
      <c r="D81" s="54"/>
      <c r="E81" s="45"/>
      <c r="F81" s="45"/>
    </row>
    <row r="82" spans="4:6" s="39" customFormat="1">
      <c r="D82" s="54"/>
      <c r="E82" s="45"/>
      <c r="F82" s="45"/>
    </row>
    <row r="83" spans="4:6" s="39" customFormat="1">
      <c r="D83" s="54"/>
      <c r="E83" s="45"/>
      <c r="F83" s="45"/>
    </row>
    <row r="84" spans="4:6" s="39" customFormat="1">
      <c r="D84" s="54"/>
      <c r="E84" s="45"/>
      <c r="F84" s="45"/>
    </row>
    <row r="85" spans="4:6" s="39" customFormat="1">
      <c r="D85" s="54"/>
      <c r="E85" s="45"/>
      <c r="F85" s="45"/>
    </row>
    <row r="86" spans="4:6" s="39" customFormat="1">
      <c r="D86" s="54"/>
      <c r="E86" s="45"/>
      <c r="F86" s="45"/>
    </row>
    <row r="87" spans="4:6" s="39" customFormat="1">
      <c r="D87" s="54"/>
      <c r="E87" s="45"/>
      <c r="F87" s="45"/>
    </row>
    <row r="88" spans="4:6" s="39" customFormat="1">
      <c r="D88" s="54"/>
      <c r="E88" s="45"/>
      <c r="F88" s="45"/>
    </row>
    <row r="89" spans="4:6" s="39" customFormat="1">
      <c r="D89" s="54"/>
      <c r="E89" s="45"/>
      <c r="F89" s="45"/>
    </row>
    <row r="90" spans="4:6" s="39" customFormat="1">
      <c r="D90" s="54"/>
      <c r="E90" s="45"/>
      <c r="F90" s="45"/>
    </row>
    <row r="91" spans="4:6" s="39" customFormat="1">
      <c r="D91" s="54"/>
      <c r="E91" s="45"/>
      <c r="F91" s="45"/>
    </row>
    <row r="92" spans="4:6" s="39" customFormat="1">
      <c r="D92" s="54"/>
      <c r="E92" s="45"/>
      <c r="F92" s="45"/>
    </row>
    <row r="93" spans="4:6" s="39" customFormat="1">
      <c r="D93" s="54"/>
      <c r="E93" s="45"/>
      <c r="F93" s="45"/>
    </row>
    <row r="94" spans="4:6" s="39" customFormat="1">
      <c r="D94" s="54"/>
      <c r="E94" s="45"/>
      <c r="F94" s="45"/>
    </row>
    <row r="95" spans="4:6" s="39" customFormat="1">
      <c r="D95" s="54"/>
      <c r="E95" s="45"/>
      <c r="F95" s="45"/>
    </row>
    <row r="96" spans="4:6" s="39" customFormat="1">
      <c r="D96" s="54"/>
      <c r="E96" s="45"/>
      <c r="F96" s="45"/>
    </row>
    <row r="97" spans="4:6" s="39" customFormat="1">
      <c r="D97" s="54"/>
      <c r="E97" s="45"/>
      <c r="F97" s="45"/>
    </row>
    <row r="98" spans="4:6" s="39" customFormat="1">
      <c r="D98" s="54"/>
      <c r="E98" s="45"/>
      <c r="F98" s="45"/>
    </row>
    <row r="99" spans="4:6" s="39" customFormat="1">
      <c r="D99" s="54"/>
      <c r="E99" s="45"/>
      <c r="F99" s="45"/>
    </row>
    <row r="100" spans="4:6" s="39" customFormat="1">
      <c r="D100" s="54"/>
      <c r="E100" s="45"/>
      <c r="F100" s="45"/>
    </row>
    <row r="101" spans="4:6" s="39" customFormat="1">
      <c r="D101" s="54"/>
      <c r="E101" s="45"/>
      <c r="F101" s="45"/>
    </row>
    <row r="102" spans="4:6" s="39" customFormat="1">
      <c r="D102" s="54"/>
      <c r="E102" s="45"/>
      <c r="F102" s="45"/>
    </row>
    <row r="103" spans="4:6" s="39" customFormat="1">
      <c r="D103" s="54"/>
      <c r="E103" s="45"/>
      <c r="F103" s="45"/>
    </row>
    <row r="104" spans="4:6" s="39" customFormat="1">
      <c r="D104" s="54"/>
      <c r="E104" s="45"/>
      <c r="F104" s="45"/>
    </row>
    <row r="105" spans="4:6" s="39" customFormat="1">
      <c r="D105" s="54"/>
      <c r="E105" s="45"/>
      <c r="F105" s="45"/>
    </row>
    <row r="106" spans="4:6" s="39" customFormat="1">
      <c r="D106" s="54"/>
      <c r="E106" s="45"/>
      <c r="F106" s="45"/>
    </row>
    <row r="107" spans="4:6" s="39" customFormat="1">
      <c r="D107" s="54"/>
      <c r="E107" s="45"/>
      <c r="F107" s="45"/>
    </row>
    <row r="108" spans="4:6" s="39" customFormat="1">
      <c r="D108" s="54"/>
      <c r="E108" s="45"/>
      <c r="F108" s="45"/>
    </row>
    <row r="109" spans="4:6" s="39" customFormat="1">
      <c r="D109" s="54"/>
      <c r="E109" s="45"/>
      <c r="F109" s="45"/>
    </row>
    <row r="110" spans="4:6" s="39" customFormat="1">
      <c r="D110" s="54"/>
      <c r="E110" s="45"/>
      <c r="F110" s="45"/>
    </row>
    <row r="111" spans="4:6" s="39" customFormat="1">
      <c r="D111" s="54"/>
      <c r="E111" s="45"/>
      <c r="F111" s="45"/>
    </row>
    <row r="112" spans="4:6" s="39" customFormat="1">
      <c r="D112" s="54"/>
      <c r="E112" s="45"/>
      <c r="F112" s="45"/>
    </row>
    <row r="113" spans="4:6" s="39" customFormat="1">
      <c r="D113" s="54"/>
      <c r="E113" s="45"/>
      <c r="F113" s="45"/>
    </row>
    <row r="114" spans="4:6" s="39" customFormat="1">
      <c r="D114" s="54"/>
      <c r="E114" s="45"/>
      <c r="F114" s="45"/>
    </row>
    <row r="115" spans="4:6" s="39" customFormat="1">
      <c r="D115" s="54"/>
      <c r="E115" s="45"/>
      <c r="F115" s="45"/>
    </row>
    <row r="116" spans="4:6" s="39" customFormat="1">
      <c r="D116" s="54"/>
      <c r="E116" s="45"/>
      <c r="F116" s="45"/>
    </row>
    <row r="117" spans="4:6" s="33" customFormat="1">
      <c r="D117" s="55"/>
      <c r="E117" s="44"/>
      <c r="F117" s="44"/>
    </row>
    <row r="118" spans="4:6" s="33" customFormat="1">
      <c r="D118" s="55"/>
      <c r="E118" s="44"/>
      <c r="F118" s="44"/>
    </row>
    <row r="119" spans="4:6" s="33" customFormat="1">
      <c r="D119" s="55"/>
      <c r="E119" s="44"/>
      <c r="F119" s="44"/>
    </row>
    <row r="120" spans="4:6" s="33" customFormat="1">
      <c r="D120" s="55"/>
      <c r="E120" s="44"/>
      <c r="F120" s="44"/>
    </row>
  </sheetData>
  <mergeCells count="15">
    <mergeCell ref="A37:C40"/>
    <mergeCell ref="D37:D40"/>
    <mergeCell ref="E37:E40"/>
    <mergeCell ref="E5:L5"/>
    <mergeCell ref="A6:C9"/>
    <mergeCell ref="D6:D9"/>
    <mergeCell ref="E6:E9"/>
    <mergeCell ref="F6:F9"/>
    <mergeCell ref="G6:L6"/>
    <mergeCell ref="F37:F40"/>
    <mergeCell ref="G37:L37"/>
    <mergeCell ref="G38:I39"/>
    <mergeCell ref="J38:L39"/>
    <mergeCell ref="G7:I8"/>
    <mergeCell ref="J7:L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sheetPr published="0" enableFormatConditionsCalculation="0"/>
  <dimension ref="A1:AT422"/>
  <sheetViews>
    <sheetView showGridLines="0" zoomScale="75" zoomScaleNormal="75" zoomScaleSheetLayoutView="75" workbookViewId="0"/>
  </sheetViews>
  <sheetFormatPr baseColWidth="10" defaultColWidth="8.85546875" defaultRowHeight="12.75"/>
  <cols>
    <col min="1" max="1" width="7.140625" style="904" customWidth="1"/>
    <col min="2" max="2" width="8.7109375" style="904" customWidth="1"/>
    <col min="3" max="3" width="35.5703125" style="904" bestFit="1" customWidth="1"/>
    <col min="4" max="4" width="3.28515625" style="904" customWidth="1"/>
    <col min="5" max="5" width="4.7109375" style="904" customWidth="1"/>
    <col min="6" max="6" width="4" style="904" customWidth="1"/>
    <col min="7" max="8" width="3.7109375" style="905" customWidth="1"/>
    <col min="9" max="9" width="65" style="905" customWidth="1"/>
    <col min="10" max="10" width="90.42578125" style="904" customWidth="1"/>
    <col min="11" max="15" width="30.7109375" style="904" customWidth="1"/>
    <col min="16" max="17" width="30.7109375" style="805" customWidth="1"/>
    <col min="18" max="31" width="20.7109375" style="920" customWidth="1"/>
    <col min="32" max="32" width="20.7109375" style="921" customWidth="1"/>
    <col min="33" max="45" width="8.85546875" style="894"/>
    <col min="46" max="16384" width="8.85546875" style="805"/>
  </cols>
  <sheetData>
    <row r="1" spans="1:46" s="816" customFormat="1" ht="18">
      <c r="A1" s="813" t="s">
        <v>1469</v>
      </c>
      <c r="B1" s="813"/>
      <c r="C1" s="813"/>
      <c r="D1" s="813"/>
      <c r="E1" s="813"/>
      <c r="F1" s="813"/>
      <c r="G1" s="814"/>
      <c r="H1" s="814"/>
      <c r="I1" s="813"/>
      <c r="J1" s="815"/>
      <c r="K1" s="815"/>
      <c r="L1" s="815"/>
      <c r="M1" s="815"/>
      <c r="N1" s="815"/>
      <c r="O1" s="813"/>
      <c r="P1" s="813"/>
      <c r="Q1" s="813"/>
      <c r="AF1" s="817"/>
      <c r="AG1" s="818"/>
      <c r="AH1" s="818"/>
      <c r="AI1" s="818"/>
      <c r="AJ1" s="818"/>
      <c r="AK1" s="818"/>
      <c r="AL1" s="818"/>
      <c r="AM1" s="818"/>
      <c r="AN1" s="818"/>
      <c r="AO1" s="818"/>
      <c r="AP1" s="818"/>
      <c r="AQ1" s="818"/>
      <c r="AR1" s="818"/>
      <c r="AS1" s="818"/>
    </row>
    <row r="2" spans="1:46" s="822" customFormat="1" ht="11.25">
      <c r="A2" s="62" t="str">
        <f>'PAGE DE GARDE'!C8</f>
        <v>GAZ</v>
      </c>
      <c r="B2" s="94"/>
      <c r="C2" s="62"/>
      <c r="D2" s="948" t="str">
        <f>'PAGE DE GARDE'!C10</f>
        <v>REALITE 2015 V0</v>
      </c>
      <c r="E2" s="819"/>
      <c r="F2" s="819"/>
      <c r="G2" s="820"/>
      <c r="H2" s="820"/>
      <c r="I2" s="819"/>
      <c r="J2" s="821"/>
      <c r="K2" s="821"/>
      <c r="L2" s="821"/>
      <c r="M2" s="821"/>
      <c r="N2" s="821"/>
      <c r="O2" s="819"/>
      <c r="P2" s="819"/>
      <c r="Q2" s="819"/>
      <c r="AF2" s="823"/>
      <c r="AG2" s="824"/>
      <c r="AH2" s="824"/>
      <c r="AI2" s="824"/>
      <c r="AJ2" s="824"/>
      <c r="AK2" s="824"/>
      <c r="AL2" s="824"/>
      <c r="AM2" s="824"/>
      <c r="AN2" s="824"/>
      <c r="AO2" s="824"/>
      <c r="AP2" s="824"/>
      <c r="AQ2" s="824"/>
      <c r="AR2" s="824"/>
      <c r="AS2" s="824"/>
    </row>
    <row r="3" spans="1:46" s="822" customFormat="1" ht="11.25">
      <c r="A3" s="271" t="str">
        <f>'PAGE DE GARDE'!C7</f>
        <v>GRD</v>
      </c>
      <c r="B3" s="73"/>
      <c r="C3" s="62"/>
      <c r="D3" s="63"/>
      <c r="E3" s="819"/>
      <c r="F3" s="819"/>
      <c r="G3" s="820"/>
      <c r="H3" s="820"/>
      <c r="I3" s="819"/>
      <c r="J3" s="821"/>
      <c r="K3" s="821"/>
      <c r="L3" s="821"/>
      <c r="M3" s="821"/>
      <c r="N3" s="821"/>
      <c r="O3" s="819"/>
      <c r="P3" s="819"/>
      <c r="Q3" s="819"/>
      <c r="AF3" s="823"/>
      <c r="AG3" s="824"/>
      <c r="AH3" s="824"/>
      <c r="AI3" s="824"/>
      <c r="AJ3" s="824"/>
      <c r="AK3" s="824"/>
      <c r="AL3" s="824"/>
      <c r="AM3" s="824"/>
      <c r="AN3" s="824"/>
      <c r="AO3" s="824"/>
      <c r="AP3" s="824"/>
      <c r="AQ3" s="824"/>
      <c r="AR3" s="824"/>
      <c r="AS3" s="824"/>
    </row>
    <row r="4" spans="1:46" s="825" customFormat="1" ht="13.5" thickBot="1">
      <c r="G4" s="826"/>
      <c r="H4" s="826"/>
      <c r="K4" s="946"/>
      <c r="AF4" s="827"/>
      <c r="AG4" s="828"/>
      <c r="AH4" s="828"/>
      <c r="AI4" s="828"/>
      <c r="AJ4" s="828"/>
      <c r="AK4" s="828"/>
      <c r="AL4" s="828"/>
      <c r="AM4" s="828"/>
      <c r="AN4" s="828"/>
      <c r="AO4" s="828"/>
      <c r="AP4" s="828"/>
      <c r="AQ4" s="828"/>
      <c r="AR4" s="828"/>
      <c r="AS4" s="828"/>
    </row>
    <row r="5" spans="1:46" s="832" customFormat="1" ht="14.25" thickTop="1" thickBot="1">
      <c r="A5" s="829" t="s">
        <v>250</v>
      </c>
      <c r="B5" s="830"/>
      <c r="C5" s="830"/>
      <c r="D5" s="2570" t="str">
        <f>'PAGE DE GARDE'!C7</f>
        <v>GRD</v>
      </c>
      <c r="E5" s="2571"/>
      <c r="F5" s="2571"/>
      <c r="G5" s="2571"/>
      <c r="H5" s="2571"/>
      <c r="I5" s="2571"/>
      <c r="J5" s="2572"/>
      <c r="K5" s="915"/>
      <c r="L5" s="831"/>
      <c r="M5" s="831"/>
      <c r="N5" s="831"/>
      <c r="O5" s="825"/>
      <c r="P5" s="825"/>
      <c r="Q5" s="825"/>
      <c r="S5" s="825"/>
      <c r="T5" s="825"/>
      <c r="U5" s="825"/>
      <c r="V5" s="825"/>
      <c r="W5" s="825"/>
      <c r="X5" s="825"/>
      <c r="Y5" s="825"/>
      <c r="Z5" s="825"/>
      <c r="AA5" s="825"/>
      <c r="AB5" s="825"/>
      <c r="AC5" s="825"/>
      <c r="AD5" s="825"/>
      <c r="AE5" s="825"/>
      <c r="AF5" s="825"/>
      <c r="AG5" s="833"/>
      <c r="AH5" s="833"/>
      <c r="AI5" s="833"/>
      <c r="AJ5" s="833"/>
      <c r="AK5" s="833"/>
      <c r="AL5" s="833"/>
      <c r="AM5" s="833"/>
      <c r="AN5" s="833"/>
      <c r="AO5" s="833"/>
      <c r="AP5" s="833"/>
      <c r="AQ5" s="833"/>
      <c r="AR5" s="833"/>
      <c r="AS5" s="833"/>
      <c r="AT5" s="833"/>
    </row>
    <row r="6" spans="1:46" s="825" customFormat="1" ht="14.25" thickTop="1" thickBot="1">
      <c r="C6" s="834"/>
      <c r="H6" s="826"/>
      <c r="I6" s="826"/>
      <c r="K6" s="946"/>
      <c r="AG6" s="828"/>
      <c r="AH6" s="828"/>
      <c r="AI6" s="828"/>
      <c r="AJ6" s="828"/>
      <c r="AK6" s="828"/>
      <c r="AL6" s="828"/>
      <c r="AM6" s="828"/>
      <c r="AN6" s="828"/>
      <c r="AO6" s="828"/>
      <c r="AP6" s="828"/>
      <c r="AQ6" s="828"/>
      <c r="AR6" s="828"/>
      <c r="AS6" s="828"/>
      <c r="AT6" s="828"/>
    </row>
    <row r="7" spans="1:46" s="807" customFormat="1" ht="17.25" customHeight="1">
      <c r="A7" s="2573" t="s">
        <v>229</v>
      </c>
      <c r="B7" s="2574"/>
      <c r="C7" s="2575"/>
      <c r="D7" s="835"/>
      <c r="E7" s="836"/>
      <c r="F7" s="836"/>
      <c r="G7" s="836"/>
      <c r="H7" s="837"/>
      <c r="I7" s="837"/>
      <c r="J7" s="838"/>
      <c r="K7" s="2582" t="s">
        <v>345</v>
      </c>
      <c r="L7" s="2566" t="str">
        <f>'PAGE DE GARDE'!B16</f>
        <v>REALITE 2014</v>
      </c>
      <c r="M7" s="2566" t="str">
        <f>'PAGE DE GARDE'!B16</f>
        <v>REALITE 2014</v>
      </c>
      <c r="N7" s="2568" t="str">
        <f>'PAGE DE GARDE'!B15</f>
        <v>BUDGET 2015</v>
      </c>
      <c r="O7" s="2568" t="str">
        <f>'PAGE DE GARDE'!B15</f>
        <v>BUDGET 2015</v>
      </c>
      <c r="P7" s="2566" t="str">
        <f>'PAGE DE GARDE'!B14</f>
        <v>REALITE 2015</v>
      </c>
      <c r="Q7" s="2566" t="str">
        <f>'PAGE DE GARDE'!B14</f>
        <v>REALITE 2015</v>
      </c>
      <c r="S7" s="839"/>
      <c r="T7" s="839"/>
      <c r="U7" s="839"/>
      <c r="V7" s="839"/>
      <c r="W7" s="839"/>
      <c r="X7" s="839"/>
      <c r="Y7" s="839"/>
      <c r="Z7" s="839"/>
      <c r="AA7" s="839"/>
      <c r="AB7" s="839"/>
      <c r="AC7" s="839"/>
      <c r="AD7" s="839"/>
      <c r="AE7" s="839"/>
      <c r="AF7" s="839"/>
      <c r="AG7" s="840"/>
      <c r="AH7" s="840"/>
      <c r="AI7" s="840"/>
      <c r="AJ7" s="840"/>
      <c r="AK7" s="840"/>
      <c r="AL7" s="840"/>
      <c r="AM7" s="840"/>
      <c r="AN7" s="840"/>
      <c r="AO7" s="840"/>
      <c r="AP7" s="840"/>
      <c r="AQ7" s="840"/>
      <c r="AR7" s="840"/>
      <c r="AS7" s="840"/>
      <c r="AT7" s="840"/>
    </row>
    <row r="8" spans="1:46" s="807" customFormat="1" ht="16.5" customHeight="1" thickBot="1">
      <c r="A8" s="2576"/>
      <c r="B8" s="2577"/>
      <c r="C8" s="2578"/>
      <c r="D8" s="841"/>
      <c r="E8" s="842"/>
      <c r="F8" s="842"/>
      <c r="G8" s="842"/>
      <c r="H8" s="843"/>
      <c r="I8" s="843"/>
      <c r="J8" s="844"/>
      <c r="K8" s="2583"/>
      <c r="L8" s="2567"/>
      <c r="M8" s="2567"/>
      <c r="N8" s="2569"/>
      <c r="O8" s="2569"/>
      <c r="P8" s="2567"/>
      <c r="Q8" s="2567"/>
      <c r="S8" s="839"/>
      <c r="T8" s="839"/>
      <c r="U8" s="839"/>
      <c r="V8" s="839"/>
      <c r="W8" s="839"/>
      <c r="X8" s="839"/>
      <c r="Y8" s="839"/>
      <c r="Z8" s="839"/>
      <c r="AA8" s="839"/>
      <c r="AB8" s="839"/>
      <c r="AC8" s="839"/>
      <c r="AD8" s="839"/>
      <c r="AE8" s="839"/>
      <c r="AF8" s="839"/>
      <c r="AG8" s="840"/>
      <c r="AH8" s="840"/>
      <c r="AI8" s="840"/>
      <c r="AJ8" s="840"/>
      <c r="AK8" s="840"/>
      <c r="AL8" s="840"/>
      <c r="AM8" s="840"/>
      <c r="AN8" s="840"/>
      <c r="AO8" s="840"/>
      <c r="AP8" s="840"/>
      <c r="AQ8" s="840"/>
      <c r="AR8" s="840"/>
      <c r="AS8" s="840"/>
      <c r="AT8" s="840"/>
    </row>
    <row r="9" spans="1:46" s="807" customFormat="1" ht="15.75" thickBot="1">
      <c r="A9" s="2579"/>
      <c r="B9" s="2580"/>
      <c r="C9" s="2581"/>
      <c r="D9" s="845"/>
      <c r="E9" s="846"/>
      <c r="F9" s="846"/>
      <c r="G9" s="846"/>
      <c r="H9" s="847"/>
      <c r="I9" s="847"/>
      <c r="J9" s="848"/>
      <c r="K9" s="2584"/>
      <c r="L9" s="849" t="s">
        <v>346</v>
      </c>
      <c r="M9" s="849" t="s">
        <v>370</v>
      </c>
      <c r="N9" s="849" t="s">
        <v>346</v>
      </c>
      <c r="O9" s="849" t="s">
        <v>370</v>
      </c>
      <c r="P9" s="849" t="s">
        <v>346</v>
      </c>
      <c r="Q9" s="849" t="s">
        <v>370</v>
      </c>
      <c r="R9" s="850" t="s">
        <v>0</v>
      </c>
      <c r="S9" s="851">
        <v>60</v>
      </c>
      <c r="T9" s="852">
        <v>61</v>
      </c>
      <c r="U9" s="851">
        <v>62</v>
      </c>
      <c r="V9" s="851">
        <v>630</v>
      </c>
      <c r="W9" s="851" t="s">
        <v>350</v>
      </c>
      <c r="X9" s="851" t="s">
        <v>351</v>
      </c>
      <c r="Y9" s="851" t="s">
        <v>2</v>
      </c>
      <c r="Z9" s="851">
        <v>65</v>
      </c>
      <c r="AA9" s="851">
        <v>66</v>
      </c>
      <c r="AB9" s="851" t="s">
        <v>353</v>
      </c>
      <c r="AC9" s="840"/>
      <c r="AD9" s="840"/>
      <c r="AE9" s="840"/>
      <c r="AF9" s="840"/>
      <c r="AG9" s="840"/>
      <c r="AH9" s="840"/>
      <c r="AI9" s="840"/>
      <c r="AJ9" s="840"/>
      <c r="AK9" s="840"/>
      <c r="AL9" s="840"/>
      <c r="AM9" s="840"/>
      <c r="AN9" s="840"/>
      <c r="AO9" s="840"/>
      <c r="AP9" s="840"/>
    </row>
    <row r="10" spans="1:46" s="807" customFormat="1" ht="15">
      <c r="A10" s="853"/>
      <c r="B10" s="854"/>
      <c r="C10" s="855"/>
      <c r="D10" s="806" t="s">
        <v>496</v>
      </c>
      <c r="F10" s="808"/>
      <c r="G10" s="809"/>
      <c r="H10" s="809"/>
      <c r="I10" s="809"/>
      <c r="J10" s="1414"/>
      <c r="K10" s="1418"/>
      <c r="L10" s="2380">
        <f>L11+L12</f>
        <v>0</v>
      </c>
      <c r="M10" s="2380">
        <f t="shared" ref="M10:AB10" si="0">M11+M12</f>
        <v>0</v>
      </c>
      <c r="N10" s="2380">
        <f t="shared" si="0"/>
        <v>0</v>
      </c>
      <c r="O10" s="2380">
        <f t="shared" si="0"/>
        <v>0</v>
      </c>
      <c r="P10" s="2380">
        <f t="shared" si="0"/>
        <v>0</v>
      </c>
      <c r="Q10" s="2380">
        <f>Q11+Q12</f>
        <v>0</v>
      </c>
      <c r="R10" s="859">
        <f>P10-SUM(S10:AB10)</f>
        <v>0</v>
      </c>
      <c r="S10" s="2381">
        <f>S1+S12</f>
        <v>0</v>
      </c>
      <c r="T10" s="2380">
        <f t="shared" si="0"/>
        <v>0</v>
      </c>
      <c r="U10" s="2380">
        <f t="shared" si="0"/>
        <v>0</v>
      </c>
      <c r="V10" s="2380">
        <f t="shared" si="0"/>
        <v>0</v>
      </c>
      <c r="W10" s="2380">
        <f t="shared" si="0"/>
        <v>0</v>
      </c>
      <c r="X10" s="2380">
        <f t="shared" si="0"/>
        <v>0</v>
      </c>
      <c r="Y10" s="2380">
        <f t="shared" si="0"/>
        <v>0</v>
      </c>
      <c r="Z10" s="2380">
        <f t="shared" si="0"/>
        <v>0</v>
      </c>
      <c r="AA10" s="2380">
        <f>AA11+AA12</f>
        <v>0</v>
      </c>
      <c r="AB10" s="2380">
        <f t="shared" si="0"/>
        <v>0</v>
      </c>
      <c r="AC10" s="840"/>
      <c r="AD10" s="840"/>
      <c r="AE10" s="840"/>
      <c r="AF10" s="840"/>
      <c r="AG10" s="840"/>
      <c r="AH10" s="840"/>
      <c r="AI10" s="840"/>
      <c r="AJ10" s="840"/>
      <c r="AK10" s="840"/>
      <c r="AL10" s="840"/>
      <c r="AM10" s="840"/>
      <c r="AN10" s="840"/>
      <c r="AO10" s="840"/>
      <c r="AP10" s="840"/>
    </row>
    <row r="11" spans="1:46" s="807" customFormat="1" ht="15">
      <c r="A11" s="853"/>
      <c r="B11" s="854"/>
      <c r="C11" s="855"/>
      <c r="D11" s="806"/>
      <c r="E11" s="809"/>
      <c r="F11" s="809" t="s">
        <v>497</v>
      </c>
      <c r="G11" s="809"/>
      <c r="H11" s="809"/>
      <c r="I11" s="809"/>
      <c r="J11" s="1414"/>
      <c r="K11" s="1419"/>
      <c r="L11" s="854"/>
      <c r="M11" s="854"/>
      <c r="N11" s="854"/>
      <c r="O11" s="854"/>
      <c r="P11" s="854"/>
      <c r="Q11" s="854"/>
      <c r="R11" s="859"/>
      <c r="S11" s="855"/>
      <c r="T11" s="854"/>
      <c r="U11" s="854"/>
      <c r="V11" s="854"/>
      <c r="W11" s="854"/>
      <c r="X11" s="854"/>
      <c r="Y11" s="854"/>
      <c r="Z11" s="854"/>
      <c r="AA11" s="854"/>
      <c r="AB11" s="854"/>
      <c r="AC11" s="840"/>
      <c r="AD11" s="840"/>
      <c r="AE11" s="840"/>
      <c r="AF11" s="840"/>
      <c r="AG11" s="840"/>
      <c r="AH11" s="840"/>
      <c r="AI11" s="840"/>
      <c r="AJ11" s="840"/>
      <c r="AK11" s="840"/>
      <c r="AL11" s="840"/>
      <c r="AM11" s="840"/>
      <c r="AN11" s="840"/>
      <c r="AO11" s="840"/>
      <c r="AP11" s="840"/>
    </row>
    <row r="12" spans="1:46" s="807" customFormat="1" ht="15">
      <c r="A12" s="853"/>
      <c r="B12" s="854"/>
      <c r="C12" s="855"/>
      <c r="D12" s="806"/>
      <c r="E12" s="809"/>
      <c r="F12" s="809" t="s">
        <v>498</v>
      </c>
      <c r="G12" s="809"/>
      <c r="H12" s="809"/>
      <c r="I12" s="809"/>
      <c r="J12" s="1414"/>
      <c r="K12" s="1419"/>
      <c r="L12" s="854"/>
      <c r="M12" s="854"/>
      <c r="N12" s="854"/>
      <c r="O12" s="854"/>
      <c r="P12" s="854"/>
      <c r="Q12" s="854"/>
      <c r="R12" s="859"/>
      <c r="S12" s="855"/>
      <c r="T12" s="854"/>
      <c r="U12" s="854"/>
      <c r="V12" s="854"/>
      <c r="W12" s="854"/>
      <c r="X12" s="854"/>
      <c r="Y12" s="854"/>
      <c r="Z12" s="854"/>
      <c r="AA12" s="854"/>
      <c r="AB12" s="854"/>
      <c r="AC12" s="840"/>
      <c r="AD12" s="840"/>
      <c r="AE12" s="840"/>
      <c r="AF12" s="840"/>
      <c r="AG12" s="840"/>
      <c r="AH12" s="840"/>
      <c r="AI12" s="840"/>
      <c r="AJ12" s="840"/>
      <c r="AK12" s="840"/>
      <c r="AL12" s="840"/>
      <c r="AM12" s="840"/>
      <c r="AN12" s="840"/>
      <c r="AO12" s="840"/>
      <c r="AP12" s="840"/>
    </row>
    <row r="13" spans="1:46" s="807" customFormat="1" ht="15">
      <c r="A13" s="853"/>
      <c r="B13" s="854"/>
      <c r="C13" s="855"/>
      <c r="D13" s="806"/>
      <c r="E13" s="810"/>
      <c r="F13" s="810"/>
      <c r="G13" s="810"/>
      <c r="H13" s="810"/>
      <c r="I13" s="810"/>
      <c r="J13" s="1414"/>
      <c r="K13" s="1419"/>
      <c r="L13" s="856"/>
      <c r="M13" s="856"/>
      <c r="N13" s="856"/>
      <c r="O13" s="856"/>
      <c r="P13" s="856"/>
      <c r="Q13" s="856"/>
      <c r="R13" s="859"/>
      <c r="S13" s="2002"/>
      <c r="T13" s="856"/>
      <c r="U13" s="856"/>
      <c r="V13" s="856"/>
      <c r="W13" s="856"/>
      <c r="X13" s="856"/>
      <c r="Y13" s="856"/>
      <c r="Z13" s="856"/>
      <c r="AA13" s="856"/>
      <c r="AB13" s="856"/>
      <c r="AC13" s="840"/>
      <c r="AD13" s="840"/>
      <c r="AE13" s="840"/>
      <c r="AF13" s="840"/>
      <c r="AG13" s="840"/>
      <c r="AH13" s="840"/>
      <c r="AI13" s="840"/>
      <c r="AJ13" s="840"/>
      <c r="AK13" s="840"/>
      <c r="AL13" s="840"/>
      <c r="AM13" s="840"/>
      <c r="AN13" s="840"/>
      <c r="AO13" s="840"/>
      <c r="AP13" s="840"/>
    </row>
    <row r="14" spans="1:46" s="861" customFormat="1" ht="15" customHeight="1">
      <c r="A14" s="853"/>
      <c r="B14" s="854"/>
      <c r="C14" s="855"/>
      <c r="D14" s="808" t="s">
        <v>265</v>
      </c>
      <c r="F14" s="809"/>
      <c r="G14" s="809"/>
      <c r="H14" s="809"/>
      <c r="I14" s="809"/>
      <c r="J14" s="1414"/>
      <c r="K14" s="1419"/>
      <c r="L14" s="854">
        <f>L16+L97+L107+L112</f>
        <v>0</v>
      </c>
      <c r="M14" s="854">
        <f>M16+M97+M107+M112</f>
        <v>0</v>
      </c>
      <c r="N14" s="854">
        <f>N16+N97+N107+N112</f>
        <v>0</v>
      </c>
      <c r="O14" s="854">
        <f t="shared" ref="O14:Q14" si="1">O16+O97+O107+O112</f>
        <v>0</v>
      </c>
      <c r="P14" s="854">
        <f t="shared" si="1"/>
        <v>0</v>
      </c>
      <c r="Q14" s="854">
        <f t="shared" si="1"/>
        <v>0</v>
      </c>
      <c r="R14" s="859">
        <f>P14-SUM(S14:AB14)</f>
        <v>0</v>
      </c>
      <c r="S14" s="855">
        <f t="shared" ref="S14:AB14" si="2">S16+S97+S107+S112</f>
        <v>0</v>
      </c>
      <c r="T14" s="854">
        <f t="shared" si="2"/>
        <v>0</v>
      </c>
      <c r="U14" s="854">
        <f t="shared" si="2"/>
        <v>0</v>
      </c>
      <c r="V14" s="854">
        <f t="shared" si="2"/>
        <v>0</v>
      </c>
      <c r="W14" s="854">
        <f t="shared" si="2"/>
        <v>0</v>
      </c>
      <c r="X14" s="854">
        <f t="shared" si="2"/>
        <v>0</v>
      </c>
      <c r="Y14" s="854">
        <f t="shared" si="2"/>
        <v>0</v>
      </c>
      <c r="Z14" s="854">
        <f t="shared" si="2"/>
        <v>0</v>
      </c>
      <c r="AA14" s="854">
        <f t="shared" si="2"/>
        <v>0</v>
      </c>
      <c r="AB14" s="854">
        <f t="shared" si="2"/>
        <v>0</v>
      </c>
      <c r="AC14" s="860"/>
      <c r="AD14" s="860"/>
      <c r="AE14" s="860"/>
      <c r="AF14" s="860"/>
      <c r="AG14" s="860"/>
      <c r="AH14" s="860"/>
      <c r="AI14" s="860"/>
      <c r="AJ14" s="860"/>
      <c r="AK14" s="860"/>
      <c r="AL14" s="860"/>
      <c r="AM14" s="860"/>
      <c r="AN14" s="860"/>
      <c r="AO14" s="860"/>
      <c r="AP14" s="860"/>
    </row>
    <row r="15" spans="1:46" s="864" customFormat="1" ht="15" customHeight="1">
      <c r="A15" s="853"/>
      <c r="B15" s="854"/>
      <c r="C15" s="855"/>
      <c r="D15" s="806"/>
      <c r="E15" s="809"/>
      <c r="F15" s="809"/>
      <c r="G15" s="809"/>
      <c r="H15" s="809"/>
      <c r="I15" s="809"/>
      <c r="J15" s="1414"/>
      <c r="K15" s="1419"/>
      <c r="L15" s="854"/>
      <c r="M15" s="854"/>
      <c r="N15" s="854"/>
      <c r="O15" s="854"/>
      <c r="P15" s="854"/>
      <c r="Q15" s="854"/>
      <c r="R15" s="862"/>
      <c r="S15" s="855"/>
      <c r="T15" s="854"/>
      <c r="U15" s="854"/>
      <c r="V15" s="854"/>
      <c r="W15" s="854"/>
      <c r="X15" s="854"/>
      <c r="Y15" s="854"/>
      <c r="Z15" s="854"/>
      <c r="AA15" s="854"/>
      <c r="AB15" s="854"/>
      <c r="AC15" s="863"/>
      <c r="AD15" s="863"/>
      <c r="AE15" s="863"/>
      <c r="AF15" s="863"/>
      <c r="AG15" s="863"/>
      <c r="AH15" s="863"/>
      <c r="AI15" s="863"/>
      <c r="AJ15" s="863"/>
      <c r="AK15" s="863"/>
      <c r="AL15" s="863"/>
      <c r="AM15" s="863"/>
      <c r="AN15" s="863"/>
      <c r="AO15" s="863"/>
      <c r="AP15" s="863"/>
    </row>
    <row r="16" spans="1:46" s="864" customFormat="1" ht="15" customHeight="1">
      <c r="A16" s="853"/>
      <c r="B16" s="854"/>
      <c r="C16" s="855"/>
      <c r="D16" s="853"/>
      <c r="E16" s="809" t="s">
        <v>440</v>
      </c>
      <c r="F16" s="809" t="s">
        <v>266</v>
      </c>
      <c r="G16" s="809"/>
      <c r="H16" s="809"/>
      <c r="I16" s="809"/>
      <c r="J16" s="1414"/>
      <c r="K16" s="1419"/>
      <c r="L16" s="854">
        <f>L18+L74+L89</f>
        <v>0</v>
      </c>
      <c r="M16" s="854">
        <f>M18+M74+M89</f>
        <v>0</v>
      </c>
      <c r="N16" s="854">
        <f>N18+N74+N89</f>
        <v>0</v>
      </c>
      <c r="O16" s="854">
        <f>O18+O74+O89</f>
        <v>0</v>
      </c>
      <c r="P16" s="854">
        <f t="shared" ref="P16:Q16" si="3">P18+P74+P89</f>
        <v>0</v>
      </c>
      <c r="Q16" s="854">
        <f t="shared" si="3"/>
        <v>0</v>
      </c>
      <c r="R16" s="859">
        <f>P16-SUM(S16:AB16)</f>
        <v>0</v>
      </c>
      <c r="S16" s="855">
        <f t="shared" ref="S16:AB16" si="4">S18+S74+S89</f>
        <v>0</v>
      </c>
      <c r="T16" s="854">
        <f t="shared" si="4"/>
        <v>0</v>
      </c>
      <c r="U16" s="854">
        <f t="shared" si="4"/>
        <v>0</v>
      </c>
      <c r="V16" s="854">
        <f t="shared" si="4"/>
        <v>0</v>
      </c>
      <c r="W16" s="854">
        <f t="shared" si="4"/>
        <v>0</v>
      </c>
      <c r="X16" s="854">
        <f t="shared" si="4"/>
        <v>0</v>
      </c>
      <c r="Y16" s="854">
        <f t="shared" si="4"/>
        <v>0</v>
      </c>
      <c r="Z16" s="854">
        <f t="shared" si="4"/>
        <v>0</v>
      </c>
      <c r="AA16" s="854">
        <f t="shared" si="4"/>
        <v>0</v>
      </c>
      <c r="AB16" s="854">
        <f t="shared" si="4"/>
        <v>0</v>
      </c>
      <c r="AC16" s="863"/>
      <c r="AD16" s="863"/>
      <c r="AE16" s="863"/>
      <c r="AF16" s="863"/>
      <c r="AG16" s="863"/>
      <c r="AH16" s="863"/>
      <c r="AI16" s="863"/>
      <c r="AJ16" s="863"/>
      <c r="AK16" s="863"/>
      <c r="AL16" s="863"/>
      <c r="AM16" s="863"/>
      <c r="AN16" s="863"/>
      <c r="AO16" s="863"/>
      <c r="AP16" s="863"/>
    </row>
    <row r="17" spans="1:42" s="864" customFormat="1" ht="15" customHeight="1">
      <c r="A17" s="853"/>
      <c r="B17" s="854"/>
      <c r="C17" s="855"/>
      <c r="D17" s="853"/>
      <c r="E17" s="865"/>
      <c r="F17" s="809"/>
      <c r="G17" s="809"/>
      <c r="H17" s="809"/>
      <c r="I17" s="809"/>
      <c r="J17" s="1414"/>
      <c r="K17" s="1419"/>
      <c r="L17" s="854"/>
      <c r="M17" s="854"/>
      <c r="N17" s="854"/>
      <c r="O17" s="854"/>
      <c r="P17" s="854"/>
      <c r="Q17" s="854"/>
      <c r="R17" s="862"/>
      <c r="S17" s="855"/>
      <c r="T17" s="854"/>
      <c r="U17" s="854"/>
      <c r="V17" s="854"/>
      <c r="W17" s="854"/>
      <c r="X17" s="854"/>
      <c r="Y17" s="854"/>
      <c r="Z17" s="854"/>
      <c r="AA17" s="854"/>
      <c r="AB17" s="854"/>
      <c r="AC17" s="863"/>
      <c r="AD17" s="863"/>
      <c r="AE17" s="863"/>
      <c r="AF17" s="863"/>
      <c r="AG17" s="863"/>
      <c r="AH17" s="863"/>
      <c r="AI17" s="863"/>
      <c r="AJ17" s="863"/>
      <c r="AK17" s="863"/>
      <c r="AL17" s="863"/>
      <c r="AM17" s="863"/>
      <c r="AN17" s="863"/>
      <c r="AO17" s="863"/>
      <c r="AP17" s="863"/>
    </row>
    <row r="18" spans="1:42" s="864" customFormat="1" ht="15" customHeight="1">
      <c r="A18" s="853"/>
      <c r="B18" s="854"/>
      <c r="C18" s="855"/>
      <c r="D18" s="853"/>
      <c r="E18" s="809"/>
      <c r="F18" s="809" t="s">
        <v>359</v>
      </c>
      <c r="G18" s="809" t="s">
        <v>267</v>
      </c>
      <c r="H18" s="809"/>
      <c r="I18" s="809"/>
      <c r="J18" s="1414"/>
      <c r="K18" s="1419"/>
      <c r="L18" s="854">
        <f>L20+L39+L43+L65+L67+L69+L71+L72</f>
        <v>0</v>
      </c>
      <c r="M18" s="854">
        <f>M20+M39+M43+M65+M67+M69+M71+M72</f>
        <v>0</v>
      </c>
      <c r="N18" s="854">
        <f>N20+N39+N43+N65+N67+N69+N71+N72</f>
        <v>0</v>
      </c>
      <c r="O18" s="854">
        <f t="shared" ref="O18:Q18" si="5">O20+O39+O43+O65+O67+O69+O71+O72</f>
        <v>0</v>
      </c>
      <c r="P18" s="854">
        <f t="shared" si="5"/>
        <v>0</v>
      </c>
      <c r="Q18" s="854">
        <f t="shared" si="5"/>
        <v>0</v>
      </c>
      <c r="R18" s="859">
        <f>P18-SUM(S18:AB18)</f>
        <v>0</v>
      </c>
      <c r="S18" s="855">
        <f t="shared" ref="S18:AB18" si="6">S20+S39+S43+S65+S67+S69+S71+S72</f>
        <v>0</v>
      </c>
      <c r="T18" s="854">
        <f t="shared" si="6"/>
        <v>0</v>
      </c>
      <c r="U18" s="854">
        <f t="shared" si="6"/>
        <v>0</v>
      </c>
      <c r="V18" s="854">
        <f t="shared" si="6"/>
        <v>0</v>
      </c>
      <c r="W18" s="854">
        <f t="shared" si="6"/>
        <v>0</v>
      </c>
      <c r="X18" s="854">
        <f t="shared" si="6"/>
        <v>0</v>
      </c>
      <c r="Y18" s="854">
        <f t="shared" si="6"/>
        <v>0</v>
      </c>
      <c r="Z18" s="854">
        <f t="shared" si="6"/>
        <v>0</v>
      </c>
      <c r="AA18" s="854">
        <f t="shared" si="6"/>
        <v>0</v>
      </c>
      <c r="AB18" s="854">
        <f t="shared" si="6"/>
        <v>0</v>
      </c>
      <c r="AC18" s="863"/>
      <c r="AD18" s="863"/>
      <c r="AE18" s="863"/>
      <c r="AF18" s="863"/>
      <c r="AG18" s="863"/>
      <c r="AH18" s="863"/>
      <c r="AI18" s="863"/>
      <c r="AJ18" s="863"/>
      <c r="AK18" s="863"/>
      <c r="AL18" s="863"/>
      <c r="AM18" s="863"/>
      <c r="AN18" s="863"/>
      <c r="AO18" s="863"/>
      <c r="AP18" s="863"/>
    </row>
    <row r="19" spans="1:42" s="861" customFormat="1" ht="15" customHeight="1">
      <c r="A19" s="853"/>
      <c r="B19" s="854"/>
      <c r="C19" s="855"/>
      <c r="D19" s="853"/>
      <c r="E19" s="809"/>
      <c r="F19" s="809"/>
      <c r="G19" s="809"/>
      <c r="H19" s="809"/>
      <c r="I19" s="866"/>
      <c r="J19" s="1415"/>
      <c r="K19" s="1420"/>
      <c r="L19" s="867"/>
      <c r="M19" s="867"/>
      <c r="N19" s="867"/>
      <c r="O19" s="867"/>
      <c r="P19" s="867"/>
      <c r="Q19" s="867"/>
      <c r="R19" s="859"/>
      <c r="S19" s="868"/>
      <c r="T19" s="867"/>
      <c r="U19" s="867"/>
      <c r="V19" s="867"/>
      <c r="W19" s="867"/>
      <c r="X19" s="867"/>
      <c r="Y19" s="867"/>
      <c r="Z19" s="867"/>
      <c r="AA19" s="867"/>
      <c r="AB19" s="867"/>
      <c r="AC19" s="860"/>
      <c r="AD19" s="860"/>
      <c r="AE19" s="860"/>
      <c r="AF19" s="860"/>
      <c r="AG19" s="860"/>
      <c r="AH19" s="860"/>
      <c r="AI19" s="860"/>
      <c r="AJ19" s="860"/>
      <c r="AK19" s="860"/>
      <c r="AL19" s="860"/>
      <c r="AM19" s="860"/>
      <c r="AN19" s="860"/>
      <c r="AO19" s="860"/>
      <c r="AP19" s="860"/>
    </row>
    <row r="20" spans="1:42" s="861" customFormat="1" ht="15" customHeight="1">
      <c r="A20" s="853"/>
      <c r="B20" s="854"/>
      <c r="C20" s="855"/>
      <c r="D20" s="853"/>
      <c r="E20" s="809"/>
      <c r="F20" s="809"/>
      <c r="G20" s="809" t="s">
        <v>268</v>
      </c>
      <c r="H20" s="866"/>
      <c r="I20" s="866"/>
      <c r="J20" s="1415"/>
      <c r="K20" s="1419" t="s">
        <v>499</v>
      </c>
      <c r="L20" s="854">
        <f>L21+L22+L23+L24+L25+L29+L30+L31+L34+L35+L36+L37</f>
        <v>0</v>
      </c>
      <c r="M20" s="854">
        <f>M21+M22+M23+M24+M25+M29+M30+M31+M34+M35+M36+M37</f>
        <v>0</v>
      </c>
      <c r="N20" s="854">
        <f>N21+N22+N23+N24+N25+N29+N30+N31+N34+N35+N36+N37</f>
        <v>0</v>
      </c>
      <c r="O20" s="854">
        <f t="shared" ref="O20:Q20" si="7">O21+O22+O23+O24+O25+O29+O30+O31+O34+O35+O36+O37</f>
        <v>0</v>
      </c>
      <c r="P20" s="854">
        <f t="shared" si="7"/>
        <v>0</v>
      </c>
      <c r="Q20" s="854">
        <f t="shared" si="7"/>
        <v>0</v>
      </c>
      <c r="R20" s="859">
        <f>P20-SUM(S20:AB20)</f>
        <v>0</v>
      </c>
      <c r="S20" s="855">
        <f t="shared" ref="S20" si="8">S21+S22+S23+S24+S25+S29+S30+S31+S34+S35+S36+S37</f>
        <v>0</v>
      </c>
      <c r="T20" s="854">
        <f t="shared" ref="T20" si="9">T21+T22+T23+T24+T25+T29+T30+T31+T34+T35+T36+T37</f>
        <v>0</v>
      </c>
      <c r="U20" s="854">
        <f t="shared" ref="U20" si="10">U21+U22+U23+U24+U25+U29+U30+U31+U34+U35+U36+U37</f>
        <v>0</v>
      </c>
      <c r="V20" s="854">
        <f t="shared" ref="V20" si="11">V21+V22+V23+V24+V25+V29+V30+V31+V34+V35+V36+V37</f>
        <v>0</v>
      </c>
      <c r="W20" s="854">
        <f t="shared" ref="W20" si="12">W21+W22+W23+W24+W25+W29+W30+W31+W34+W35+W36+W37</f>
        <v>0</v>
      </c>
      <c r="X20" s="854">
        <f t="shared" ref="X20" si="13">X21+X22+X23+X24+X25+X29+X30+X31+X34+X35+X36+X37</f>
        <v>0</v>
      </c>
      <c r="Y20" s="854">
        <f t="shared" ref="Y20" si="14">Y21+Y22+Y23+Y24+Y25+Y29+Y30+Y31+Y34+Y35+Y36+Y37</f>
        <v>0</v>
      </c>
      <c r="Z20" s="854">
        <f t="shared" ref="Z20" si="15">Z21+Z22+Z23+Z24+Z25+Z29+Z30+Z31+Z34+Z35+Z36+Z37</f>
        <v>0</v>
      </c>
      <c r="AA20" s="854">
        <f t="shared" ref="AA20" si="16">AA21+AA22+AA23+AA24+AA25+AA29+AA30+AA31+AA34+AA35+AA36+AA37</f>
        <v>0</v>
      </c>
      <c r="AB20" s="854">
        <f t="shared" ref="AB20" si="17">AB21+AB22+AB23+AB24+AB25+AB29+AB30+AB31+AB34+AB35+AB36+AB37</f>
        <v>0</v>
      </c>
      <c r="AC20" s="860"/>
      <c r="AD20" s="860"/>
      <c r="AE20" s="860"/>
      <c r="AF20" s="860"/>
      <c r="AG20" s="860"/>
      <c r="AH20" s="860"/>
      <c r="AI20" s="860"/>
      <c r="AJ20" s="860"/>
      <c r="AK20" s="860"/>
      <c r="AL20" s="860"/>
      <c r="AM20" s="860"/>
      <c r="AN20" s="860"/>
      <c r="AO20" s="860"/>
      <c r="AP20" s="860"/>
    </row>
    <row r="21" spans="1:42" s="861" customFormat="1" ht="15" customHeight="1">
      <c r="A21" s="853"/>
      <c r="B21" s="854"/>
      <c r="C21" s="855" t="s">
        <v>230</v>
      </c>
      <c r="D21" s="853"/>
      <c r="E21" s="809"/>
      <c r="F21" s="809"/>
      <c r="G21" s="809"/>
      <c r="H21" s="866" t="s">
        <v>269</v>
      </c>
      <c r="I21" s="866"/>
      <c r="J21" s="1415"/>
      <c r="K21" s="1420"/>
      <c r="L21" s="867"/>
      <c r="M21" s="867"/>
      <c r="N21" s="867"/>
      <c r="O21" s="867"/>
      <c r="P21" s="867"/>
      <c r="Q21" s="867"/>
      <c r="R21" s="857"/>
      <c r="S21" s="868"/>
      <c r="T21" s="867"/>
      <c r="U21" s="867"/>
      <c r="V21" s="867"/>
      <c r="W21" s="867"/>
      <c r="X21" s="867"/>
      <c r="Y21" s="867"/>
      <c r="Z21" s="867"/>
      <c r="AA21" s="867"/>
      <c r="AB21" s="867"/>
      <c r="AC21" s="860"/>
      <c r="AD21" s="860"/>
      <c r="AE21" s="860"/>
      <c r="AF21" s="860"/>
      <c r="AG21" s="860"/>
      <c r="AH21" s="860"/>
      <c r="AI21" s="860"/>
      <c r="AJ21" s="860"/>
      <c r="AK21" s="860"/>
      <c r="AL21" s="860"/>
      <c r="AM21" s="860"/>
      <c r="AN21" s="860"/>
      <c r="AO21" s="860"/>
      <c r="AP21" s="860"/>
    </row>
    <row r="22" spans="1:42" s="861" customFormat="1" ht="15" customHeight="1">
      <c r="A22" s="853"/>
      <c r="B22" s="854"/>
      <c r="C22" s="855" t="s">
        <v>230</v>
      </c>
      <c r="D22" s="853"/>
      <c r="E22" s="809"/>
      <c r="F22" s="809"/>
      <c r="G22" s="809"/>
      <c r="H22" s="869" t="s">
        <v>270</v>
      </c>
      <c r="I22" s="869"/>
      <c r="J22" s="1415"/>
      <c r="K22" s="1420"/>
      <c r="L22" s="867"/>
      <c r="M22" s="867"/>
      <c r="N22" s="867"/>
      <c r="O22" s="867"/>
      <c r="P22" s="867"/>
      <c r="Q22" s="867"/>
      <c r="R22" s="857"/>
      <c r="S22" s="868"/>
      <c r="T22" s="867"/>
      <c r="U22" s="867"/>
      <c r="V22" s="867"/>
      <c r="W22" s="867"/>
      <c r="X22" s="867"/>
      <c r="Y22" s="867"/>
      <c r="Z22" s="867"/>
      <c r="AA22" s="867"/>
      <c r="AB22" s="867"/>
      <c r="AC22" s="860"/>
      <c r="AD22" s="860"/>
      <c r="AE22" s="860"/>
      <c r="AF22" s="860"/>
      <c r="AG22" s="860"/>
      <c r="AH22" s="860"/>
      <c r="AI22" s="860"/>
      <c r="AJ22" s="860"/>
      <c r="AK22" s="860"/>
      <c r="AL22" s="860"/>
      <c r="AM22" s="860"/>
      <c r="AN22" s="860"/>
      <c r="AO22" s="860"/>
      <c r="AP22" s="860"/>
    </row>
    <row r="23" spans="1:42" s="861" customFormat="1" ht="15" customHeight="1">
      <c r="A23" s="853"/>
      <c r="B23" s="854"/>
      <c r="C23" s="855" t="s">
        <v>231</v>
      </c>
      <c r="D23" s="853"/>
      <c r="E23" s="809"/>
      <c r="F23" s="809"/>
      <c r="G23" s="809"/>
      <c r="H23" s="866" t="s">
        <v>271</v>
      </c>
      <c r="I23" s="866"/>
      <c r="J23" s="1415"/>
      <c r="K23" s="1420"/>
      <c r="L23" s="867"/>
      <c r="M23" s="867"/>
      <c r="N23" s="867"/>
      <c r="O23" s="867"/>
      <c r="P23" s="867"/>
      <c r="Q23" s="867"/>
      <c r="R23" s="857"/>
      <c r="S23" s="868"/>
      <c r="T23" s="867"/>
      <c r="U23" s="867"/>
      <c r="V23" s="867"/>
      <c r="W23" s="867"/>
      <c r="X23" s="867"/>
      <c r="Y23" s="867"/>
      <c r="Z23" s="867"/>
      <c r="AA23" s="867"/>
      <c r="AB23" s="867"/>
      <c r="AC23" s="860"/>
      <c r="AD23" s="860"/>
      <c r="AE23" s="860"/>
      <c r="AF23" s="860"/>
      <c r="AG23" s="860"/>
      <c r="AH23" s="860"/>
      <c r="AI23" s="860"/>
      <c r="AJ23" s="860"/>
      <c r="AK23" s="860"/>
      <c r="AL23" s="860"/>
      <c r="AM23" s="860"/>
      <c r="AN23" s="860"/>
      <c r="AO23" s="860"/>
      <c r="AP23" s="860"/>
    </row>
    <row r="24" spans="1:42" s="861" customFormat="1" ht="15" customHeight="1">
      <c r="A24" s="853"/>
      <c r="B24" s="854"/>
      <c r="C24" s="855" t="s">
        <v>230</v>
      </c>
      <c r="D24" s="853"/>
      <c r="E24" s="809"/>
      <c r="F24" s="809"/>
      <c r="G24" s="809"/>
      <c r="H24" s="866" t="s">
        <v>272</v>
      </c>
      <c r="I24" s="866"/>
      <c r="J24" s="1415"/>
      <c r="K24" s="1420"/>
      <c r="L24" s="867"/>
      <c r="M24" s="867"/>
      <c r="N24" s="867"/>
      <c r="O24" s="867"/>
      <c r="P24" s="867"/>
      <c r="Q24" s="867"/>
      <c r="R24" s="857"/>
      <c r="S24" s="868"/>
      <c r="T24" s="867"/>
      <c r="U24" s="867"/>
      <c r="V24" s="867"/>
      <c r="W24" s="867"/>
      <c r="X24" s="867"/>
      <c r="Y24" s="867"/>
      <c r="Z24" s="867"/>
      <c r="AA24" s="867"/>
      <c r="AB24" s="867"/>
      <c r="AC24" s="860"/>
      <c r="AD24" s="860"/>
      <c r="AE24" s="860"/>
      <c r="AF24" s="860"/>
      <c r="AG24" s="860"/>
      <c r="AH24" s="860"/>
      <c r="AI24" s="860"/>
      <c r="AJ24" s="860"/>
      <c r="AK24" s="860"/>
      <c r="AL24" s="860"/>
      <c r="AM24" s="860"/>
      <c r="AN24" s="860"/>
      <c r="AO24" s="860"/>
      <c r="AP24" s="860"/>
    </row>
    <row r="25" spans="1:42" s="861" customFormat="1" ht="15" customHeight="1">
      <c r="A25" s="853"/>
      <c r="B25" s="854"/>
      <c r="C25" s="855"/>
      <c r="D25" s="853"/>
      <c r="E25" s="809"/>
      <c r="F25" s="809"/>
      <c r="G25" s="809"/>
      <c r="H25" s="866" t="s">
        <v>273</v>
      </c>
      <c r="I25" s="866"/>
      <c r="J25" s="1415"/>
      <c r="K25" s="1420"/>
      <c r="L25" s="854">
        <f>L26+L27+L28</f>
        <v>0</v>
      </c>
      <c r="M25" s="854">
        <f>M26+M27+M28</f>
        <v>0</v>
      </c>
      <c r="N25" s="854">
        <f>N26+N27+N28</f>
        <v>0</v>
      </c>
      <c r="O25" s="854">
        <f t="shared" ref="O25:Q25" si="18">O26+O27+O28</f>
        <v>0</v>
      </c>
      <c r="P25" s="854">
        <f t="shared" si="18"/>
        <v>0</v>
      </c>
      <c r="Q25" s="854">
        <f t="shared" si="18"/>
        <v>0</v>
      </c>
      <c r="R25" s="859">
        <f>P25-SUM(S25:AB25)</f>
        <v>0</v>
      </c>
      <c r="S25" s="855">
        <f t="shared" ref="S25" si="19">S26+S27+S28</f>
        <v>0</v>
      </c>
      <c r="T25" s="854">
        <f t="shared" ref="T25" si="20">T26+T27+T28</f>
        <v>0</v>
      </c>
      <c r="U25" s="854">
        <f t="shared" ref="U25" si="21">U26+U27+U28</f>
        <v>0</v>
      </c>
      <c r="V25" s="854">
        <f t="shared" ref="V25" si="22">V26+V27+V28</f>
        <v>0</v>
      </c>
      <c r="W25" s="854">
        <f t="shared" ref="W25" si="23">W26+W27+W28</f>
        <v>0</v>
      </c>
      <c r="X25" s="854">
        <f t="shared" ref="X25" si="24">X26+X27+X28</f>
        <v>0</v>
      </c>
      <c r="Y25" s="854">
        <f t="shared" ref="Y25" si="25">Y26+Y27+Y28</f>
        <v>0</v>
      </c>
      <c r="Z25" s="854">
        <f t="shared" ref="Z25" si="26">Z26+Z27+Z28</f>
        <v>0</v>
      </c>
      <c r="AA25" s="854">
        <f t="shared" ref="AA25" si="27">AA26+AA27+AA28</f>
        <v>0</v>
      </c>
      <c r="AB25" s="854">
        <f t="shared" ref="AB25" si="28">AB26+AB27+AB28</f>
        <v>0</v>
      </c>
      <c r="AC25" s="860"/>
      <c r="AD25" s="860"/>
      <c r="AE25" s="860"/>
      <c r="AF25" s="860"/>
      <c r="AG25" s="860"/>
      <c r="AH25" s="860"/>
      <c r="AI25" s="860"/>
      <c r="AJ25" s="860"/>
      <c r="AK25" s="860"/>
      <c r="AL25" s="860"/>
      <c r="AM25" s="860"/>
      <c r="AN25" s="860"/>
      <c r="AO25" s="860"/>
      <c r="AP25" s="860"/>
    </row>
    <row r="26" spans="1:42" s="861" customFormat="1" ht="15" customHeight="1">
      <c r="A26" s="853"/>
      <c r="B26" s="854"/>
      <c r="C26" s="855" t="s">
        <v>230</v>
      </c>
      <c r="D26" s="853"/>
      <c r="E26" s="809"/>
      <c r="F26" s="809"/>
      <c r="G26" s="809"/>
      <c r="H26" s="866"/>
      <c r="I26" s="866" t="s">
        <v>274</v>
      </c>
      <c r="J26" s="1415"/>
      <c r="K26" s="1420"/>
      <c r="L26" s="867"/>
      <c r="M26" s="867"/>
      <c r="N26" s="867"/>
      <c r="O26" s="867"/>
      <c r="P26" s="867"/>
      <c r="Q26" s="867"/>
      <c r="R26" s="857"/>
      <c r="S26" s="868"/>
      <c r="T26" s="867"/>
      <c r="U26" s="867"/>
      <c r="V26" s="867"/>
      <c r="W26" s="867"/>
      <c r="X26" s="867"/>
      <c r="Y26" s="867"/>
      <c r="Z26" s="867"/>
      <c r="AA26" s="867"/>
      <c r="AB26" s="867"/>
      <c r="AC26" s="860"/>
      <c r="AD26" s="860"/>
      <c r="AE26" s="860"/>
      <c r="AF26" s="860"/>
      <c r="AG26" s="860"/>
      <c r="AH26" s="860"/>
      <c r="AI26" s="860"/>
      <c r="AJ26" s="860"/>
      <c r="AK26" s="860"/>
      <c r="AL26" s="860"/>
      <c r="AM26" s="860"/>
      <c r="AN26" s="860"/>
      <c r="AO26" s="860"/>
      <c r="AP26" s="860"/>
    </row>
    <row r="27" spans="1:42" s="861" customFormat="1" ht="15" customHeight="1">
      <c r="A27" s="853"/>
      <c r="B27" s="854"/>
      <c r="C27" s="855" t="s">
        <v>230</v>
      </c>
      <c r="D27" s="853"/>
      <c r="E27" s="809"/>
      <c r="F27" s="809"/>
      <c r="G27" s="809"/>
      <c r="H27" s="866"/>
      <c r="I27" s="866" t="s">
        <v>275</v>
      </c>
      <c r="J27" s="1415"/>
      <c r="K27" s="1420"/>
      <c r="L27" s="867"/>
      <c r="M27" s="867"/>
      <c r="N27" s="867"/>
      <c r="O27" s="867"/>
      <c r="P27" s="867"/>
      <c r="Q27" s="867"/>
      <c r="R27" s="857"/>
      <c r="S27" s="868"/>
      <c r="T27" s="867"/>
      <c r="U27" s="867"/>
      <c r="V27" s="867"/>
      <c r="W27" s="867"/>
      <c r="X27" s="867"/>
      <c r="Y27" s="867"/>
      <c r="Z27" s="867"/>
      <c r="AA27" s="867"/>
      <c r="AB27" s="867"/>
      <c r="AC27" s="860"/>
      <c r="AD27" s="860"/>
      <c r="AE27" s="860"/>
      <c r="AF27" s="860"/>
      <c r="AG27" s="860"/>
      <c r="AH27" s="860"/>
      <c r="AI27" s="860"/>
      <c r="AJ27" s="860"/>
      <c r="AK27" s="860"/>
      <c r="AL27" s="860"/>
      <c r="AM27" s="860"/>
      <c r="AN27" s="860"/>
      <c r="AO27" s="860"/>
      <c r="AP27" s="860"/>
    </row>
    <row r="28" spans="1:42" s="861" customFormat="1" ht="15" customHeight="1">
      <c r="A28" s="853"/>
      <c r="B28" s="854"/>
      <c r="C28" s="855" t="s">
        <v>230</v>
      </c>
      <c r="D28" s="853"/>
      <c r="E28" s="809"/>
      <c r="F28" s="809"/>
      <c r="G28" s="809"/>
      <c r="H28" s="866"/>
      <c r="I28" s="866" t="s">
        <v>1258</v>
      </c>
      <c r="J28" s="1415"/>
      <c r="K28" s="1420"/>
      <c r="L28" s="867"/>
      <c r="M28" s="867"/>
      <c r="N28" s="867"/>
      <c r="O28" s="867"/>
      <c r="P28" s="867"/>
      <c r="Q28" s="867"/>
      <c r="R28" s="857"/>
      <c r="S28" s="868"/>
      <c r="T28" s="867"/>
      <c r="U28" s="867"/>
      <c r="V28" s="867"/>
      <c r="W28" s="867"/>
      <c r="X28" s="867"/>
      <c r="Y28" s="867"/>
      <c r="Z28" s="867"/>
      <c r="AA28" s="867"/>
      <c r="AB28" s="867"/>
      <c r="AC28" s="860"/>
      <c r="AD28" s="860"/>
      <c r="AE28" s="860"/>
      <c r="AF28" s="860"/>
      <c r="AG28" s="860"/>
      <c r="AH28" s="860"/>
      <c r="AI28" s="860"/>
      <c r="AJ28" s="860"/>
      <c r="AK28" s="860"/>
      <c r="AL28" s="860"/>
      <c r="AM28" s="860"/>
      <c r="AN28" s="860"/>
      <c r="AO28" s="860"/>
      <c r="AP28" s="860"/>
    </row>
    <row r="29" spans="1:42" s="861" customFormat="1" ht="15" customHeight="1">
      <c r="A29" s="853"/>
      <c r="B29" s="854"/>
      <c r="C29" s="855" t="s">
        <v>230</v>
      </c>
      <c r="D29" s="853"/>
      <c r="E29" s="809"/>
      <c r="F29" s="809"/>
      <c r="G29" s="809"/>
      <c r="H29" s="866" t="s">
        <v>276</v>
      </c>
      <c r="I29" s="866"/>
      <c r="J29" s="1415"/>
      <c r="K29" s="1420"/>
      <c r="L29" s="867"/>
      <c r="M29" s="867"/>
      <c r="N29" s="867"/>
      <c r="O29" s="867"/>
      <c r="P29" s="867"/>
      <c r="Q29" s="867"/>
      <c r="R29" s="857"/>
      <c r="S29" s="868"/>
      <c r="T29" s="867"/>
      <c r="U29" s="867"/>
      <c r="V29" s="867"/>
      <c r="W29" s="867"/>
      <c r="X29" s="867"/>
      <c r="Y29" s="867"/>
      <c r="Z29" s="867"/>
      <c r="AA29" s="867"/>
      <c r="AB29" s="867"/>
      <c r="AC29" s="860"/>
      <c r="AD29" s="860"/>
      <c r="AE29" s="860"/>
      <c r="AF29" s="860"/>
      <c r="AG29" s="860"/>
      <c r="AH29" s="860"/>
      <c r="AI29" s="860"/>
      <c r="AJ29" s="860"/>
      <c r="AK29" s="860"/>
      <c r="AL29" s="860"/>
      <c r="AM29" s="860"/>
      <c r="AN29" s="860"/>
      <c r="AO29" s="860"/>
      <c r="AP29" s="860"/>
    </row>
    <row r="30" spans="1:42" s="861" customFormat="1" ht="15" customHeight="1">
      <c r="A30" s="853"/>
      <c r="B30" s="854"/>
      <c r="C30" s="855" t="s">
        <v>230</v>
      </c>
      <c r="D30" s="853"/>
      <c r="E30" s="809"/>
      <c r="F30" s="809"/>
      <c r="G30" s="809"/>
      <c r="H30" s="866" t="s">
        <v>277</v>
      </c>
      <c r="I30" s="866"/>
      <c r="J30" s="1415"/>
      <c r="K30" s="1420"/>
      <c r="L30" s="867"/>
      <c r="M30" s="867"/>
      <c r="N30" s="867"/>
      <c r="O30" s="867"/>
      <c r="P30" s="867"/>
      <c r="Q30" s="867"/>
      <c r="R30" s="857"/>
      <c r="S30" s="868"/>
      <c r="T30" s="867"/>
      <c r="U30" s="867"/>
      <c r="V30" s="867"/>
      <c r="W30" s="867"/>
      <c r="X30" s="867"/>
      <c r="Y30" s="867"/>
      <c r="Z30" s="867"/>
      <c r="AA30" s="867"/>
      <c r="AB30" s="867"/>
      <c r="AC30" s="860"/>
      <c r="AD30" s="860"/>
      <c r="AE30" s="860"/>
      <c r="AF30" s="860"/>
      <c r="AG30" s="860"/>
      <c r="AH30" s="860"/>
      <c r="AI30" s="860"/>
      <c r="AJ30" s="860"/>
      <c r="AK30" s="860"/>
      <c r="AL30" s="860"/>
      <c r="AM30" s="860"/>
      <c r="AN30" s="860"/>
      <c r="AO30" s="860"/>
      <c r="AP30" s="860"/>
    </row>
    <row r="31" spans="1:42" s="861" customFormat="1" ht="15" customHeight="1">
      <c r="A31" s="853"/>
      <c r="B31" s="854"/>
      <c r="C31" s="855"/>
      <c r="D31" s="853"/>
      <c r="E31" s="809"/>
      <c r="F31" s="809"/>
      <c r="G31" s="809"/>
      <c r="H31" s="866" t="s">
        <v>278</v>
      </c>
      <c r="I31" s="866"/>
      <c r="J31" s="1415"/>
      <c r="K31" s="1420"/>
      <c r="L31" s="854">
        <f>L32+L33</f>
        <v>0</v>
      </c>
      <c r="M31" s="854">
        <f>M32+M33</f>
        <v>0</v>
      </c>
      <c r="N31" s="854">
        <f>N32+N33</f>
        <v>0</v>
      </c>
      <c r="O31" s="854">
        <f t="shared" ref="O31:Q31" si="29">O32+O33</f>
        <v>0</v>
      </c>
      <c r="P31" s="854">
        <f t="shared" si="29"/>
        <v>0</v>
      </c>
      <c r="Q31" s="854">
        <f t="shared" si="29"/>
        <v>0</v>
      </c>
      <c r="R31" s="859">
        <f>P31-SUM(S31:AB31)</f>
        <v>0</v>
      </c>
      <c r="S31" s="855">
        <f t="shared" ref="S31" si="30">S32+S33</f>
        <v>0</v>
      </c>
      <c r="T31" s="854">
        <f t="shared" ref="T31" si="31">T32+T33</f>
        <v>0</v>
      </c>
      <c r="U31" s="854">
        <f t="shared" ref="U31" si="32">U32+U33</f>
        <v>0</v>
      </c>
      <c r="V31" s="854">
        <f t="shared" ref="V31" si="33">V32+V33</f>
        <v>0</v>
      </c>
      <c r="W31" s="854">
        <f t="shared" ref="W31" si="34">W32+W33</f>
        <v>0</v>
      </c>
      <c r="X31" s="854">
        <f t="shared" ref="X31" si="35">X32+X33</f>
        <v>0</v>
      </c>
      <c r="Y31" s="854">
        <f t="shared" ref="Y31" si="36">Y32+Y33</f>
        <v>0</v>
      </c>
      <c r="Z31" s="854">
        <f t="shared" ref="Z31" si="37">Z32+Z33</f>
        <v>0</v>
      </c>
      <c r="AA31" s="854">
        <f t="shared" ref="AA31" si="38">AA32+AA33</f>
        <v>0</v>
      </c>
      <c r="AB31" s="854">
        <f t="shared" ref="AB31" si="39">AB32+AB33</f>
        <v>0</v>
      </c>
      <c r="AC31" s="860"/>
      <c r="AD31" s="860"/>
      <c r="AE31" s="860"/>
      <c r="AF31" s="860"/>
      <c r="AG31" s="860"/>
      <c r="AH31" s="860"/>
      <c r="AI31" s="860"/>
      <c r="AJ31" s="860"/>
      <c r="AK31" s="860"/>
      <c r="AL31" s="860"/>
      <c r="AM31" s="860"/>
      <c r="AN31" s="860"/>
      <c r="AO31" s="860"/>
      <c r="AP31" s="860"/>
    </row>
    <row r="32" spans="1:42" s="861" customFormat="1" ht="15" customHeight="1">
      <c r="A32" s="853"/>
      <c r="B32" s="854"/>
      <c r="C32" s="855" t="s">
        <v>230</v>
      </c>
      <c r="D32" s="853"/>
      <c r="E32" s="809"/>
      <c r="F32" s="809"/>
      <c r="G32" s="809"/>
      <c r="H32" s="866"/>
      <c r="I32" s="866" t="s">
        <v>279</v>
      </c>
      <c r="J32" s="1415"/>
      <c r="K32" s="1420"/>
      <c r="L32" s="867"/>
      <c r="M32" s="867"/>
      <c r="N32" s="867"/>
      <c r="O32" s="867"/>
      <c r="P32" s="867"/>
      <c r="Q32" s="867"/>
      <c r="R32" s="857"/>
      <c r="S32" s="868"/>
      <c r="T32" s="867"/>
      <c r="U32" s="867"/>
      <c r="V32" s="867"/>
      <c r="W32" s="867"/>
      <c r="X32" s="867"/>
      <c r="Y32" s="867"/>
      <c r="Z32" s="867"/>
      <c r="AA32" s="867"/>
      <c r="AB32" s="867"/>
      <c r="AC32" s="860"/>
      <c r="AD32" s="860"/>
      <c r="AE32" s="860"/>
      <c r="AF32" s="860"/>
      <c r="AG32" s="860"/>
      <c r="AH32" s="860"/>
      <c r="AI32" s="860"/>
      <c r="AJ32" s="860"/>
      <c r="AK32" s="860"/>
      <c r="AL32" s="860"/>
      <c r="AM32" s="860"/>
      <c r="AN32" s="860"/>
      <c r="AO32" s="860"/>
      <c r="AP32" s="860"/>
    </row>
    <row r="33" spans="1:42" s="861" customFormat="1" ht="15" customHeight="1">
      <c r="A33" s="853"/>
      <c r="B33" s="854"/>
      <c r="C33" s="855" t="s">
        <v>230</v>
      </c>
      <c r="D33" s="853"/>
      <c r="E33" s="809"/>
      <c r="F33" s="809"/>
      <c r="G33" s="809"/>
      <c r="H33" s="866"/>
      <c r="I33" s="866" t="s">
        <v>280</v>
      </c>
      <c r="J33" s="1415"/>
      <c r="K33" s="1420"/>
      <c r="L33" s="867"/>
      <c r="M33" s="867"/>
      <c r="N33" s="867"/>
      <c r="O33" s="867"/>
      <c r="P33" s="867"/>
      <c r="Q33" s="867"/>
      <c r="R33" s="857"/>
      <c r="S33" s="868"/>
      <c r="T33" s="867"/>
      <c r="U33" s="867"/>
      <c r="V33" s="867"/>
      <c r="W33" s="867"/>
      <c r="X33" s="867"/>
      <c r="Y33" s="867"/>
      <c r="Z33" s="867"/>
      <c r="AA33" s="867"/>
      <c r="AB33" s="867"/>
      <c r="AC33" s="860"/>
      <c r="AD33" s="860"/>
      <c r="AE33" s="860"/>
      <c r="AF33" s="860"/>
      <c r="AG33" s="860"/>
      <c r="AH33" s="860"/>
      <c r="AI33" s="860"/>
      <c r="AJ33" s="860"/>
      <c r="AK33" s="860"/>
      <c r="AL33" s="860"/>
      <c r="AM33" s="860"/>
      <c r="AN33" s="860"/>
      <c r="AO33" s="860"/>
      <c r="AP33" s="860"/>
    </row>
    <row r="34" spans="1:42" s="861" customFormat="1" ht="15" customHeight="1">
      <c r="A34" s="853"/>
      <c r="B34" s="854"/>
      <c r="C34" s="855" t="s">
        <v>231</v>
      </c>
      <c r="D34" s="853"/>
      <c r="E34" s="809"/>
      <c r="F34" s="809"/>
      <c r="G34" s="809"/>
      <c r="H34" s="866" t="s">
        <v>281</v>
      </c>
      <c r="I34" s="866"/>
      <c r="J34" s="1415"/>
      <c r="K34" s="1420"/>
      <c r="L34" s="867"/>
      <c r="M34" s="867"/>
      <c r="N34" s="867"/>
      <c r="O34" s="867"/>
      <c r="P34" s="867"/>
      <c r="Q34" s="867"/>
      <c r="R34" s="857"/>
      <c r="S34" s="868"/>
      <c r="T34" s="867"/>
      <c r="U34" s="867"/>
      <c r="V34" s="867"/>
      <c r="W34" s="867"/>
      <c r="X34" s="867"/>
      <c r="Y34" s="867"/>
      <c r="Z34" s="867"/>
      <c r="AA34" s="867"/>
      <c r="AB34" s="867"/>
      <c r="AC34" s="860"/>
      <c r="AD34" s="860"/>
      <c r="AE34" s="860"/>
      <c r="AF34" s="860"/>
      <c r="AG34" s="860"/>
      <c r="AH34" s="860"/>
      <c r="AI34" s="860"/>
      <c r="AJ34" s="860"/>
      <c r="AK34" s="860"/>
      <c r="AL34" s="860"/>
      <c r="AM34" s="860"/>
      <c r="AN34" s="860"/>
      <c r="AO34" s="860"/>
      <c r="AP34" s="860"/>
    </row>
    <row r="35" spans="1:42" s="861" customFormat="1" ht="15" customHeight="1">
      <c r="A35" s="853"/>
      <c r="B35" s="854"/>
      <c r="C35" s="855" t="s">
        <v>231</v>
      </c>
      <c r="D35" s="853"/>
      <c r="E35" s="809"/>
      <c r="F35" s="809"/>
      <c r="G35" s="809"/>
      <c r="H35" s="866" t="s">
        <v>282</v>
      </c>
      <c r="I35" s="866"/>
      <c r="J35" s="1415"/>
      <c r="K35" s="1420"/>
      <c r="L35" s="867"/>
      <c r="M35" s="867"/>
      <c r="N35" s="867"/>
      <c r="O35" s="867"/>
      <c r="P35" s="867"/>
      <c r="Q35" s="867"/>
      <c r="R35" s="857"/>
      <c r="S35" s="868"/>
      <c r="T35" s="867"/>
      <c r="U35" s="867"/>
      <c r="V35" s="867"/>
      <c r="W35" s="867"/>
      <c r="X35" s="867"/>
      <c r="Y35" s="867"/>
      <c r="Z35" s="867"/>
      <c r="AA35" s="867"/>
      <c r="AB35" s="867"/>
      <c r="AC35" s="860"/>
      <c r="AD35" s="860"/>
      <c r="AE35" s="860"/>
      <c r="AF35" s="860"/>
      <c r="AG35" s="860"/>
      <c r="AH35" s="860"/>
      <c r="AI35" s="860"/>
      <c r="AJ35" s="860"/>
      <c r="AK35" s="860"/>
      <c r="AL35" s="860"/>
      <c r="AM35" s="860"/>
      <c r="AN35" s="860"/>
      <c r="AO35" s="860"/>
      <c r="AP35" s="860"/>
    </row>
    <row r="36" spans="1:42" s="861" customFormat="1" ht="15" customHeight="1">
      <c r="A36" s="853"/>
      <c r="B36" s="854"/>
      <c r="C36" s="855" t="s">
        <v>231</v>
      </c>
      <c r="D36" s="853"/>
      <c r="E36" s="809"/>
      <c r="F36" s="809"/>
      <c r="G36" s="809"/>
      <c r="H36" s="866" t="s">
        <v>283</v>
      </c>
      <c r="I36" s="866"/>
      <c r="J36" s="1415"/>
      <c r="K36" s="1420"/>
      <c r="L36" s="867"/>
      <c r="M36" s="867"/>
      <c r="N36" s="867"/>
      <c r="O36" s="867"/>
      <c r="P36" s="867"/>
      <c r="Q36" s="867"/>
      <c r="R36" s="857"/>
      <c r="S36" s="868"/>
      <c r="T36" s="867"/>
      <c r="U36" s="867"/>
      <c r="V36" s="867"/>
      <c r="W36" s="867"/>
      <c r="X36" s="867"/>
      <c r="Y36" s="867"/>
      <c r="Z36" s="867"/>
      <c r="AA36" s="867"/>
      <c r="AB36" s="867"/>
      <c r="AC36" s="860"/>
      <c r="AD36" s="860"/>
      <c r="AE36" s="860"/>
      <c r="AF36" s="860"/>
      <c r="AG36" s="860"/>
      <c r="AH36" s="860"/>
      <c r="AI36" s="860"/>
      <c r="AJ36" s="860"/>
      <c r="AK36" s="860"/>
      <c r="AL36" s="860"/>
      <c r="AM36" s="860"/>
      <c r="AN36" s="860"/>
      <c r="AO36" s="860"/>
      <c r="AP36" s="860"/>
    </row>
    <row r="37" spans="1:42" s="861" customFormat="1" ht="15" customHeight="1">
      <c r="A37" s="853"/>
      <c r="B37" s="954"/>
      <c r="C37" s="855" t="s">
        <v>231</v>
      </c>
      <c r="D37" s="853"/>
      <c r="E37" s="952"/>
      <c r="F37" s="952"/>
      <c r="G37" s="952"/>
      <c r="H37" s="2302" t="s">
        <v>1461</v>
      </c>
      <c r="I37" s="953"/>
      <c r="J37" s="1415"/>
      <c r="K37" s="1420"/>
      <c r="L37" s="955"/>
      <c r="M37" s="955"/>
      <c r="N37" s="955"/>
      <c r="O37" s="955"/>
      <c r="P37" s="955"/>
      <c r="Q37" s="955"/>
      <c r="R37" s="857"/>
      <c r="S37" s="868"/>
      <c r="T37" s="955"/>
      <c r="U37" s="955"/>
      <c r="V37" s="955"/>
      <c r="W37" s="955"/>
      <c r="X37" s="955"/>
      <c r="Y37" s="955"/>
      <c r="Z37" s="955"/>
      <c r="AA37" s="955"/>
      <c r="AB37" s="955"/>
      <c r="AC37" s="860"/>
      <c r="AD37" s="860"/>
      <c r="AE37" s="860"/>
      <c r="AF37" s="860"/>
      <c r="AG37" s="860"/>
      <c r="AH37" s="860"/>
      <c r="AI37" s="860"/>
      <c r="AJ37" s="860"/>
      <c r="AK37" s="860"/>
      <c r="AL37" s="860"/>
      <c r="AM37" s="860"/>
      <c r="AN37" s="860"/>
      <c r="AO37" s="860"/>
      <c r="AP37" s="860"/>
    </row>
    <row r="38" spans="1:42" s="861" customFormat="1" ht="15" customHeight="1">
      <c r="A38" s="853"/>
      <c r="B38" s="854"/>
      <c r="C38" s="855"/>
      <c r="D38" s="853"/>
      <c r="E38" s="809"/>
      <c r="F38" s="809"/>
      <c r="G38" s="809"/>
      <c r="H38" s="866"/>
      <c r="I38" s="866"/>
      <c r="J38" s="1415"/>
      <c r="K38" s="1420"/>
      <c r="L38" s="867"/>
      <c r="M38" s="867"/>
      <c r="N38" s="867"/>
      <c r="O38" s="867"/>
      <c r="P38" s="867"/>
      <c r="Q38" s="867"/>
      <c r="R38" s="857"/>
      <c r="S38" s="868"/>
      <c r="T38" s="867"/>
      <c r="U38" s="867"/>
      <c r="V38" s="867"/>
      <c r="W38" s="867"/>
      <c r="X38" s="867"/>
      <c r="Y38" s="867"/>
      <c r="Z38" s="867"/>
      <c r="AA38" s="867"/>
      <c r="AB38" s="867"/>
      <c r="AC38" s="860"/>
      <c r="AD38" s="860"/>
      <c r="AE38" s="860"/>
      <c r="AF38" s="860"/>
      <c r="AG38" s="860"/>
      <c r="AH38" s="860"/>
      <c r="AI38" s="860"/>
      <c r="AJ38" s="860"/>
      <c r="AK38" s="860"/>
      <c r="AL38" s="860"/>
      <c r="AM38" s="860"/>
      <c r="AN38" s="860"/>
      <c r="AO38" s="860"/>
      <c r="AP38" s="860"/>
    </row>
    <row r="39" spans="1:42" s="861" customFormat="1" ht="15" customHeight="1">
      <c r="A39" s="853"/>
      <c r="B39" s="854"/>
      <c r="C39" s="855"/>
      <c r="D39" s="853"/>
      <c r="E39" s="809"/>
      <c r="F39" s="809"/>
      <c r="G39" s="809" t="s">
        <v>284</v>
      </c>
      <c r="H39" s="809"/>
      <c r="I39" s="809"/>
      <c r="J39" s="1414"/>
      <c r="K39" s="1419" t="s">
        <v>19</v>
      </c>
      <c r="L39" s="854">
        <f>L40+L41</f>
        <v>0</v>
      </c>
      <c r="M39" s="854">
        <f>M40+M41</f>
        <v>0</v>
      </c>
      <c r="N39" s="854">
        <f>N40+N41</f>
        <v>0</v>
      </c>
      <c r="O39" s="854">
        <f t="shared" ref="O39:Q39" si="40">O40+O41</f>
        <v>0</v>
      </c>
      <c r="P39" s="854">
        <f t="shared" si="40"/>
        <v>0</v>
      </c>
      <c r="Q39" s="854">
        <f t="shared" si="40"/>
        <v>0</v>
      </c>
      <c r="R39" s="859">
        <f>P39-SUM(S39:AB39)</f>
        <v>0</v>
      </c>
      <c r="S39" s="855">
        <f t="shared" ref="S39" si="41">S40+S41</f>
        <v>0</v>
      </c>
      <c r="T39" s="854">
        <f t="shared" ref="T39" si="42">T40+T41</f>
        <v>0</v>
      </c>
      <c r="U39" s="854">
        <f t="shared" ref="U39" si="43">U40+U41</f>
        <v>0</v>
      </c>
      <c r="V39" s="854">
        <f t="shared" ref="V39" si="44">V40+V41</f>
        <v>0</v>
      </c>
      <c r="W39" s="854">
        <f t="shared" ref="W39" si="45">W40+W41</f>
        <v>0</v>
      </c>
      <c r="X39" s="854">
        <f t="shared" ref="X39" si="46">X40+X41</f>
        <v>0</v>
      </c>
      <c r="Y39" s="854">
        <f t="shared" ref="Y39" si="47">Y40+Y41</f>
        <v>0</v>
      </c>
      <c r="Z39" s="854">
        <f t="shared" ref="Z39" si="48">Z40+Z41</f>
        <v>0</v>
      </c>
      <c r="AA39" s="854">
        <f t="shared" ref="AA39" si="49">AA40+AA41</f>
        <v>0</v>
      </c>
      <c r="AB39" s="854">
        <f t="shared" ref="AB39" si="50">AB40+AB41</f>
        <v>0</v>
      </c>
      <c r="AC39" s="860"/>
      <c r="AD39" s="860"/>
      <c r="AE39" s="860"/>
      <c r="AF39" s="860"/>
      <c r="AG39" s="860"/>
      <c r="AH39" s="860"/>
      <c r="AI39" s="860"/>
      <c r="AJ39" s="860"/>
      <c r="AK39" s="860"/>
      <c r="AL39" s="860"/>
      <c r="AM39" s="860"/>
      <c r="AN39" s="860"/>
      <c r="AO39" s="860"/>
      <c r="AP39" s="860"/>
    </row>
    <row r="40" spans="1:42" s="861" customFormat="1" ht="15" customHeight="1">
      <c r="A40" s="853"/>
      <c r="B40" s="854"/>
      <c r="C40" s="855" t="s">
        <v>231</v>
      </c>
      <c r="D40" s="853"/>
      <c r="E40" s="809"/>
      <c r="F40" s="809"/>
      <c r="G40" s="809"/>
      <c r="H40" s="866" t="s">
        <v>285</v>
      </c>
      <c r="I40" s="866"/>
      <c r="J40" s="1415"/>
      <c r="K40" s="1420"/>
      <c r="L40" s="867"/>
      <c r="M40" s="867"/>
      <c r="N40" s="867"/>
      <c r="O40" s="867"/>
      <c r="P40" s="867"/>
      <c r="Q40" s="867"/>
      <c r="R40" s="857"/>
      <c r="S40" s="868"/>
      <c r="T40" s="867"/>
      <c r="U40" s="867"/>
      <c r="V40" s="867"/>
      <c r="W40" s="867"/>
      <c r="X40" s="867"/>
      <c r="Y40" s="867"/>
      <c r="Z40" s="867"/>
      <c r="AA40" s="867"/>
      <c r="AB40" s="867"/>
      <c r="AC40" s="860"/>
      <c r="AD40" s="860"/>
      <c r="AE40" s="860"/>
      <c r="AF40" s="860"/>
      <c r="AG40" s="860"/>
      <c r="AH40" s="860"/>
      <c r="AI40" s="860"/>
      <c r="AJ40" s="860"/>
      <c r="AK40" s="860"/>
      <c r="AL40" s="860"/>
      <c r="AM40" s="860"/>
      <c r="AN40" s="860"/>
      <c r="AO40" s="860"/>
      <c r="AP40" s="860"/>
    </row>
    <row r="41" spans="1:42" s="861" customFormat="1" ht="15" customHeight="1">
      <c r="A41" s="853"/>
      <c r="B41" s="854"/>
      <c r="C41" s="855" t="s">
        <v>230</v>
      </c>
      <c r="D41" s="853"/>
      <c r="E41" s="809"/>
      <c r="F41" s="809"/>
      <c r="G41" s="809"/>
      <c r="H41" s="866" t="s">
        <v>286</v>
      </c>
      <c r="I41" s="866"/>
      <c r="J41" s="1415"/>
      <c r="K41" s="1420"/>
      <c r="L41" s="867"/>
      <c r="M41" s="867"/>
      <c r="N41" s="867"/>
      <c r="O41" s="867"/>
      <c r="P41" s="867"/>
      <c r="Q41" s="867"/>
      <c r="R41" s="857"/>
      <c r="S41" s="868"/>
      <c r="T41" s="867"/>
      <c r="U41" s="867"/>
      <c r="V41" s="867"/>
      <c r="W41" s="867"/>
      <c r="X41" s="867"/>
      <c r="Y41" s="867"/>
      <c r="Z41" s="867"/>
      <c r="AA41" s="867"/>
      <c r="AB41" s="867"/>
      <c r="AC41" s="860"/>
      <c r="AD41" s="860"/>
      <c r="AE41" s="860"/>
      <c r="AF41" s="860"/>
      <c r="AG41" s="860"/>
      <c r="AH41" s="860"/>
      <c r="AI41" s="860"/>
      <c r="AJ41" s="860"/>
      <c r="AK41" s="860"/>
      <c r="AL41" s="860"/>
      <c r="AM41" s="860"/>
      <c r="AN41" s="860"/>
      <c r="AO41" s="860"/>
      <c r="AP41" s="860"/>
    </row>
    <row r="42" spans="1:42" s="861" customFormat="1" ht="15" customHeight="1">
      <c r="A42" s="853"/>
      <c r="B42" s="854"/>
      <c r="C42" s="855"/>
      <c r="D42" s="853"/>
      <c r="E42" s="809"/>
      <c r="F42" s="809"/>
      <c r="G42" s="809"/>
      <c r="H42" s="866"/>
      <c r="I42" s="866"/>
      <c r="J42" s="1415"/>
      <c r="K42" s="1420"/>
      <c r="L42" s="867"/>
      <c r="M42" s="867"/>
      <c r="N42" s="867"/>
      <c r="O42" s="867"/>
      <c r="P42" s="867"/>
      <c r="Q42" s="867"/>
      <c r="R42" s="857"/>
      <c r="S42" s="868"/>
      <c r="T42" s="867"/>
      <c r="U42" s="867"/>
      <c r="V42" s="867"/>
      <c r="W42" s="867"/>
      <c r="X42" s="867"/>
      <c r="Y42" s="867"/>
      <c r="Z42" s="867"/>
      <c r="AA42" s="867"/>
      <c r="AB42" s="867"/>
      <c r="AC42" s="860"/>
      <c r="AD42" s="860"/>
      <c r="AE42" s="860"/>
      <c r="AF42" s="860"/>
      <c r="AG42" s="860"/>
      <c r="AH42" s="860"/>
      <c r="AI42" s="860"/>
      <c r="AJ42" s="860"/>
      <c r="AK42" s="860"/>
      <c r="AL42" s="860"/>
      <c r="AM42" s="860"/>
      <c r="AN42" s="860"/>
      <c r="AO42" s="860"/>
      <c r="AP42" s="860"/>
    </row>
    <row r="43" spans="1:42" s="861" customFormat="1" ht="15" customHeight="1">
      <c r="A43" s="853"/>
      <c r="B43" s="854"/>
      <c r="C43" s="855"/>
      <c r="D43" s="853"/>
      <c r="E43" s="809"/>
      <c r="F43" s="809"/>
      <c r="G43" s="809" t="s">
        <v>287</v>
      </c>
      <c r="H43" s="809"/>
      <c r="I43" s="809"/>
      <c r="J43" s="1414"/>
      <c r="K43" s="1419"/>
      <c r="L43" s="854">
        <f>L44+L45+L48+L51+L54+L57+L60+L63</f>
        <v>0</v>
      </c>
      <c r="M43" s="854">
        <f>M44+M45+M48+M51+M54+M57+M60+M63</f>
        <v>0</v>
      </c>
      <c r="N43" s="854">
        <f>N44+N45+N48+N51+N54+N57+N60+N63</f>
        <v>0</v>
      </c>
      <c r="O43" s="854">
        <f t="shared" ref="O43:Q43" si="51">O44+O45+O48+O51+O54+O57+O60+O63</f>
        <v>0</v>
      </c>
      <c r="P43" s="854">
        <f t="shared" si="51"/>
        <v>0</v>
      </c>
      <c r="Q43" s="854">
        <f t="shared" si="51"/>
        <v>0</v>
      </c>
      <c r="R43" s="859">
        <f>P43-SUM(S43:AB43)</f>
        <v>0</v>
      </c>
      <c r="S43" s="855">
        <f t="shared" ref="S43" si="52">S44+S45+S48+S51+S54+S57+S60+S63</f>
        <v>0</v>
      </c>
      <c r="T43" s="854">
        <f t="shared" ref="T43" si="53">T44+T45+T48+T51+T54+T57+T60+T63</f>
        <v>0</v>
      </c>
      <c r="U43" s="854">
        <f t="shared" ref="U43" si="54">U44+U45+U48+U51+U54+U57+U60+U63</f>
        <v>0</v>
      </c>
      <c r="V43" s="854">
        <f t="shared" ref="V43" si="55">V44+V45+V48+V51+V54+V57+V60+V63</f>
        <v>0</v>
      </c>
      <c r="W43" s="854">
        <f t="shared" ref="W43" si="56">W44+W45+W48+W51+W54+W57+W60+W63</f>
        <v>0</v>
      </c>
      <c r="X43" s="854">
        <f t="shared" ref="X43" si="57">X44+X45+X48+X51+X54+X57+X60+X63</f>
        <v>0</v>
      </c>
      <c r="Y43" s="854">
        <f t="shared" ref="Y43" si="58">Y44+Y45+Y48+Y51+Y54+Y57+Y60+Y63</f>
        <v>0</v>
      </c>
      <c r="Z43" s="854">
        <f t="shared" ref="Z43" si="59">Z44+Z45+Z48+Z51+Z54+Z57+Z60+Z63</f>
        <v>0</v>
      </c>
      <c r="AA43" s="854">
        <f t="shared" ref="AA43" si="60">AA44+AA45+AA48+AA51+AA54+AA57+AA60+AA63</f>
        <v>0</v>
      </c>
      <c r="AB43" s="854">
        <f t="shared" ref="AB43" si="61">AB44+AB45+AB48+AB51+AB54+AB57+AB60+AB63</f>
        <v>0</v>
      </c>
      <c r="AC43" s="860"/>
      <c r="AD43" s="860"/>
      <c r="AE43" s="860"/>
      <c r="AF43" s="860"/>
      <c r="AG43" s="860"/>
      <c r="AH43" s="860"/>
      <c r="AI43" s="860"/>
      <c r="AJ43" s="860"/>
      <c r="AK43" s="860"/>
      <c r="AL43" s="860"/>
      <c r="AM43" s="860"/>
      <c r="AN43" s="860"/>
      <c r="AO43" s="860"/>
      <c r="AP43" s="860"/>
    </row>
    <row r="44" spans="1:42" s="861" customFormat="1" ht="15" customHeight="1">
      <c r="A44" s="853"/>
      <c r="B44" s="854"/>
      <c r="C44" s="855" t="s">
        <v>230</v>
      </c>
      <c r="D44" s="853"/>
      <c r="E44" s="809"/>
      <c r="F44" s="809"/>
      <c r="G44" s="809"/>
      <c r="H44" s="866" t="s">
        <v>288</v>
      </c>
      <c r="I44" s="866"/>
      <c r="J44" s="1415"/>
      <c r="K44" s="1419" t="s">
        <v>20</v>
      </c>
      <c r="L44" s="867"/>
      <c r="M44" s="867"/>
      <c r="N44" s="867"/>
      <c r="O44" s="867"/>
      <c r="P44" s="867"/>
      <c r="Q44" s="867"/>
      <c r="R44" s="857"/>
      <c r="S44" s="868"/>
      <c r="T44" s="867"/>
      <c r="U44" s="867"/>
      <c r="V44" s="867"/>
      <c r="W44" s="867"/>
      <c r="X44" s="867"/>
      <c r="Y44" s="867"/>
      <c r="Z44" s="867"/>
      <c r="AA44" s="867"/>
      <c r="AB44" s="867"/>
      <c r="AC44" s="860"/>
      <c r="AD44" s="860"/>
      <c r="AE44" s="860"/>
      <c r="AF44" s="860"/>
      <c r="AG44" s="860"/>
      <c r="AH44" s="860"/>
      <c r="AI44" s="860"/>
      <c r="AJ44" s="860"/>
      <c r="AK44" s="860"/>
      <c r="AL44" s="860"/>
      <c r="AM44" s="860"/>
      <c r="AN44" s="860"/>
      <c r="AO44" s="860"/>
      <c r="AP44" s="860"/>
    </row>
    <row r="45" spans="1:42" s="861" customFormat="1" ht="15" customHeight="1">
      <c r="A45" s="853"/>
      <c r="B45" s="854"/>
      <c r="C45" s="855"/>
      <c r="D45" s="853"/>
      <c r="E45" s="809"/>
      <c r="F45" s="809"/>
      <c r="G45" s="809"/>
      <c r="H45" s="866" t="s">
        <v>1259</v>
      </c>
      <c r="I45" s="866"/>
      <c r="J45" s="1415"/>
      <c r="K45" s="1419" t="s">
        <v>21</v>
      </c>
      <c r="L45" s="867">
        <f>L46+L47</f>
        <v>0</v>
      </c>
      <c r="M45" s="867">
        <f>M46+M47</f>
        <v>0</v>
      </c>
      <c r="N45" s="867">
        <f>N46+N47</f>
        <v>0</v>
      </c>
      <c r="O45" s="867">
        <f t="shared" ref="O45:Q45" si="62">O46+O47</f>
        <v>0</v>
      </c>
      <c r="P45" s="867">
        <f t="shared" si="62"/>
        <v>0</v>
      </c>
      <c r="Q45" s="867">
        <f t="shared" si="62"/>
        <v>0</v>
      </c>
      <c r="R45" s="859">
        <f>P45-SUM(S45:AB45)</f>
        <v>0</v>
      </c>
      <c r="S45" s="868">
        <f t="shared" ref="S45" si="63">S46+S47</f>
        <v>0</v>
      </c>
      <c r="T45" s="867">
        <f t="shared" ref="T45" si="64">T46+T47</f>
        <v>0</v>
      </c>
      <c r="U45" s="867">
        <f t="shared" ref="U45" si="65">U46+U47</f>
        <v>0</v>
      </c>
      <c r="V45" s="867">
        <f t="shared" ref="V45" si="66">V46+V47</f>
        <v>0</v>
      </c>
      <c r="W45" s="867">
        <f t="shared" ref="W45" si="67">W46+W47</f>
        <v>0</v>
      </c>
      <c r="X45" s="867">
        <f t="shared" ref="X45" si="68">X46+X47</f>
        <v>0</v>
      </c>
      <c r="Y45" s="867">
        <f t="shared" ref="Y45" si="69">Y46+Y47</f>
        <v>0</v>
      </c>
      <c r="Z45" s="867">
        <f t="shared" ref="Z45" si="70">Z46+Z47</f>
        <v>0</v>
      </c>
      <c r="AA45" s="867">
        <f t="shared" ref="AA45" si="71">AA46+AA47</f>
        <v>0</v>
      </c>
      <c r="AB45" s="867">
        <f t="shared" ref="AB45" si="72">AB46+AB47</f>
        <v>0</v>
      </c>
      <c r="AC45" s="860"/>
      <c r="AD45" s="860"/>
      <c r="AE45" s="860"/>
      <c r="AF45" s="860"/>
      <c r="AG45" s="860"/>
      <c r="AH45" s="860"/>
      <c r="AI45" s="860"/>
      <c r="AJ45" s="860"/>
      <c r="AK45" s="860"/>
      <c r="AL45" s="860"/>
      <c r="AM45" s="860"/>
      <c r="AN45" s="860"/>
      <c r="AO45" s="860"/>
      <c r="AP45" s="860"/>
    </row>
    <row r="46" spans="1:42" s="861" customFormat="1" ht="15" customHeight="1">
      <c r="A46" s="853"/>
      <c r="B46" s="854"/>
      <c r="C46" s="855" t="s">
        <v>231</v>
      </c>
      <c r="D46" s="853"/>
      <c r="E46" s="809"/>
      <c r="F46" s="809"/>
      <c r="G46" s="809"/>
      <c r="H46" s="866"/>
      <c r="I46" s="866" t="s">
        <v>285</v>
      </c>
      <c r="J46" s="1415"/>
      <c r="K46" s="1419"/>
      <c r="L46" s="867"/>
      <c r="M46" s="867"/>
      <c r="N46" s="867"/>
      <c r="O46" s="867"/>
      <c r="P46" s="867"/>
      <c r="Q46" s="867"/>
      <c r="R46" s="857"/>
      <c r="S46" s="868"/>
      <c r="T46" s="867"/>
      <c r="U46" s="867"/>
      <c r="V46" s="867"/>
      <c r="W46" s="867"/>
      <c r="X46" s="867"/>
      <c r="Y46" s="867"/>
      <c r="Z46" s="867"/>
      <c r="AA46" s="867"/>
      <c r="AB46" s="867"/>
      <c r="AC46" s="860"/>
      <c r="AD46" s="860"/>
      <c r="AE46" s="860"/>
      <c r="AF46" s="860"/>
      <c r="AG46" s="860"/>
      <c r="AH46" s="860"/>
      <c r="AI46" s="860"/>
      <c r="AJ46" s="860"/>
      <c r="AK46" s="860"/>
      <c r="AL46" s="860"/>
      <c r="AM46" s="860"/>
      <c r="AN46" s="860"/>
      <c r="AO46" s="860"/>
      <c r="AP46" s="860"/>
    </row>
    <row r="47" spans="1:42" s="861" customFormat="1" ht="15" customHeight="1">
      <c r="A47" s="853"/>
      <c r="B47" s="854"/>
      <c r="C47" s="855" t="s">
        <v>230</v>
      </c>
      <c r="D47" s="853"/>
      <c r="E47" s="809"/>
      <c r="F47" s="809"/>
      <c r="G47" s="809"/>
      <c r="H47" s="866"/>
      <c r="I47" s="866" t="s">
        <v>289</v>
      </c>
      <c r="J47" s="1415"/>
      <c r="K47" s="1419"/>
      <c r="L47" s="867"/>
      <c r="M47" s="867"/>
      <c r="N47" s="867"/>
      <c r="O47" s="867"/>
      <c r="P47" s="867"/>
      <c r="Q47" s="867"/>
      <c r="R47" s="857"/>
      <c r="S47" s="868"/>
      <c r="T47" s="867"/>
      <c r="U47" s="867"/>
      <c r="V47" s="867"/>
      <c r="W47" s="867"/>
      <c r="X47" s="867"/>
      <c r="Y47" s="867"/>
      <c r="Z47" s="867"/>
      <c r="AA47" s="867"/>
      <c r="AB47" s="867"/>
      <c r="AC47" s="860"/>
      <c r="AD47" s="860"/>
      <c r="AE47" s="860"/>
      <c r="AF47" s="860"/>
      <c r="AG47" s="860"/>
      <c r="AH47" s="860"/>
      <c r="AI47" s="860"/>
      <c r="AJ47" s="860"/>
      <c r="AK47" s="860"/>
      <c r="AL47" s="860"/>
      <c r="AM47" s="860"/>
      <c r="AN47" s="860"/>
      <c r="AO47" s="860"/>
      <c r="AP47" s="860"/>
    </row>
    <row r="48" spans="1:42" s="861" customFormat="1" ht="15" customHeight="1">
      <c r="A48" s="853"/>
      <c r="B48" s="854"/>
      <c r="C48" s="855"/>
      <c r="D48" s="853"/>
      <c r="E48" s="809"/>
      <c r="F48" s="809"/>
      <c r="G48" s="809"/>
      <c r="H48" s="866" t="s">
        <v>1260</v>
      </c>
      <c r="I48" s="866"/>
      <c r="J48" s="1415"/>
      <c r="K48" s="1419" t="s">
        <v>22</v>
      </c>
      <c r="L48" s="867">
        <f>L49+L50</f>
        <v>0</v>
      </c>
      <c r="M48" s="867">
        <f>M49+M50</f>
        <v>0</v>
      </c>
      <c r="N48" s="867">
        <f>N49+N50</f>
        <v>0</v>
      </c>
      <c r="O48" s="867">
        <f t="shared" ref="O48:Q48" si="73">O49+O50</f>
        <v>0</v>
      </c>
      <c r="P48" s="867">
        <f t="shared" si="73"/>
        <v>0</v>
      </c>
      <c r="Q48" s="867">
        <f t="shared" si="73"/>
        <v>0</v>
      </c>
      <c r="R48" s="859">
        <f>P48-SUM(S48:AB48)</f>
        <v>0</v>
      </c>
      <c r="S48" s="868">
        <f t="shared" ref="S48" si="74">S49+S50</f>
        <v>0</v>
      </c>
      <c r="T48" s="867">
        <f t="shared" ref="T48" si="75">T49+T50</f>
        <v>0</v>
      </c>
      <c r="U48" s="867">
        <f t="shared" ref="U48" si="76">U49+U50</f>
        <v>0</v>
      </c>
      <c r="V48" s="867">
        <f t="shared" ref="V48" si="77">V49+V50</f>
        <v>0</v>
      </c>
      <c r="W48" s="867">
        <f t="shared" ref="W48" si="78">W49+W50</f>
        <v>0</v>
      </c>
      <c r="X48" s="867">
        <f t="shared" ref="X48" si="79">X49+X50</f>
        <v>0</v>
      </c>
      <c r="Y48" s="867">
        <f t="shared" ref="Y48" si="80">Y49+Y50</f>
        <v>0</v>
      </c>
      <c r="Z48" s="867">
        <f t="shared" ref="Z48" si="81">Z49+Z50</f>
        <v>0</v>
      </c>
      <c r="AA48" s="867">
        <f t="shared" ref="AA48" si="82">AA49+AA50</f>
        <v>0</v>
      </c>
      <c r="AB48" s="867">
        <f t="shared" ref="AB48" si="83">AB49+AB50</f>
        <v>0</v>
      </c>
      <c r="AC48" s="860"/>
      <c r="AD48" s="860"/>
      <c r="AE48" s="860"/>
      <c r="AF48" s="860"/>
      <c r="AG48" s="860"/>
      <c r="AH48" s="860"/>
      <c r="AI48" s="860"/>
      <c r="AJ48" s="860"/>
      <c r="AK48" s="860"/>
      <c r="AL48" s="860"/>
      <c r="AM48" s="860"/>
      <c r="AN48" s="860"/>
      <c r="AO48" s="860"/>
      <c r="AP48" s="860"/>
    </row>
    <row r="49" spans="1:42" s="861" customFormat="1" ht="15" customHeight="1">
      <c r="A49" s="853"/>
      <c r="B49" s="854"/>
      <c r="C49" s="855" t="s">
        <v>231</v>
      </c>
      <c r="D49" s="853"/>
      <c r="E49" s="809"/>
      <c r="F49" s="809"/>
      <c r="G49" s="809"/>
      <c r="H49" s="866"/>
      <c r="I49" s="866" t="s">
        <v>285</v>
      </c>
      <c r="J49" s="1415"/>
      <c r="K49" s="1420"/>
      <c r="L49" s="867"/>
      <c r="M49" s="867"/>
      <c r="N49" s="867"/>
      <c r="O49" s="867"/>
      <c r="P49" s="867"/>
      <c r="Q49" s="867"/>
      <c r="R49" s="857"/>
      <c r="S49" s="868"/>
      <c r="T49" s="867"/>
      <c r="U49" s="867"/>
      <c r="V49" s="867"/>
      <c r="W49" s="867"/>
      <c r="X49" s="867"/>
      <c r="Y49" s="867"/>
      <c r="Z49" s="867"/>
      <c r="AA49" s="867"/>
      <c r="AB49" s="867"/>
      <c r="AC49" s="860"/>
      <c r="AD49" s="860"/>
      <c r="AE49" s="860"/>
      <c r="AF49" s="860"/>
      <c r="AG49" s="860"/>
      <c r="AH49" s="860"/>
      <c r="AI49" s="860"/>
      <c r="AJ49" s="860"/>
      <c r="AK49" s="860"/>
      <c r="AL49" s="860"/>
      <c r="AM49" s="860"/>
      <c r="AN49" s="860"/>
      <c r="AO49" s="860"/>
      <c r="AP49" s="860"/>
    </row>
    <row r="50" spans="1:42" s="861" customFormat="1" ht="15" customHeight="1">
      <c r="A50" s="853"/>
      <c r="B50" s="854"/>
      <c r="C50" s="855" t="s">
        <v>230</v>
      </c>
      <c r="D50" s="853"/>
      <c r="E50" s="809"/>
      <c r="F50" s="809"/>
      <c r="G50" s="809"/>
      <c r="H50" s="866"/>
      <c r="I50" s="866" t="s">
        <v>289</v>
      </c>
      <c r="J50" s="1415"/>
      <c r="K50" s="1420"/>
      <c r="L50" s="867"/>
      <c r="M50" s="867"/>
      <c r="N50" s="867"/>
      <c r="O50" s="867"/>
      <c r="P50" s="867"/>
      <c r="Q50" s="867"/>
      <c r="R50" s="857"/>
      <c r="S50" s="868"/>
      <c r="T50" s="867"/>
      <c r="U50" s="867"/>
      <c r="V50" s="867"/>
      <c r="W50" s="867"/>
      <c r="X50" s="867"/>
      <c r="Y50" s="867"/>
      <c r="Z50" s="867"/>
      <c r="AA50" s="867"/>
      <c r="AB50" s="867"/>
      <c r="AC50" s="860"/>
      <c r="AD50" s="860"/>
      <c r="AE50" s="860"/>
      <c r="AF50" s="860"/>
      <c r="AG50" s="860"/>
      <c r="AH50" s="860"/>
      <c r="AI50" s="860"/>
      <c r="AJ50" s="860"/>
      <c r="AK50" s="860"/>
      <c r="AL50" s="860"/>
      <c r="AM50" s="860"/>
      <c r="AN50" s="860"/>
      <c r="AO50" s="860"/>
      <c r="AP50" s="860"/>
    </row>
    <row r="51" spans="1:42" s="861" customFormat="1" ht="15" customHeight="1">
      <c r="A51" s="853"/>
      <c r="B51" s="854"/>
      <c r="C51" s="855"/>
      <c r="D51" s="853"/>
      <c r="E51" s="809"/>
      <c r="F51" s="809"/>
      <c r="G51" s="809"/>
      <c r="H51" s="866" t="s">
        <v>1261</v>
      </c>
      <c r="I51" s="866"/>
      <c r="J51" s="1415"/>
      <c r="K51" s="1419" t="s">
        <v>23</v>
      </c>
      <c r="L51" s="867">
        <f>L52+L53</f>
        <v>0</v>
      </c>
      <c r="M51" s="867">
        <f>M52+M53</f>
        <v>0</v>
      </c>
      <c r="N51" s="867">
        <f>N52+N53</f>
        <v>0</v>
      </c>
      <c r="O51" s="867">
        <f t="shared" ref="O51:Q51" si="84">O52+O53</f>
        <v>0</v>
      </c>
      <c r="P51" s="867">
        <f t="shared" si="84"/>
        <v>0</v>
      </c>
      <c r="Q51" s="867">
        <f t="shared" si="84"/>
        <v>0</v>
      </c>
      <c r="R51" s="859">
        <f>P51-SUM(S51:AB51)</f>
        <v>0</v>
      </c>
      <c r="S51" s="868">
        <f t="shared" ref="S51" si="85">S52+S53</f>
        <v>0</v>
      </c>
      <c r="T51" s="867">
        <f t="shared" ref="T51" si="86">T52+T53</f>
        <v>0</v>
      </c>
      <c r="U51" s="867">
        <f t="shared" ref="U51" si="87">U52+U53</f>
        <v>0</v>
      </c>
      <c r="V51" s="867">
        <f t="shared" ref="V51" si="88">V52+V53</f>
        <v>0</v>
      </c>
      <c r="W51" s="867">
        <f t="shared" ref="W51" si="89">W52+W53</f>
        <v>0</v>
      </c>
      <c r="X51" s="867">
        <f t="shared" ref="X51" si="90">X52+X53</f>
        <v>0</v>
      </c>
      <c r="Y51" s="867">
        <f t="shared" ref="Y51" si="91">Y52+Y53</f>
        <v>0</v>
      </c>
      <c r="Z51" s="867">
        <f t="shared" ref="Z51" si="92">Z52+Z53</f>
        <v>0</v>
      </c>
      <c r="AA51" s="867">
        <f t="shared" ref="AA51" si="93">AA52+AA53</f>
        <v>0</v>
      </c>
      <c r="AB51" s="867">
        <f t="shared" ref="AB51" si="94">AB52+AB53</f>
        <v>0</v>
      </c>
      <c r="AC51" s="860"/>
      <c r="AD51" s="860"/>
      <c r="AE51" s="860"/>
      <c r="AF51" s="860"/>
      <c r="AG51" s="860"/>
      <c r="AH51" s="860"/>
      <c r="AI51" s="860"/>
      <c r="AJ51" s="860"/>
      <c r="AK51" s="860"/>
      <c r="AL51" s="860"/>
      <c r="AM51" s="860"/>
      <c r="AN51" s="860"/>
      <c r="AO51" s="860"/>
      <c r="AP51" s="860"/>
    </row>
    <row r="52" spans="1:42" s="861" customFormat="1" ht="15" customHeight="1">
      <c r="A52" s="853"/>
      <c r="B52" s="854"/>
      <c r="C52" s="855" t="s">
        <v>231</v>
      </c>
      <c r="D52" s="853"/>
      <c r="E52" s="809"/>
      <c r="F52" s="809"/>
      <c r="G52" s="809"/>
      <c r="H52" s="866"/>
      <c r="I52" s="866" t="s">
        <v>285</v>
      </c>
      <c r="J52" s="1415"/>
      <c r="K52" s="1420"/>
      <c r="L52" s="867"/>
      <c r="M52" s="867"/>
      <c r="N52" s="867"/>
      <c r="O52" s="867"/>
      <c r="P52" s="867"/>
      <c r="Q52" s="867"/>
      <c r="R52" s="857"/>
      <c r="S52" s="868"/>
      <c r="T52" s="867"/>
      <c r="U52" s="867"/>
      <c r="V52" s="867"/>
      <c r="W52" s="867"/>
      <c r="X52" s="867"/>
      <c r="Y52" s="867"/>
      <c r="Z52" s="867"/>
      <c r="AA52" s="867"/>
      <c r="AB52" s="867"/>
      <c r="AC52" s="860"/>
      <c r="AD52" s="860"/>
      <c r="AE52" s="860"/>
      <c r="AF52" s="860"/>
      <c r="AG52" s="860"/>
      <c r="AH52" s="860"/>
      <c r="AI52" s="860"/>
      <c r="AJ52" s="860"/>
      <c r="AK52" s="860"/>
      <c r="AL52" s="860"/>
      <c r="AM52" s="860"/>
      <c r="AN52" s="860"/>
      <c r="AO52" s="860"/>
      <c r="AP52" s="860"/>
    </row>
    <row r="53" spans="1:42" s="861" customFormat="1" ht="15" customHeight="1">
      <c r="A53" s="853"/>
      <c r="B53" s="854"/>
      <c r="C53" s="855" t="s">
        <v>230</v>
      </c>
      <c r="D53" s="853"/>
      <c r="E53" s="809"/>
      <c r="F53" s="809"/>
      <c r="G53" s="809"/>
      <c r="H53" s="866"/>
      <c r="I53" s="866" t="s">
        <v>289</v>
      </c>
      <c r="J53" s="1415"/>
      <c r="K53" s="1420"/>
      <c r="L53" s="867"/>
      <c r="M53" s="867"/>
      <c r="N53" s="867"/>
      <c r="O53" s="867"/>
      <c r="P53" s="867"/>
      <c r="Q53" s="867"/>
      <c r="R53" s="857"/>
      <c r="S53" s="868"/>
      <c r="T53" s="867"/>
      <c r="U53" s="867"/>
      <c r="V53" s="867"/>
      <c r="W53" s="867"/>
      <c r="X53" s="867"/>
      <c r="Y53" s="867"/>
      <c r="Z53" s="867"/>
      <c r="AA53" s="867"/>
      <c r="AB53" s="867"/>
      <c r="AC53" s="860"/>
      <c r="AD53" s="860"/>
      <c r="AE53" s="860"/>
      <c r="AF53" s="860"/>
      <c r="AG53" s="860"/>
      <c r="AH53" s="860"/>
      <c r="AI53" s="860"/>
      <c r="AJ53" s="860"/>
      <c r="AK53" s="860"/>
      <c r="AL53" s="860"/>
      <c r="AM53" s="860"/>
      <c r="AN53" s="860"/>
      <c r="AO53" s="860"/>
      <c r="AP53" s="860"/>
    </row>
    <row r="54" spans="1:42" s="861" customFormat="1" ht="15" customHeight="1">
      <c r="A54" s="853"/>
      <c r="B54" s="854"/>
      <c r="C54" s="855"/>
      <c r="D54" s="853"/>
      <c r="E54" s="809"/>
      <c r="F54" s="809"/>
      <c r="G54" s="809"/>
      <c r="H54" s="866" t="s">
        <v>1262</v>
      </c>
      <c r="I54" s="866"/>
      <c r="J54" s="1415"/>
      <c r="K54" s="1419" t="s">
        <v>24</v>
      </c>
      <c r="L54" s="867">
        <f>L55+L56</f>
        <v>0</v>
      </c>
      <c r="M54" s="867">
        <f>M55+M56</f>
        <v>0</v>
      </c>
      <c r="N54" s="867">
        <f>N55+N56</f>
        <v>0</v>
      </c>
      <c r="O54" s="867">
        <f t="shared" ref="O54:Q54" si="95">O55+O56</f>
        <v>0</v>
      </c>
      <c r="P54" s="867">
        <f t="shared" si="95"/>
        <v>0</v>
      </c>
      <c r="Q54" s="867">
        <f t="shared" si="95"/>
        <v>0</v>
      </c>
      <c r="R54" s="859">
        <f>P54-SUM(S54:AB54)</f>
        <v>0</v>
      </c>
      <c r="S54" s="868">
        <f t="shared" ref="S54" si="96">S55+S56</f>
        <v>0</v>
      </c>
      <c r="T54" s="867">
        <f t="shared" ref="T54" si="97">T55+T56</f>
        <v>0</v>
      </c>
      <c r="U54" s="867">
        <f t="shared" ref="U54" si="98">U55+U56</f>
        <v>0</v>
      </c>
      <c r="V54" s="867">
        <f t="shared" ref="V54" si="99">V55+V56</f>
        <v>0</v>
      </c>
      <c r="W54" s="867">
        <f t="shared" ref="W54" si="100">W55+W56</f>
        <v>0</v>
      </c>
      <c r="X54" s="867">
        <f t="shared" ref="X54" si="101">X55+X56</f>
        <v>0</v>
      </c>
      <c r="Y54" s="867">
        <f t="shared" ref="Y54" si="102">Y55+Y56</f>
        <v>0</v>
      </c>
      <c r="Z54" s="867">
        <f t="shared" ref="Z54" si="103">Z55+Z56</f>
        <v>0</v>
      </c>
      <c r="AA54" s="867">
        <f t="shared" ref="AA54" si="104">AA55+AA56</f>
        <v>0</v>
      </c>
      <c r="AB54" s="867">
        <f t="shared" ref="AB54" si="105">AB55+AB56</f>
        <v>0</v>
      </c>
      <c r="AC54" s="860"/>
      <c r="AD54" s="860"/>
      <c r="AE54" s="860"/>
      <c r="AF54" s="860"/>
      <c r="AG54" s="860"/>
      <c r="AH54" s="860"/>
      <c r="AI54" s="860"/>
      <c r="AJ54" s="860"/>
      <c r="AK54" s="860"/>
      <c r="AL54" s="860"/>
      <c r="AM54" s="860"/>
      <c r="AN54" s="860"/>
      <c r="AO54" s="860"/>
      <c r="AP54" s="860"/>
    </row>
    <row r="55" spans="1:42" s="861" customFormat="1" ht="15" customHeight="1">
      <c r="A55" s="853"/>
      <c r="B55" s="854"/>
      <c r="C55" s="855" t="s">
        <v>231</v>
      </c>
      <c r="D55" s="853"/>
      <c r="E55" s="809"/>
      <c r="F55" s="809"/>
      <c r="G55" s="809"/>
      <c r="H55" s="866"/>
      <c r="I55" s="866" t="s">
        <v>285</v>
      </c>
      <c r="J55" s="1415"/>
      <c r="K55" s="1419"/>
      <c r="L55" s="867"/>
      <c r="M55" s="867"/>
      <c r="N55" s="867"/>
      <c r="O55" s="867"/>
      <c r="P55" s="867"/>
      <c r="Q55" s="867"/>
      <c r="R55" s="857"/>
      <c r="S55" s="868"/>
      <c r="T55" s="867"/>
      <c r="U55" s="867"/>
      <c r="V55" s="867"/>
      <c r="W55" s="867"/>
      <c r="X55" s="867"/>
      <c r="Y55" s="867"/>
      <c r="Z55" s="867"/>
      <c r="AA55" s="867"/>
      <c r="AB55" s="867"/>
      <c r="AC55" s="860"/>
      <c r="AD55" s="860"/>
      <c r="AE55" s="860"/>
      <c r="AF55" s="860"/>
      <c r="AG55" s="860"/>
      <c r="AH55" s="860"/>
      <c r="AI55" s="860"/>
      <c r="AJ55" s="860"/>
      <c r="AK55" s="860"/>
      <c r="AL55" s="860"/>
      <c r="AM55" s="860"/>
      <c r="AN55" s="860"/>
      <c r="AO55" s="860"/>
      <c r="AP55" s="860"/>
    </row>
    <row r="56" spans="1:42" s="861" customFormat="1" ht="15" customHeight="1">
      <c r="A56" s="853"/>
      <c r="B56" s="854"/>
      <c r="C56" s="855" t="s">
        <v>230</v>
      </c>
      <c r="D56" s="853"/>
      <c r="E56" s="809"/>
      <c r="F56" s="809"/>
      <c r="G56" s="809"/>
      <c r="H56" s="866"/>
      <c r="I56" s="866" t="s">
        <v>289</v>
      </c>
      <c r="J56" s="1415"/>
      <c r="K56" s="1419"/>
      <c r="L56" s="867"/>
      <c r="M56" s="867"/>
      <c r="N56" s="867"/>
      <c r="O56" s="867"/>
      <c r="P56" s="867"/>
      <c r="Q56" s="867"/>
      <c r="R56" s="857"/>
      <c r="S56" s="868"/>
      <c r="T56" s="867"/>
      <c r="U56" s="867"/>
      <c r="V56" s="867"/>
      <c r="W56" s="867"/>
      <c r="X56" s="867"/>
      <c r="Y56" s="867"/>
      <c r="Z56" s="867"/>
      <c r="AA56" s="867"/>
      <c r="AB56" s="867"/>
      <c r="AC56" s="860"/>
      <c r="AD56" s="860"/>
      <c r="AE56" s="860"/>
      <c r="AF56" s="860"/>
      <c r="AG56" s="860"/>
      <c r="AH56" s="860"/>
      <c r="AI56" s="860"/>
      <c r="AJ56" s="860"/>
      <c r="AK56" s="860"/>
      <c r="AL56" s="860"/>
      <c r="AM56" s="860"/>
      <c r="AN56" s="860"/>
      <c r="AO56" s="860"/>
      <c r="AP56" s="860"/>
    </row>
    <row r="57" spans="1:42" s="861" customFormat="1" ht="15" customHeight="1">
      <c r="A57" s="853"/>
      <c r="B57" s="854"/>
      <c r="C57" s="855"/>
      <c r="D57" s="853"/>
      <c r="E57" s="809"/>
      <c r="F57" s="809"/>
      <c r="G57" s="809"/>
      <c r="H57" s="866" t="s">
        <v>1263</v>
      </c>
      <c r="I57" s="866"/>
      <c r="J57" s="1415"/>
      <c r="K57" s="1419" t="s">
        <v>25</v>
      </c>
      <c r="L57" s="867">
        <f>L58+L59</f>
        <v>0</v>
      </c>
      <c r="M57" s="867">
        <f>M58+M59</f>
        <v>0</v>
      </c>
      <c r="N57" s="867">
        <f>N58+N59</f>
        <v>0</v>
      </c>
      <c r="O57" s="867">
        <f t="shared" ref="O57:Q57" si="106">O58+O59</f>
        <v>0</v>
      </c>
      <c r="P57" s="867">
        <f t="shared" si="106"/>
        <v>0</v>
      </c>
      <c r="Q57" s="867">
        <f t="shared" si="106"/>
        <v>0</v>
      </c>
      <c r="R57" s="859">
        <f>P57-SUM(S57:AB57)</f>
        <v>0</v>
      </c>
      <c r="S57" s="868">
        <f t="shared" ref="S57" si="107">S58+S59</f>
        <v>0</v>
      </c>
      <c r="T57" s="867">
        <f t="shared" ref="T57" si="108">T58+T59</f>
        <v>0</v>
      </c>
      <c r="U57" s="867">
        <f t="shared" ref="U57" si="109">U58+U59</f>
        <v>0</v>
      </c>
      <c r="V57" s="867">
        <f t="shared" ref="V57" si="110">V58+V59</f>
        <v>0</v>
      </c>
      <c r="W57" s="867">
        <f t="shared" ref="W57" si="111">W58+W59</f>
        <v>0</v>
      </c>
      <c r="X57" s="867">
        <f t="shared" ref="X57" si="112">X58+X59</f>
        <v>0</v>
      </c>
      <c r="Y57" s="867">
        <f t="shared" ref="Y57" si="113">Y58+Y59</f>
        <v>0</v>
      </c>
      <c r="Z57" s="867">
        <f t="shared" ref="Z57" si="114">Z58+Z59</f>
        <v>0</v>
      </c>
      <c r="AA57" s="867">
        <f t="shared" ref="AA57" si="115">AA58+AA59</f>
        <v>0</v>
      </c>
      <c r="AB57" s="867">
        <f t="shared" ref="AB57" si="116">AB58+AB59</f>
        <v>0</v>
      </c>
      <c r="AC57" s="860"/>
      <c r="AD57" s="860"/>
      <c r="AE57" s="860"/>
      <c r="AF57" s="860"/>
      <c r="AG57" s="860"/>
      <c r="AH57" s="860"/>
      <c r="AI57" s="860"/>
      <c r="AJ57" s="860"/>
      <c r="AK57" s="860"/>
      <c r="AL57" s="860"/>
      <c r="AM57" s="860"/>
      <c r="AN57" s="860"/>
      <c r="AO57" s="860"/>
      <c r="AP57" s="860"/>
    </row>
    <row r="58" spans="1:42" s="861" customFormat="1" ht="15" customHeight="1">
      <c r="A58" s="853"/>
      <c r="B58" s="854"/>
      <c r="C58" s="855" t="s">
        <v>231</v>
      </c>
      <c r="D58" s="853"/>
      <c r="E58" s="809"/>
      <c r="F58" s="809"/>
      <c r="G58" s="809"/>
      <c r="H58" s="866"/>
      <c r="I58" s="866" t="s">
        <v>285</v>
      </c>
      <c r="J58" s="1415"/>
      <c r="K58" s="1419"/>
      <c r="L58" s="867"/>
      <c r="M58" s="867"/>
      <c r="N58" s="867"/>
      <c r="O58" s="867"/>
      <c r="P58" s="867"/>
      <c r="Q58" s="867"/>
      <c r="R58" s="857"/>
      <c r="S58" s="868"/>
      <c r="T58" s="867"/>
      <c r="U58" s="867"/>
      <c r="V58" s="867"/>
      <c r="W58" s="867"/>
      <c r="X58" s="867"/>
      <c r="Y58" s="867"/>
      <c r="Z58" s="867"/>
      <c r="AA58" s="867"/>
      <c r="AB58" s="867"/>
      <c r="AC58" s="860"/>
      <c r="AD58" s="860"/>
      <c r="AE58" s="860"/>
      <c r="AF58" s="860"/>
      <c r="AG58" s="860"/>
      <c r="AH58" s="860"/>
      <c r="AI58" s="860"/>
      <c r="AJ58" s="860"/>
      <c r="AK58" s="860"/>
      <c r="AL58" s="860"/>
      <c r="AM58" s="860"/>
      <c r="AN58" s="860"/>
      <c r="AO58" s="860"/>
      <c r="AP58" s="860"/>
    </row>
    <row r="59" spans="1:42" s="861" customFormat="1" ht="15" customHeight="1">
      <c r="A59" s="853"/>
      <c r="B59" s="854"/>
      <c r="C59" s="855" t="s">
        <v>230</v>
      </c>
      <c r="D59" s="853"/>
      <c r="E59" s="809"/>
      <c r="F59" s="809"/>
      <c r="G59" s="809"/>
      <c r="H59" s="866"/>
      <c r="I59" s="866" t="s">
        <v>289</v>
      </c>
      <c r="J59" s="1415"/>
      <c r="K59" s="1419"/>
      <c r="L59" s="867"/>
      <c r="M59" s="867"/>
      <c r="N59" s="867"/>
      <c r="O59" s="867"/>
      <c r="P59" s="867"/>
      <c r="Q59" s="867"/>
      <c r="R59" s="857"/>
      <c r="S59" s="868"/>
      <c r="T59" s="867"/>
      <c r="U59" s="867"/>
      <c r="V59" s="867"/>
      <c r="W59" s="867"/>
      <c r="X59" s="867"/>
      <c r="Y59" s="867"/>
      <c r="Z59" s="867"/>
      <c r="AA59" s="867"/>
      <c r="AB59" s="867"/>
      <c r="AC59" s="860"/>
      <c r="AD59" s="860"/>
      <c r="AE59" s="860"/>
      <c r="AF59" s="860"/>
      <c r="AG59" s="860"/>
      <c r="AH59" s="860"/>
      <c r="AI59" s="860"/>
      <c r="AJ59" s="860"/>
      <c r="AK59" s="860"/>
      <c r="AL59" s="860"/>
      <c r="AM59" s="860"/>
      <c r="AN59" s="860"/>
      <c r="AO59" s="860"/>
      <c r="AP59" s="860"/>
    </row>
    <row r="60" spans="1:42" s="861" customFormat="1" ht="15" customHeight="1">
      <c r="A60" s="853"/>
      <c r="B60" s="854"/>
      <c r="C60" s="855"/>
      <c r="D60" s="853"/>
      <c r="E60" s="809"/>
      <c r="F60" s="809"/>
      <c r="G60" s="809"/>
      <c r="H60" s="866" t="s">
        <v>1264</v>
      </c>
      <c r="I60" s="866"/>
      <c r="J60" s="1415"/>
      <c r="K60" s="1419" t="s">
        <v>26</v>
      </c>
      <c r="L60" s="867">
        <f>L61+L62</f>
        <v>0</v>
      </c>
      <c r="M60" s="867">
        <f>M61+M62</f>
        <v>0</v>
      </c>
      <c r="N60" s="867">
        <f>N61+N62</f>
        <v>0</v>
      </c>
      <c r="O60" s="867">
        <f t="shared" ref="O60:Q60" si="117">O61+O62</f>
        <v>0</v>
      </c>
      <c r="P60" s="867">
        <f t="shared" si="117"/>
        <v>0</v>
      </c>
      <c r="Q60" s="867">
        <f t="shared" si="117"/>
        <v>0</v>
      </c>
      <c r="R60" s="859">
        <f>P60-SUM(S60:AB60)</f>
        <v>0</v>
      </c>
      <c r="S60" s="868">
        <f t="shared" ref="S60" si="118">S61+S62</f>
        <v>0</v>
      </c>
      <c r="T60" s="867">
        <f t="shared" ref="T60" si="119">T61+T62</f>
        <v>0</v>
      </c>
      <c r="U60" s="867">
        <f t="shared" ref="U60" si="120">U61+U62</f>
        <v>0</v>
      </c>
      <c r="V60" s="867">
        <f t="shared" ref="V60" si="121">V61+V62</f>
        <v>0</v>
      </c>
      <c r="W60" s="867">
        <f t="shared" ref="W60" si="122">W61+W62</f>
        <v>0</v>
      </c>
      <c r="X60" s="867">
        <f t="shared" ref="X60" si="123">X61+X62</f>
        <v>0</v>
      </c>
      <c r="Y60" s="867">
        <f t="shared" ref="Y60" si="124">Y61+Y62</f>
        <v>0</v>
      </c>
      <c r="Z60" s="867">
        <f t="shared" ref="Z60" si="125">Z61+Z62</f>
        <v>0</v>
      </c>
      <c r="AA60" s="867">
        <f t="shared" ref="AA60" si="126">AA61+AA62</f>
        <v>0</v>
      </c>
      <c r="AB60" s="867">
        <f t="shared" ref="AB60" si="127">AB61+AB62</f>
        <v>0</v>
      </c>
      <c r="AC60" s="860"/>
      <c r="AD60" s="860"/>
      <c r="AE60" s="860"/>
      <c r="AF60" s="860"/>
      <c r="AG60" s="860"/>
      <c r="AH60" s="860"/>
      <c r="AI60" s="860"/>
      <c r="AJ60" s="860"/>
      <c r="AK60" s="860"/>
      <c r="AL60" s="860"/>
      <c r="AM60" s="860"/>
      <c r="AN60" s="860"/>
      <c r="AO60" s="860"/>
      <c r="AP60" s="860"/>
    </row>
    <row r="61" spans="1:42" s="861" customFormat="1" ht="15" customHeight="1">
      <c r="A61" s="853"/>
      <c r="B61" s="854"/>
      <c r="C61" s="855" t="s">
        <v>231</v>
      </c>
      <c r="D61" s="853"/>
      <c r="E61" s="809"/>
      <c r="F61" s="809"/>
      <c r="G61" s="809"/>
      <c r="H61" s="866"/>
      <c r="I61" s="866" t="s">
        <v>285</v>
      </c>
      <c r="J61" s="1415"/>
      <c r="K61" s="1419"/>
      <c r="L61" s="867"/>
      <c r="M61" s="867"/>
      <c r="N61" s="867"/>
      <c r="O61" s="867"/>
      <c r="P61" s="867"/>
      <c r="Q61" s="867"/>
      <c r="R61" s="857"/>
      <c r="S61" s="868"/>
      <c r="T61" s="867"/>
      <c r="U61" s="867"/>
      <c r="V61" s="867"/>
      <c r="W61" s="867"/>
      <c r="X61" s="867"/>
      <c r="Y61" s="867"/>
      <c r="Z61" s="867"/>
      <c r="AA61" s="867"/>
      <c r="AB61" s="867"/>
      <c r="AC61" s="860"/>
      <c r="AD61" s="860"/>
      <c r="AE61" s="860"/>
      <c r="AF61" s="860"/>
      <c r="AG61" s="860"/>
      <c r="AH61" s="860"/>
      <c r="AI61" s="860"/>
      <c r="AJ61" s="860"/>
      <c r="AK61" s="860"/>
      <c r="AL61" s="860"/>
      <c r="AM61" s="860"/>
      <c r="AN61" s="860"/>
      <c r="AO61" s="860"/>
      <c r="AP61" s="860"/>
    </row>
    <row r="62" spans="1:42" s="861" customFormat="1" ht="15" customHeight="1">
      <c r="A62" s="853"/>
      <c r="B62" s="854"/>
      <c r="C62" s="855" t="s">
        <v>230</v>
      </c>
      <c r="D62" s="853"/>
      <c r="E62" s="809"/>
      <c r="F62" s="809"/>
      <c r="G62" s="809"/>
      <c r="H62" s="866"/>
      <c r="I62" s="866" t="s">
        <v>289</v>
      </c>
      <c r="J62" s="1415"/>
      <c r="K62" s="1419"/>
      <c r="L62" s="867"/>
      <c r="M62" s="867"/>
      <c r="N62" s="867"/>
      <c r="O62" s="867"/>
      <c r="P62" s="867"/>
      <c r="Q62" s="867"/>
      <c r="R62" s="857"/>
      <c r="S62" s="868"/>
      <c r="T62" s="867"/>
      <c r="U62" s="867"/>
      <c r="V62" s="867"/>
      <c r="W62" s="867"/>
      <c r="X62" s="867"/>
      <c r="Y62" s="867"/>
      <c r="Z62" s="867"/>
      <c r="AA62" s="867"/>
      <c r="AB62" s="867"/>
      <c r="AC62" s="860"/>
      <c r="AD62" s="860"/>
      <c r="AE62" s="860"/>
      <c r="AF62" s="860"/>
      <c r="AG62" s="860"/>
      <c r="AH62" s="860"/>
      <c r="AI62" s="860"/>
      <c r="AJ62" s="860"/>
      <c r="AK62" s="860"/>
      <c r="AL62" s="860"/>
      <c r="AM62" s="860"/>
      <c r="AN62" s="860"/>
      <c r="AO62" s="860"/>
      <c r="AP62" s="860"/>
    </row>
    <row r="63" spans="1:42" s="861" customFormat="1" ht="15" customHeight="1">
      <c r="A63" s="853"/>
      <c r="B63" s="854"/>
      <c r="C63" s="855" t="s">
        <v>230</v>
      </c>
      <c r="D63" s="853"/>
      <c r="E63" s="809"/>
      <c r="F63" s="809"/>
      <c r="G63" s="809"/>
      <c r="H63" s="866" t="s">
        <v>290</v>
      </c>
      <c r="I63" s="866"/>
      <c r="J63" s="1415"/>
      <c r="K63" s="1419" t="s">
        <v>27</v>
      </c>
      <c r="L63" s="867"/>
      <c r="M63" s="867"/>
      <c r="N63" s="867"/>
      <c r="O63" s="867"/>
      <c r="P63" s="867"/>
      <c r="Q63" s="867"/>
      <c r="R63" s="857"/>
      <c r="S63" s="868"/>
      <c r="T63" s="867"/>
      <c r="U63" s="867"/>
      <c r="V63" s="867"/>
      <c r="W63" s="867"/>
      <c r="X63" s="867"/>
      <c r="Y63" s="867"/>
      <c r="Z63" s="867"/>
      <c r="AA63" s="867"/>
      <c r="AB63" s="867"/>
      <c r="AC63" s="860"/>
      <c r="AD63" s="860"/>
      <c r="AE63" s="860"/>
      <c r="AF63" s="860"/>
      <c r="AG63" s="860"/>
      <c r="AH63" s="860"/>
      <c r="AI63" s="860"/>
      <c r="AJ63" s="860"/>
      <c r="AK63" s="860"/>
      <c r="AL63" s="860"/>
      <c r="AM63" s="860"/>
      <c r="AN63" s="860"/>
      <c r="AO63" s="860"/>
      <c r="AP63" s="860"/>
    </row>
    <row r="64" spans="1:42" s="861" customFormat="1" ht="15" customHeight="1">
      <c r="A64" s="853"/>
      <c r="B64" s="854"/>
      <c r="C64" s="855"/>
      <c r="D64" s="853"/>
      <c r="E64" s="809"/>
      <c r="F64" s="809"/>
      <c r="G64" s="809"/>
      <c r="H64" s="866"/>
      <c r="I64" s="866"/>
      <c r="J64" s="1415"/>
      <c r="K64" s="1420"/>
      <c r="L64" s="867"/>
      <c r="M64" s="867"/>
      <c r="N64" s="867"/>
      <c r="O64" s="867"/>
      <c r="P64" s="867"/>
      <c r="Q64" s="867"/>
      <c r="R64" s="857"/>
      <c r="S64" s="868"/>
      <c r="T64" s="867"/>
      <c r="U64" s="867"/>
      <c r="V64" s="867"/>
      <c r="W64" s="867"/>
      <c r="X64" s="867"/>
      <c r="Y64" s="867"/>
      <c r="Z64" s="867"/>
      <c r="AA64" s="867"/>
      <c r="AB64" s="867"/>
      <c r="AC64" s="860"/>
      <c r="AD64" s="860"/>
      <c r="AE64" s="860"/>
      <c r="AF64" s="860"/>
      <c r="AG64" s="860"/>
      <c r="AH64" s="860"/>
      <c r="AI64" s="860"/>
      <c r="AJ64" s="860"/>
      <c r="AK64" s="860"/>
      <c r="AL64" s="860"/>
      <c r="AM64" s="860"/>
      <c r="AN64" s="860"/>
      <c r="AO64" s="860"/>
      <c r="AP64" s="860"/>
    </row>
    <row r="65" spans="1:42" s="861" customFormat="1" ht="15" customHeight="1">
      <c r="A65" s="853"/>
      <c r="B65" s="854"/>
      <c r="C65" s="855" t="s">
        <v>231</v>
      </c>
      <c r="D65" s="853"/>
      <c r="E65" s="809"/>
      <c r="F65" s="809"/>
      <c r="G65" s="809" t="s">
        <v>18</v>
      </c>
      <c r="H65" s="866"/>
      <c r="I65" s="809"/>
      <c r="J65" s="1414"/>
      <c r="K65" s="1419"/>
      <c r="L65" s="854"/>
      <c r="M65" s="854"/>
      <c r="N65" s="854"/>
      <c r="O65" s="854"/>
      <c r="P65" s="854"/>
      <c r="Q65" s="854"/>
      <c r="R65" s="857"/>
      <c r="S65" s="855"/>
      <c r="T65" s="854"/>
      <c r="U65" s="854"/>
      <c r="V65" s="854"/>
      <c r="W65" s="854"/>
      <c r="X65" s="854"/>
      <c r="Y65" s="854"/>
      <c r="Z65" s="854"/>
      <c r="AA65" s="854"/>
      <c r="AB65" s="854"/>
      <c r="AC65" s="860"/>
      <c r="AD65" s="860"/>
      <c r="AE65" s="860"/>
      <c r="AF65" s="860"/>
      <c r="AG65" s="860"/>
      <c r="AH65" s="860"/>
      <c r="AI65" s="860"/>
      <c r="AJ65" s="860"/>
      <c r="AK65" s="860"/>
      <c r="AL65" s="860"/>
      <c r="AM65" s="860"/>
      <c r="AN65" s="860"/>
      <c r="AO65" s="860"/>
      <c r="AP65" s="860"/>
    </row>
    <row r="66" spans="1:42" s="861" customFormat="1" ht="15" customHeight="1">
      <c r="A66" s="853"/>
      <c r="B66" s="854"/>
      <c r="C66" s="855"/>
      <c r="D66" s="853"/>
      <c r="E66" s="809"/>
      <c r="F66" s="809"/>
      <c r="G66" s="809"/>
      <c r="H66" s="866"/>
      <c r="I66" s="866"/>
      <c r="J66" s="1415"/>
      <c r="K66" s="1420"/>
      <c r="L66" s="867"/>
      <c r="M66" s="867"/>
      <c r="N66" s="867"/>
      <c r="O66" s="867"/>
      <c r="P66" s="867"/>
      <c r="Q66" s="867"/>
      <c r="R66" s="857"/>
      <c r="S66" s="868"/>
      <c r="T66" s="867"/>
      <c r="U66" s="867"/>
      <c r="V66" s="867"/>
      <c r="W66" s="867"/>
      <c r="X66" s="867"/>
      <c r="Y66" s="867"/>
      <c r="Z66" s="867"/>
      <c r="AA66" s="867"/>
      <c r="AB66" s="867"/>
      <c r="AC66" s="860"/>
      <c r="AD66" s="860"/>
      <c r="AE66" s="860"/>
      <c r="AF66" s="860"/>
      <c r="AG66" s="860"/>
      <c r="AH66" s="860"/>
      <c r="AI66" s="860"/>
      <c r="AJ66" s="860"/>
      <c r="AK66" s="860"/>
      <c r="AL66" s="860"/>
      <c r="AM66" s="860"/>
      <c r="AN66" s="860"/>
      <c r="AO66" s="860"/>
      <c r="AP66" s="860"/>
    </row>
    <row r="67" spans="1:42" s="857" customFormat="1" ht="15" customHeight="1">
      <c r="A67" s="853"/>
      <c r="B67" s="854"/>
      <c r="C67" s="855" t="s">
        <v>231</v>
      </c>
      <c r="D67" s="853"/>
      <c r="E67" s="809"/>
      <c r="F67" s="809"/>
      <c r="G67" s="1414" t="s">
        <v>1462</v>
      </c>
      <c r="H67" s="866"/>
      <c r="I67" s="809"/>
      <c r="J67" s="1414"/>
      <c r="K67" s="1419"/>
      <c r="L67" s="854"/>
      <c r="M67" s="854"/>
      <c r="N67" s="854"/>
      <c r="O67" s="854"/>
      <c r="P67" s="854"/>
      <c r="Q67" s="854"/>
      <c r="S67" s="855"/>
      <c r="T67" s="854"/>
      <c r="U67" s="854"/>
      <c r="V67" s="854"/>
      <c r="W67" s="854"/>
      <c r="X67" s="854"/>
      <c r="Y67" s="854"/>
      <c r="Z67" s="854"/>
      <c r="AA67" s="854"/>
      <c r="AB67" s="854"/>
      <c r="AC67" s="870"/>
      <c r="AD67" s="870"/>
      <c r="AE67" s="870"/>
      <c r="AF67" s="870"/>
      <c r="AG67" s="870"/>
      <c r="AH67" s="870"/>
      <c r="AI67" s="870"/>
      <c r="AJ67" s="870"/>
      <c r="AK67" s="870"/>
      <c r="AL67" s="870"/>
      <c r="AM67" s="870"/>
      <c r="AN67" s="870"/>
      <c r="AO67" s="870"/>
      <c r="AP67" s="870"/>
    </row>
    <row r="68" spans="1:42" s="857" customFormat="1" ht="15" customHeight="1">
      <c r="A68" s="853"/>
      <c r="B68" s="854"/>
      <c r="C68" s="855"/>
      <c r="D68" s="853"/>
      <c r="E68" s="809"/>
      <c r="F68" s="809"/>
      <c r="G68" s="809"/>
      <c r="H68" s="866"/>
      <c r="I68" s="2303" t="s">
        <v>1463</v>
      </c>
      <c r="J68" s="1415"/>
      <c r="K68" s="1420"/>
      <c r="L68" s="867"/>
      <c r="M68" s="867"/>
      <c r="N68" s="867"/>
      <c r="O68" s="867"/>
      <c r="P68" s="867"/>
      <c r="Q68" s="867"/>
      <c r="S68" s="868"/>
      <c r="T68" s="867"/>
      <c r="U68" s="867"/>
      <c r="V68" s="867"/>
      <c r="W68" s="867"/>
      <c r="X68" s="867"/>
      <c r="Y68" s="867"/>
      <c r="Z68" s="867"/>
      <c r="AA68" s="867"/>
      <c r="AB68" s="867"/>
      <c r="AC68" s="870"/>
      <c r="AD68" s="870"/>
      <c r="AE68" s="870"/>
      <c r="AF68" s="870"/>
      <c r="AG68" s="870"/>
      <c r="AH68" s="870"/>
      <c r="AI68" s="870"/>
      <c r="AJ68" s="870"/>
      <c r="AK68" s="870"/>
      <c r="AL68" s="870"/>
      <c r="AM68" s="870"/>
      <c r="AN68" s="870"/>
      <c r="AO68" s="870"/>
      <c r="AP68" s="870"/>
    </row>
    <row r="69" spans="1:42" s="861" customFormat="1" ht="15" customHeight="1">
      <c r="A69" s="853"/>
      <c r="B69" s="854"/>
      <c r="C69" s="855" t="s">
        <v>230</v>
      </c>
      <c r="D69" s="853"/>
      <c r="E69" s="871"/>
      <c r="F69" s="871"/>
      <c r="G69" s="871" t="s">
        <v>252</v>
      </c>
      <c r="H69" s="869"/>
      <c r="I69" s="869"/>
      <c r="J69" s="1415"/>
      <c r="K69" s="1420"/>
      <c r="L69" s="867"/>
      <c r="M69" s="867"/>
      <c r="N69" s="867"/>
      <c r="O69" s="867"/>
      <c r="P69" s="867"/>
      <c r="Q69" s="867"/>
      <c r="R69" s="857"/>
      <c r="S69" s="868"/>
      <c r="T69" s="867"/>
      <c r="U69" s="867"/>
      <c r="V69" s="867"/>
      <c r="W69" s="867"/>
      <c r="X69" s="867"/>
      <c r="Y69" s="867"/>
      <c r="Z69" s="867"/>
      <c r="AA69" s="867"/>
      <c r="AB69" s="867"/>
      <c r="AC69" s="860"/>
      <c r="AD69" s="860"/>
      <c r="AE69" s="860"/>
      <c r="AF69" s="860"/>
      <c r="AG69" s="860"/>
      <c r="AH69" s="860"/>
      <c r="AI69" s="860"/>
      <c r="AJ69" s="860"/>
      <c r="AK69" s="860"/>
      <c r="AL69" s="860"/>
      <c r="AM69" s="860"/>
      <c r="AN69" s="860"/>
      <c r="AO69" s="860"/>
      <c r="AP69" s="860"/>
    </row>
    <row r="70" spans="1:42" s="861" customFormat="1" ht="15" customHeight="1">
      <c r="A70" s="853"/>
      <c r="B70" s="854"/>
      <c r="C70" s="855"/>
      <c r="D70" s="853"/>
      <c r="E70" s="809"/>
      <c r="F70" s="809"/>
      <c r="G70" s="809"/>
      <c r="H70" s="866"/>
      <c r="I70" s="866"/>
      <c r="J70" s="1415"/>
      <c r="K70" s="1420"/>
      <c r="L70" s="867"/>
      <c r="M70" s="867"/>
      <c r="N70" s="867"/>
      <c r="O70" s="867"/>
      <c r="P70" s="867"/>
      <c r="Q70" s="867"/>
      <c r="R70" s="857"/>
      <c r="S70" s="868"/>
      <c r="T70" s="867"/>
      <c r="U70" s="867"/>
      <c r="V70" s="867"/>
      <c r="W70" s="867"/>
      <c r="X70" s="867"/>
      <c r="Y70" s="867"/>
      <c r="Z70" s="867"/>
      <c r="AA70" s="867"/>
      <c r="AB70" s="867"/>
      <c r="AC70" s="860"/>
      <c r="AD70" s="860"/>
      <c r="AE70" s="860"/>
      <c r="AF70" s="860"/>
      <c r="AG70" s="860"/>
      <c r="AH70" s="860"/>
      <c r="AI70" s="860"/>
      <c r="AJ70" s="860"/>
      <c r="AK70" s="860"/>
      <c r="AL70" s="860"/>
      <c r="AM70" s="860"/>
      <c r="AN70" s="860"/>
      <c r="AO70" s="860"/>
      <c r="AP70" s="860"/>
    </row>
    <row r="71" spans="1:42" s="861" customFormat="1" ht="15" customHeight="1">
      <c r="A71" s="853"/>
      <c r="B71" s="854"/>
      <c r="C71" s="855" t="s">
        <v>231</v>
      </c>
      <c r="D71" s="853"/>
      <c r="E71" s="809"/>
      <c r="F71" s="809"/>
      <c r="G71" s="809" t="s">
        <v>14</v>
      </c>
      <c r="H71" s="866"/>
      <c r="I71" s="866"/>
      <c r="J71" s="1415"/>
      <c r="K71" s="1419" t="s">
        <v>1023</v>
      </c>
      <c r="L71" s="867"/>
      <c r="M71" s="867"/>
      <c r="N71" s="867"/>
      <c r="O71" s="867"/>
      <c r="P71" s="867"/>
      <c r="Q71" s="867"/>
      <c r="R71" s="857"/>
      <c r="S71" s="868"/>
      <c r="T71" s="867"/>
      <c r="U71" s="867"/>
      <c r="V71" s="867"/>
      <c r="W71" s="867"/>
      <c r="X71" s="867"/>
      <c r="Y71" s="867"/>
      <c r="Z71" s="867"/>
      <c r="AA71" s="867"/>
      <c r="AB71" s="867"/>
      <c r="AC71" s="860"/>
      <c r="AD71" s="860"/>
      <c r="AE71" s="860"/>
      <c r="AF71" s="860"/>
      <c r="AG71" s="860"/>
      <c r="AH71" s="860"/>
      <c r="AI71" s="860"/>
      <c r="AJ71" s="860"/>
      <c r="AK71" s="860"/>
      <c r="AL71" s="860"/>
      <c r="AM71" s="860"/>
      <c r="AN71" s="860"/>
      <c r="AO71" s="860"/>
      <c r="AP71" s="860"/>
    </row>
    <row r="72" spans="1:42" s="861" customFormat="1" ht="15" customHeight="1">
      <c r="A72" s="853"/>
      <c r="B72" s="854"/>
      <c r="C72" s="855" t="s">
        <v>231</v>
      </c>
      <c r="D72" s="853"/>
      <c r="E72" s="809"/>
      <c r="F72" s="809"/>
      <c r="G72" s="809" t="s">
        <v>452</v>
      </c>
      <c r="H72" s="866"/>
      <c r="I72" s="866"/>
      <c r="J72" s="1415"/>
      <c r="K72" s="1420"/>
      <c r="L72" s="867"/>
      <c r="M72" s="867"/>
      <c r="N72" s="867"/>
      <c r="O72" s="867"/>
      <c r="P72" s="867"/>
      <c r="Q72" s="867"/>
      <c r="R72" s="857"/>
      <c r="S72" s="868"/>
      <c r="T72" s="867"/>
      <c r="U72" s="867"/>
      <c r="V72" s="867"/>
      <c r="W72" s="867"/>
      <c r="X72" s="867"/>
      <c r="Y72" s="867"/>
      <c r="Z72" s="867"/>
      <c r="AA72" s="867"/>
      <c r="AB72" s="867"/>
      <c r="AC72" s="860"/>
      <c r="AD72" s="860"/>
      <c r="AE72" s="860"/>
      <c r="AF72" s="860"/>
      <c r="AG72" s="860"/>
      <c r="AH72" s="860"/>
      <c r="AI72" s="860"/>
      <c r="AJ72" s="860"/>
      <c r="AK72" s="860"/>
      <c r="AL72" s="860"/>
      <c r="AM72" s="860"/>
      <c r="AN72" s="860"/>
      <c r="AO72" s="860"/>
      <c r="AP72" s="860"/>
    </row>
    <row r="73" spans="1:42" s="861" customFormat="1" ht="15" customHeight="1">
      <c r="A73" s="853"/>
      <c r="B73" s="854"/>
      <c r="C73" s="855"/>
      <c r="D73" s="853"/>
      <c r="E73" s="809"/>
      <c r="F73" s="809"/>
      <c r="G73" s="809"/>
      <c r="H73" s="866"/>
      <c r="I73" s="866"/>
      <c r="J73" s="1415"/>
      <c r="K73" s="1420"/>
      <c r="L73" s="867"/>
      <c r="M73" s="867"/>
      <c r="N73" s="867"/>
      <c r="O73" s="867"/>
      <c r="P73" s="867"/>
      <c r="Q73" s="867"/>
      <c r="R73" s="859"/>
      <c r="S73" s="868"/>
      <c r="T73" s="867"/>
      <c r="U73" s="867"/>
      <c r="V73" s="867"/>
      <c r="W73" s="867"/>
      <c r="X73" s="867"/>
      <c r="Y73" s="867"/>
      <c r="Z73" s="867"/>
      <c r="AA73" s="867"/>
      <c r="AB73" s="867"/>
      <c r="AC73" s="860"/>
      <c r="AD73" s="860"/>
      <c r="AE73" s="860"/>
      <c r="AF73" s="860"/>
      <c r="AG73" s="860"/>
      <c r="AH73" s="860"/>
      <c r="AI73" s="860"/>
      <c r="AJ73" s="860"/>
      <c r="AK73" s="860"/>
      <c r="AL73" s="860"/>
      <c r="AM73" s="860"/>
      <c r="AN73" s="860"/>
      <c r="AO73" s="860"/>
      <c r="AP73" s="860"/>
    </row>
    <row r="74" spans="1:42" s="861" customFormat="1" ht="15" customHeight="1">
      <c r="A74" s="853"/>
      <c r="B74" s="854"/>
      <c r="C74" s="855"/>
      <c r="D74" s="853"/>
      <c r="E74" s="809"/>
      <c r="F74" s="809" t="s">
        <v>449</v>
      </c>
      <c r="G74" s="809" t="s">
        <v>253</v>
      </c>
      <c r="H74" s="809"/>
      <c r="I74" s="809"/>
      <c r="J74" s="1414"/>
      <c r="K74" s="1419" t="s">
        <v>28</v>
      </c>
      <c r="L74" s="854">
        <f>L76+L86+L87</f>
        <v>0</v>
      </c>
      <c r="M74" s="854">
        <f>M76+M86+M87</f>
        <v>0</v>
      </c>
      <c r="N74" s="854">
        <f>N76+N86+N87</f>
        <v>0</v>
      </c>
      <c r="O74" s="854">
        <f t="shared" ref="O74:Q74" si="128">O76+O86+O87</f>
        <v>0</v>
      </c>
      <c r="P74" s="854">
        <f t="shared" si="128"/>
        <v>0</v>
      </c>
      <c r="Q74" s="854">
        <f t="shared" si="128"/>
        <v>0</v>
      </c>
      <c r="R74" s="859">
        <f>P74-SUM(S74:AB74)</f>
        <v>0</v>
      </c>
      <c r="S74" s="855">
        <f t="shared" ref="S74:AB74" si="129">S76+S86+S87</f>
        <v>0</v>
      </c>
      <c r="T74" s="854">
        <f t="shared" si="129"/>
        <v>0</v>
      </c>
      <c r="U74" s="854">
        <f t="shared" si="129"/>
        <v>0</v>
      </c>
      <c r="V74" s="854">
        <f t="shared" si="129"/>
        <v>0</v>
      </c>
      <c r="W74" s="854">
        <f t="shared" si="129"/>
        <v>0</v>
      </c>
      <c r="X74" s="854">
        <f t="shared" si="129"/>
        <v>0</v>
      </c>
      <c r="Y74" s="854">
        <f t="shared" si="129"/>
        <v>0</v>
      </c>
      <c r="Z74" s="854">
        <f t="shared" si="129"/>
        <v>0</v>
      </c>
      <c r="AA74" s="854">
        <f t="shared" si="129"/>
        <v>0</v>
      </c>
      <c r="AB74" s="854">
        <f t="shared" si="129"/>
        <v>0</v>
      </c>
      <c r="AC74" s="860"/>
      <c r="AD74" s="860"/>
      <c r="AE74" s="860"/>
      <c r="AF74" s="860"/>
      <c r="AG74" s="860"/>
      <c r="AH74" s="860"/>
      <c r="AI74" s="860"/>
      <c r="AJ74" s="860"/>
      <c r="AK74" s="860"/>
      <c r="AL74" s="860"/>
      <c r="AM74" s="860"/>
      <c r="AN74" s="860"/>
      <c r="AO74" s="860"/>
      <c r="AP74" s="860"/>
    </row>
    <row r="75" spans="1:42" s="861" customFormat="1" ht="15" customHeight="1">
      <c r="A75" s="853"/>
      <c r="B75" s="854"/>
      <c r="C75" s="855"/>
      <c r="D75" s="853"/>
      <c r="E75" s="809"/>
      <c r="F75" s="809"/>
      <c r="G75" s="809"/>
      <c r="H75" s="809"/>
      <c r="I75" s="809"/>
      <c r="J75" s="1414"/>
      <c r="K75" s="1419"/>
      <c r="L75" s="854"/>
      <c r="M75" s="854"/>
      <c r="N75" s="854"/>
      <c r="O75" s="854"/>
      <c r="P75" s="854"/>
      <c r="Q75" s="854"/>
      <c r="R75" s="857"/>
      <c r="S75" s="855"/>
      <c r="T75" s="854"/>
      <c r="U75" s="854"/>
      <c r="V75" s="854"/>
      <c r="W75" s="854"/>
      <c r="X75" s="854"/>
      <c r="Y75" s="854"/>
      <c r="Z75" s="854"/>
      <c r="AA75" s="854"/>
      <c r="AB75" s="854"/>
      <c r="AC75" s="860"/>
      <c r="AD75" s="860"/>
      <c r="AE75" s="860"/>
      <c r="AF75" s="860"/>
      <c r="AG75" s="860"/>
      <c r="AH75" s="860"/>
      <c r="AI75" s="860"/>
      <c r="AJ75" s="860"/>
      <c r="AK75" s="860"/>
      <c r="AL75" s="860"/>
      <c r="AM75" s="860"/>
      <c r="AN75" s="860"/>
      <c r="AO75" s="860"/>
      <c r="AP75" s="860"/>
    </row>
    <row r="76" spans="1:42" s="861" customFormat="1" ht="15" customHeight="1">
      <c r="A76" s="853"/>
      <c r="B76" s="854"/>
      <c r="C76" s="855"/>
      <c r="D76" s="853"/>
      <c r="E76" s="809"/>
      <c r="F76" s="809"/>
      <c r="G76" s="865" t="s">
        <v>395</v>
      </c>
      <c r="H76" s="809" t="s">
        <v>254</v>
      </c>
      <c r="I76" s="809"/>
      <c r="J76" s="1414"/>
      <c r="K76" s="1419"/>
      <c r="L76" s="854">
        <f>L77+L78+L79+L83+L84</f>
        <v>0</v>
      </c>
      <c r="M76" s="854">
        <f>M77+M78+M79+M83+M84</f>
        <v>0</v>
      </c>
      <c r="N76" s="854">
        <f>N77+N78+N79+N83+N84</f>
        <v>0</v>
      </c>
      <c r="O76" s="854">
        <f t="shared" ref="O76:Q76" si="130">O77+O78+O79+O83+O84</f>
        <v>0</v>
      </c>
      <c r="P76" s="854">
        <f t="shared" si="130"/>
        <v>0</v>
      </c>
      <c r="Q76" s="854">
        <f t="shared" si="130"/>
        <v>0</v>
      </c>
      <c r="R76" s="859">
        <f>P76-SUM(S76:AB76)</f>
        <v>0</v>
      </c>
      <c r="S76" s="855">
        <f t="shared" ref="S76" si="131">S77+S78+S79+S83+S84</f>
        <v>0</v>
      </c>
      <c r="T76" s="854">
        <f t="shared" ref="T76" si="132">T77+T78+T79+T83+T84</f>
        <v>0</v>
      </c>
      <c r="U76" s="854">
        <f t="shared" ref="U76" si="133">U77+U78+U79+U83+U84</f>
        <v>0</v>
      </c>
      <c r="V76" s="854">
        <f t="shared" ref="V76" si="134">V77+V78+V79+V83+V84</f>
        <v>0</v>
      </c>
      <c r="W76" s="854">
        <f t="shared" ref="W76" si="135">W77+W78+W79+W83+W84</f>
        <v>0</v>
      </c>
      <c r="X76" s="854">
        <f t="shared" ref="X76" si="136">X77+X78+X79+X83+X84</f>
        <v>0</v>
      </c>
      <c r="Y76" s="854">
        <f t="shared" ref="Y76" si="137">Y77+Y78+Y79+Y83+Y84</f>
        <v>0</v>
      </c>
      <c r="Z76" s="854">
        <f t="shared" ref="Z76" si="138">Z77+Z78+Z79+Z83+Z84</f>
        <v>0</v>
      </c>
      <c r="AA76" s="854">
        <f t="shared" ref="AA76" si="139">AA77+AA78+AA79+AA83+AA84</f>
        <v>0</v>
      </c>
      <c r="AB76" s="854">
        <f t="shared" ref="AB76" si="140">AB77+AB78+AB79+AB83+AB84</f>
        <v>0</v>
      </c>
      <c r="AC76" s="860"/>
      <c r="AD76" s="860"/>
      <c r="AE76" s="860"/>
      <c r="AF76" s="860"/>
      <c r="AG76" s="860"/>
      <c r="AH76" s="860"/>
      <c r="AI76" s="860"/>
      <c r="AJ76" s="860"/>
      <c r="AK76" s="860"/>
      <c r="AL76" s="860"/>
      <c r="AM76" s="860"/>
      <c r="AN76" s="860"/>
      <c r="AO76" s="860"/>
      <c r="AP76" s="860"/>
    </row>
    <row r="77" spans="1:42" s="861" customFormat="1" ht="15" customHeight="1">
      <c r="A77" s="853"/>
      <c r="B77" s="854"/>
      <c r="C77" s="855" t="s">
        <v>230</v>
      </c>
      <c r="D77" s="853"/>
      <c r="E77" s="809"/>
      <c r="F77" s="809"/>
      <c r="G77" s="809"/>
      <c r="H77" s="866" t="s">
        <v>255</v>
      </c>
      <c r="I77" s="866"/>
      <c r="J77" s="1415"/>
      <c r="K77" s="1420"/>
      <c r="L77" s="867"/>
      <c r="M77" s="867"/>
      <c r="N77" s="867"/>
      <c r="O77" s="867"/>
      <c r="P77" s="867"/>
      <c r="Q77" s="867"/>
      <c r="R77" s="857"/>
      <c r="S77" s="868"/>
      <c r="T77" s="867"/>
      <c r="U77" s="867"/>
      <c r="V77" s="867"/>
      <c r="W77" s="867"/>
      <c r="X77" s="867"/>
      <c r="Y77" s="867"/>
      <c r="Z77" s="867"/>
      <c r="AA77" s="867"/>
      <c r="AB77" s="867"/>
      <c r="AC77" s="860"/>
      <c r="AD77" s="860"/>
      <c r="AE77" s="860"/>
      <c r="AF77" s="860"/>
      <c r="AG77" s="860"/>
      <c r="AH77" s="860"/>
      <c r="AI77" s="860"/>
      <c r="AJ77" s="860"/>
      <c r="AK77" s="860"/>
      <c r="AL77" s="860"/>
      <c r="AM77" s="860"/>
      <c r="AN77" s="860"/>
      <c r="AO77" s="860"/>
      <c r="AP77" s="860"/>
    </row>
    <row r="78" spans="1:42" s="861" customFormat="1" ht="15" customHeight="1">
      <c r="A78" s="853"/>
      <c r="B78" s="854"/>
      <c r="C78" s="855" t="s">
        <v>230</v>
      </c>
      <c r="D78" s="853"/>
      <c r="E78" s="809"/>
      <c r="F78" s="809"/>
      <c r="G78" s="809"/>
      <c r="H78" s="866" t="s">
        <v>1265</v>
      </c>
      <c r="I78" s="866"/>
      <c r="J78" s="1415"/>
      <c r="K78" s="1420"/>
      <c r="L78" s="867"/>
      <c r="M78" s="867"/>
      <c r="N78" s="867"/>
      <c r="O78" s="867"/>
      <c r="P78" s="867"/>
      <c r="Q78" s="867"/>
      <c r="R78" s="857"/>
      <c r="S78" s="868"/>
      <c r="T78" s="867"/>
      <c r="U78" s="867"/>
      <c r="V78" s="867"/>
      <c r="W78" s="867"/>
      <c r="X78" s="867"/>
      <c r="Y78" s="867"/>
      <c r="Z78" s="867"/>
      <c r="AA78" s="867"/>
      <c r="AB78" s="867"/>
      <c r="AC78" s="860"/>
      <c r="AD78" s="860"/>
      <c r="AE78" s="860"/>
      <c r="AF78" s="860"/>
      <c r="AG78" s="860"/>
      <c r="AH78" s="860"/>
      <c r="AI78" s="860"/>
      <c r="AJ78" s="860"/>
      <c r="AK78" s="860"/>
      <c r="AL78" s="860"/>
      <c r="AM78" s="860"/>
      <c r="AN78" s="860"/>
      <c r="AO78" s="860"/>
      <c r="AP78" s="860"/>
    </row>
    <row r="79" spans="1:42" s="861" customFormat="1" ht="15" customHeight="1">
      <c r="A79" s="853"/>
      <c r="B79" s="854"/>
      <c r="C79" s="855"/>
      <c r="D79" s="853"/>
      <c r="E79" s="809"/>
      <c r="F79" s="809"/>
      <c r="G79" s="809"/>
      <c r="H79" s="866" t="s">
        <v>256</v>
      </c>
      <c r="I79" s="866"/>
      <c r="J79" s="1415"/>
      <c r="K79" s="1420"/>
      <c r="L79" s="867">
        <f>L80+L81+L82</f>
        <v>0</v>
      </c>
      <c r="M79" s="867">
        <f>M80+M81+M82</f>
        <v>0</v>
      </c>
      <c r="N79" s="867">
        <f>N80+N81+N82</f>
        <v>0</v>
      </c>
      <c r="O79" s="867">
        <f t="shared" ref="O79:Q79" si="141">O80+O81+O82</f>
        <v>0</v>
      </c>
      <c r="P79" s="867">
        <f t="shared" si="141"/>
        <v>0</v>
      </c>
      <c r="Q79" s="867">
        <f t="shared" si="141"/>
        <v>0</v>
      </c>
      <c r="R79" s="859">
        <f>P79-SUM(S79:AB79)</f>
        <v>0</v>
      </c>
      <c r="S79" s="868">
        <f t="shared" ref="S79" si="142">S80+S81+S82</f>
        <v>0</v>
      </c>
      <c r="T79" s="867">
        <f t="shared" ref="T79" si="143">T80+T81+T82</f>
        <v>0</v>
      </c>
      <c r="U79" s="867">
        <f t="shared" ref="U79" si="144">U80+U81+U82</f>
        <v>0</v>
      </c>
      <c r="V79" s="867">
        <f t="shared" ref="V79" si="145">V80+V81+V82</f>
        <v>0</v>
      </c>
      <c r="W79" s="867">
        <f t="shared" ref="W79" si="146">W80+W81+W82</f>
        <v>0</v>
      </c>
      <c r="X79" s="867">
        <f t="shared" ref="X79" si="147">X80+X81+X82</f>
        <v>0</v>
      </c>
      <c r="Y79" s="867">
        <f t="shared" ref="Y79" si="148">Y80+Y81+Y82</f>
        <v>0</v>
      </c>
      <c r="Z79" s="867">
        <f t="shared" ref="Z79" si="149">Z80+Z81+Z82</f>
        <v>0</v>
      </c>
      <c r="AA79" s="867">
        <f t="shared" ref="AA79" si="150">AA80+AA81+AA82</f>
        <v>0</v>
      </c>
      <c r="AB79" s="867">
        <f t="shared" ref="AB79" si="151">AB80+AB81+AB82</f>
        <v>0</v>
      </c>
      <c r="AC79" s="860"/>
      <c r="AD79" s="860"/>
      <c r="AE79" s="860"/>
      <c r="AF79" s="860"/>
      <c r="AG79" s="860"/>
      <c r="AH79" s="860"/>
      <c r="AI79" s="860"/>
      <c r="AJ79" s="860"/>
      <c r="AK79" s="860"/>
      <c r="AL79" s="860"/>
      <c r="AM79" s="860"/>
      <c r="AN79" s="860"/>
      <c r="AO79" s="860"/>
      <c r="AP79" s="860"/>
    </row>
    <row r="80" spans="1:42" s="861" customFormat="1" ht="15" customHeight="1">
      <c r="A80" s="853"/>
      <c r="B80" s="854"/>
      <c r="C80" s="855" t="s">
        <v>230</v>
      </c>
      <c r="D80" s="853"/>
      <c r="E80" s="809"/>
      <c r="F80" s="809"/>
      <c r="G80" s="809"/>
      <c r="H80" s="866"/>
      <c r="I80" s="866" t="s">
        <v>257</v>
      </c>
      <c r="J80" s="1415"/>
      <c r="K80" s="1420"/>
      <c r="L80" s="867"/>
      <c r="M80" s="867"/>
      <c r="N80" s="867"/>
      <c r="O80" s="867"/>
      <c r="P80" s="867"/>
      <c r="Q80" s="867"/>
      <c r="R80" s="857"/>
      <c r="S80" s="868"/>
      <c r="T80" s="867"/>
      <c r="U80" s="867"/>
      <c r="V80" s="867"/>
      <c r="W80" s="867"/>
      <c r="X80" s="867"/>
      <c r="Y80" s="867"/>
      <c r="Z80" s="867"/>
      <c r="AA80" s="867"/>
      <c r="AB80" s="867"/>
      <c r="AC80" s="860"/>
      <c r="AD80" s="860"/>
      <c r="AE80" s="860"/>
      <c r="AF80" s="860"/>
      <c r="AG80" s="860"/>
      <c r="AH80" s="860"/>
      <c r="AI80" s="860"/>
      <c r="AJ80" s="860"/>
      <c r="AK80" s="860"/>
      <c r="AL80" s="860"/>
      <c r="AM80" s="860"/>
      <c r="AN80" s="860"/>
      <c r="AO80" s="860"/>
      <c r="AP80" s="860"/>
    </row>
    <row r="81" spans="1:42" s="861" customFormat="1" ht="15" customHeight="1">
      <c r="A81" s="853"/>
      <c r="B81" s="854"/>
      <c r="C81" s="855" t="s">
        <v>231</v>
      </c>
      <c r="D81" s="853"/>
      <c r="E81" s="809"/>
      <c r="F81" s="809"/>
      <c r="G81" s="809"/>
      <c r="H81" s="866"/>
      <c r="I81" s="866" t="s">
        <v>285</v>
      </c>
      <c r="J81" s="1415"/>
      <c r="K81" s="1420"/>
      <c r="L81" s="867"/>
      <c r="M81" s="867"/>
      <c r="N81" s="867"/>
      <c r="O81" s="867"/>
      <c r="P81" s="867"/>
      <c r="Q81" s="867"/>
      <c r="R81" s="857"/>
      <c r="S81" s="868"/>
      <c r="T81" s="867"/>
      <c r="U81" s="867"/>
      <c r="V81" s="867"/>
      <c r="W81" s="867"/>
      <c r="X81" s="867"/>
      <c r="Y81" s="867"/>
      <c r="Z81" s="867"/>
      <c r="AA81" s="867"/>
      <c r="AB81" s="867"/>
      <c r="AC81" s="860"/>
      <c r="AD81" s="860"/>
      <c r="AE81" s="860"/>
      <c r="AF81" s="860"/>
      <c r="AG81" s="860"/>
      <c r="AH81" s="860"/>
      <c r="AI81" s="860"/>
      <c r="AJ81" s="860"/>
      <c r="AK81" s="860"/>
      <c r="AL81" s="860"/>
      <c r="AM81" s="860"/>
      <c r="AN81" s="860"/>
      <c r="AO81" s="860"/>
      <c r="AP81" s="860"/>
    </row>
    <row r="82" spans="1:42" s="861" customFormat="1" ht="15" customHeight="1">
      <c r="A82" s="853"/>
      <c r="B82" s="854"/>
      <c r="C82" s="855" t="s">
        <v>231</v>
      </c>
      <c r="D82" s="853"/>
      <c r="E82" s="809"/>
      <c r="F82" s="809"/>
      <c r="G82" s="809"/>
      <c r="H82" s="866"/>
      <c r="I82" s="866" t="s">
        <v>258</v>
      </c>
      <c r="J82" s="1415"/>
      <c r="K82" s="1420"/>
      <c r="L82" s="867"/>
      <c r="M82" s="867"/>
      <c r="N82" s="867"/>
      <c r="O82" s="867"/>
      <c r="P82" s="867"/>
      <c r="Q82" s="867"/>
      <c r="R82" s="857"/>
      <c r="S82" s="868"/>
      <c r="T82" s="867"/>
      <c r="U82" s="867"/>
      <c r="V82" s="867"/>
      <c r="W82" s="867"/>
      <c r="X82" s="867"/>
      <c r="Y82" s="867"/>
      <c r="Z82" s="867"/>
      <c r="AA82" s="867"/>
      <c r="AB82" s="867"/>
      <c r="AC82" s="860"/>
      <c r="AD82" s="860"/>
      <c r="AE82" s="860"/>
      <c r="AF82" s="860"/>
      <c r="AG82" s="860"/>
      <c r="AH82" s="860"/>
      <c r="AI82" s="860"/>
      <c r="AJ82" s="860"/>
      <c r="AK82" s="860"/>
      <c r="AL82" s="860"/>
      <c r="AM82" s="860"/>
      <c r="AN82" s="860"/>
      <c r="AO82" s="860"/>
      <c r="AP82" s="860"/>
    </row>
    <row r="83" spans="1:42" s="861" customFormat="1" ht="15" customHeight="1">
      <c r="A83" s="853"/>
      <c r="B83" s="854"/>
      <c r="C83" s="855" t="s">
        <v>230</v>
      </c>
      <c r="D83" s="853"/>
      <c r="E83" s="809"/>
      <c r="F83" s="809"/>
      <c r="G83" s="809"/>
      <c r="H83" s="866" t="s">
        <v>259</v>
      </c>
      <c r="I83" s="866"/>
      <c r="J83" s="1415"/>
      <c r="K83" s="1420"/>
      <c r="L83" s="867"/>
      <c r="M83" s="867"/>
      <c r="N83" s="867"/>
      <c r="O83" s="867"/>
      <c r="P83" s="867"/>
      <c r="Q83" s="867"/>
      <c r="R83" s="857"/>
      <c r="S83" s="868"/>
      <c r="T83" s="867"/>
      <c r="U83" s="867"/>
      <c r="V83" s="867"/>
      <c r="W83" s="867"/>
      <c r="X83" s="867"/>
      <c r="Y83" s="867"/>
      <c r="Z83" s="867"/>
      <c r="AA83" s="867"/>
      <c r="AB83" s="867"/>
      <c r="AC83" s="860"/>
      <c r="AD83" s="860"/>
      <c r="AE83" s="860"/>
      <c r="AF83" s="860"/>
      <c r="AG83" s="860"/>
      <c r="AH83" s="860"/>
      <c r="AI83" s="860"/>
      <c r="AJ83" s="860"/>
      <c r="AK83" s="860"/>
      <c r="AL83" s="860"/>
      <c r="AM83" s="860"/>
      <c r="AN83" s="860"/>
      <c r="AO83" s="860"/>
      <c r="AP83" s="860"/>
    </row>
    <row r="84" spans="1:42" s="861" customFormat="1" ht="15" customHeight="1">
      <c r="A84" s="853"/>
      <c r="B84" s="954"/>
      <c r="C84" s="855" t="s">
        <v>231</v>
      </c>
      <c r="D84" s="853"/>
      <c r="E84" s="1414"/>
      <c r="F84" s="1414"/>
      <c r="G84" s="1414"/>
      <c r="H84" s="1415" t="s">
        <v>1266</v>
      </c>
      <c r="I84" s="1415"/>
      <c r="J84" s="1415"/>
      <c r="K84" s="1420"/>
      <c r="L84" s="955"/>
      <c r="M84" s="955"/>
      <c r="N84" s="955"/>
      <c r="O84" s="955"/>
      <c r="P84" s="955"/>
      <c r="Q84" s="955"/>
      <c r="R84" s="857"/>
      <c r="S84" s="868"/>
      <c r="T84" s="955"/>
      <c r="U84" s="955"/>
      <c r="V84" s="955"/>
      <c r="W84" s="955"/>
      <c r="X84" s="955"/>
      <c r="Y84" s="955"/>
      <c r="Z84" s="955"/>
      <c r="AA84" s="955"/>
      <c r="AB84" s="955"/>
      <c r="AC84" s="860"/>
      <c r="AD84" s="860"/>
      <c r="AE84" s="860"/>
      <c r="AF84" s="860"/>
      <c r="AG84" s="860"/>
      <c r="AH84" s="860"/>
      <c r="AI84" s="860"/>
      <c r="AJ84" s="860"/>
      <c r="AK84" s="860"/>
      <c r="AL84" s="860"/>
      <c r="AM84" s="860"/>
      <c r="AN84" s="860"/>
      <c r="AO84" s="860"/>
      <c r="AP84" s="860"/>
    </row>
    <row r="85" spans="1:42" s="861" customFormat="1" ht="15" customHeight="1">
      <c r="A85" s="853"/>
      <c r="B85" s="854"/>
      <c r="C85" s="855"/>
      <c r="D85" s="853"/>
      <c r="E85" s="809"/>
      <c r="F85" s="809"/>
      <c r="G85" s="809"/>
      <c r="H85" s="809"/>
      <c r="I85" s="809"/>
      <c r="J85" s="1415"/>
      <c r="K85" s="1420"/>
      <c r="L85" s="867"/>
      <c r="M85" s="867"/>
      <c r="N85" s="867"/>
      <c r="O85" s="867"/>
      <c r="P85" s="867"/>
      <c r="Q85" s="867"/>
      <c r="R85" s="857"/>
      <c r="S85" s="868"/>
      <c r="T85" s="867"/>
      <c r="U85" s="867"/>
      <c r="V85" s="867"/>
      <c r="W85" s="867"/>
      <c r="X85" s="867"/>
      <c r="Y85" s="867"/>
      <c r="Z85" s="867"/>
      <c r="AA85" s="867"/>
      <c r="AB85" s="867"/>
      <c r="AC85" s="860"/>
      <c r="AD85" s="860"/>
      <c r="AE85" s="860"/>
      <c r="AF85" s="860"/>
      <c r="AG85" s="860"/>
      <c r="AH85" s="860"/>
      <c r="AI85" s="860"/>
      <c r="AJ85" s="860"/>
      <c r="AK85" s="860"/>
      <c r="AL85" s="860"/>
      <c r="AM85" s="860"/>
      <c r="AN85" s="860"/>
      <c r="AO85" s="860"/>
      <c r="AP85" s="860"/>
    </row>
    <row r="86" spans="1:42" s="861" customFormat="1" ht="15" customHeight="1">
      <c r="A86" s="853"/>
      <c r="B86" s="854"/>
      <c r="C86" s="855" t="s">
        <v>231</v>
      </c>
      <c r="D86" s="853"/>
      <c r="E86" s="809"/>
      <c r="F86" s="809"/>
      <c r="G86" s="809" t="s">
        <v>856</v>
      </c>
      <c r="H86" s="866"/>
      <c r="I86" s="809"/>
      <c r="J86" s="1415"/>
      <c r="K86" s="1420"/>
      <c r="L86" s="867"/>
      <c r="M86" s="867"/>
      <c r="N86" s="867"/>
      <c r="O86" s="867"/>
      <c r="P86" s="867"/>
      <c r="Q86" s="867"/>
      <c r="R86" s="857"/>
      <c r="S86" s="868"/>
      <c r="T86" s="867"/>
      <c r="U86" s="867"/>
      <c r="V86" s="867"/>
      <c r="W86" s="867"/>
      <c r="X86" s="867"/>
      <c r="Y86" s="867"/>
      <c r="Z86" s="867"/>
      <c r="AA86" s="867"/>
      <c r="AB86" s="867"/>
      <c r="AC86" s="860"/>
      <c r="AD86" s="860"/>
      <c r="AE86" s="860"/>
      <c r="AF86" s="860"/>
      <c r="AG86" s="860"/>
      <c r="AH86" s="860"/>
      <c r="AI86" s="860"/>
      <c r="AJ86" s="860"/>
      <c r="AK86" s="860"/>
      <c r="AL86" s="860"/>
      <c r="AM86" s="860"/>
      <c r="AN86" s="860"/>
      <c r="AO86" s="860"/>
      <c r="AP86" s="860"/>
    </row>
    <row r="87" spans="1:42" s="861" customFormat="1" ht="15" customHeight="1">
      <c r="A87" s="853"/>
      <c r="B87" s="854"/>
      <c r="C87" s="855" t="s">
        <v>231</v>
      </c>
      <c r="D87" s="853"/>
      <c r="E87" s="809"/>
      <c r="F87" s="809"/>
      <c r="G87" s="809" t="s">
        <v>452</v>
      </c>
      <c r="H87" s="866"/>
      <c r="I87" s="809"/>
      <c r="J87" s="1415"/>
      <c r="K87" s="1420"/>
      <c r="L87" s="867"/>
      <c r="M87" s="867"/>
      <c r="N87" s="867"/>
      <c r="O87" s="867"/>
      <c r="P87" s="867"/>
      <c r="Q87" s="867"/>
      <c r="R87" s="857"/>
      <c r="S87" s="868"/>
      <c r="T87" s="867"/>
      <c r="U87" s="867"/>
      <c r="V87" s="867"/>
      <c r="W87" s="867"/>
      <c r="X87" s="867"/>
      <c r="Y87" s="867"/>
      <c r="Z87" s="867"/>
      <c r="AA87" s="867"/>
      <c r="AB87" s="867"/>
      <c r="AC87" s="860"/>
      <c r="AD87" s="860"/>
      <c r="AE87" s="860"/>
      <c r="AF87" s="860"/>
      <c r="AG87" s="860"/>
      <c r="AH87" s="860"/>
      <c r="AI87" s="860"/>
      <c r="AJ87" s="860"/>
      <c r="AK87" s="860"/>
      <c r="AL87" s="860"/>
      <c r="AM87" s="860"/>
      <c r="AN87" s="860"/>
      <c r="AO87" s="860"/>
      <c r="AP87" s="860"/>
    </row>
    <row r="88" spans="1:42" s="861" customFormat="1" ht="15" customHeight="1">
      <c r="A88" s="853"/>
      <c r="B88" s="854"/>
      <c r="C88" s="855"/>
      <c r="D88" s="853"/>
      <c r="E88" s="809"/>
      <c r="F88" s="809"/>
      <c r="G88" s="809"/>
      <c r="H88" s="866"/>
      <c r="I88" s="866"/>
      <c r="J88" s="1415"/>
      <c r="K88" s="1420"/>
      <c r="L88" s="867"/>
      <c r="M88" s="867"/>
      <c r="N88" s="867"/>
      <c r="O88" s="867"/>
      <c r="P88" s="867"/>
      <c r="Q88" s="867"/>
      <c r="R88" s="857"/>
      <c r="S88" s="868"/>
      <c r="T88" s="867"/>
      <c r="U88" s="867"/>
      <c r="V88" s="867"/>
      <c r="W88" s="867"/>
      <c r="X88" s="867"/>
      <c r="Y88" s="867"/>
      <c r="Z88" s="867"/>
      <c r="AA88" s="867"/>
      <c r="AB88" s="867"/>
      <c r="AC88" s="860"/>
      <c r="AD88" s="860"/>
      <c r="AE88" s="860"/>
      <c r="AF88" s="860"/>
      <c r="AG88" s="860"/>
      <c r="AH88" s="860"/>
      <c r="AI88" s="860"/>
      <c r="AJ88" s="860"/>
      <c r="AK88" s="860"/>
      <c r="AL88" s="860"/>
      <c r="AM88" s="860"/>
      <c r="AN88" s="860"/>
      <c r="AO88" s="860"/>
      <c r="AP88" s="860"/>
    </row>
    <row r="89" spans="1:42" s="861" customFormat="1" ht="15" customHeight="1">
      <c r="A89" s="853"/>
      <c r="B89" s="854"/>
      <c r="C89" s="855"/>
      <c r="D89" s="853"/>
      <c r="E89" s="809"/>
      <c r="F89" s="809" t="s">
        <v>450</v>
      </c>
      <c r="G89" s="809" t="s">
        <v>260</v>
      </c>
      <c r="H89" s="866"/>
      <c r="I89" s="866"/>
      <c r="J89" s="1415"/>
      <c r="K89" s="1419" t="s">
        <v>29</v>
      </c>
      <c r="L89" s="867">
        <f>L91+L92</f>
        <v>0</v>
      </c>
      <c r="M89" s="867">
        <f>M91+M92</f>
        <v>0</v>
      </c>
      <c r="N89" s="867">
        <f>N91+N92</f>
        <v>0</v>
      </c>
      <c r="O89" s="867">
        <f t="shared" ref="O89:Q89" si="152">O91+O92</f>
        <v>0</v>
      </c>
      <c r="P89" s="867">
        <f t="shared" si="152"/>
        <v>0</v>
      </c>
      <c r="Q89" s="867">
        <f t="shared" si="152"/>
        <v>0</v>
      </c>
      <c r="R89" s="859">
        <f>P89-SUM(S89:AB89)</f>
        <v>0</v>
      </c>
      <c r="S89" s="868">
        <f t="shared" ref="S89:AB89" si="153">S91+S92</f>
        <v>0</v>
      </c>
      <c r="T89" s="867">
        <f t="shared" si="153"/>
        <v>0</v>
      </c>
      <c r="U89" s="867">
        <f t="shared" si="153"/>
        <v>0</v>
      </c>
      <c r="V89" s="867">
        <f t="shared" si="153"/>
        <v>0</v>
      </c>
      <c r="W89" s="867">
        <f t="shared" si="153"/>
        <v>0</v>
      </c>
      <c r="X89" s="867">
        <f t="shared" si="153"/>
        <v>0</v>
      </c>
      <c r="Y89" s="867">
        <f t="shared" si="153"/>
        <v>0</v>
      </c>
      <c r="Z89" s="867">
        <f t="shared" si="153"/>
        <v>0</v>
      </c>
      <c r="AA89" s="867">
        <f t="shared" si="153"/>
        <v>0</v>
      </c>
      <c r="AB89" s="867">
        <f t="shared" si="153"/>
        <v>0</v>
      </c>
      <c r="AC89" s="860"/>
      <c r="AD89" s="860"/>
      <c r="AE89" s="860"/>
      <c r="AF89" s="860"/>
      <c r="AG89" s="860"/>
      <c r="AH89" s="860"/>
      <c r="AI89" s="860"/>
      <c r="AJ89" s="860"/>
      <c r="AK89" s="860"/>
      <c r="AL89" s="860"/>
      <c r="AM89" s="860"/>
      <c r="AN89" s="860"/>
      <c r="AO89" s="860"/>
      <c r="AP89" s="860"/>
    </row>
    <row r="90" spans="1:42" s="861" customFormat="1" ht="15" customHeight="1">
      <c r="A90" s="853"/>
      <c r="B90" s="854"/>
      <c r="C90" s="855"/>
      <c r="D90" s="853"/>
      <c r="E90" s="809"/>
      <c r="F90" s="809"/>
      <c r="G90" s="809" t="s">
        <v>261</v>
      </c>
      <c r="H90" s="866"/>
      <c r="I90" s="866"/>
      <c r="J90" s="1415"/>
      <c r="K90" s="1420"/>
      <c r="L90" s="867"/>
      <c r="M90" s="867"/>
      <c r="N90" s="867"/>
      <c r="O90" s="867"/>
      <c r="P90" s="867"/>
      <c r="Q90" s="867"/>
      <c r="R90" s="857"/>
      <c r="S90" s="868"/>
      <c r="T90" s="867"/>
      <c r="U90" s="867"/>
      <c r="V90" s="867"/>
      <c r="W90" s="867"/>
      <c r="X90" s="867"/>
      <c r="Y90" s="867"/>
      <c r="Z90" s="867"/>
      <c r="AA90" s="867"/>
      <c r="AB90" s="867"/>
      <c r="AC90" s="860"/>
      <c r="AD90" s="860"/>
      <c r="AE90" s="860"/>
      <c r="AF90" s="860"/>
      <c r="AG90" s="860"/>
      <c r="AH90" s="860"/>
      <c r="AI90" s="860"/>
      <c r="AJ90" s="860"/>
      <c r="AK90" s="860"/>
      <c r="AL90" s="860"/>
      <c r="AM90" s="860"/>
      <c r="AN90" s="860"/>
      <c r="AO90" s="860"/>
      <c r="AP90" s="860"/>
    </row>
    <row r="91" spans="1:42" s="861" customFormat="1" ht="15" customHeight="1">
      <c r="A91" s="853"/>
      <c r="B91" s="854"/>
      <c r="C91" s="855" t="s">
        <v>231</v>
      </c>
      <c r="D91" s="853"/>
      <c r="E91" s="809"/>
      <c r="F91" s="809"/>
      <c r="G91" s="809"/>
      <c r="H91" s="866" t="s">
        <v>285</v>
      </c>
      <c r="I91" s="866"/>
      <c r="J91" s="1415"/>
      <c r="K91" s="1420"/>
      <c r="L91" s="867"/>
      <c r="M91" s="867"/>
      <c r="N91" s="867"/>
      <c r="O91" s="867"/>
      <c r="P91" s="867"/>
      <c r="Q91" s="867"/>
      <c r="R91" s="857"/>
      <c r="S91" s="868"/>
      <c r="T91" s="867"/>
      <c r="U91" s="867"/>
      <c r="V91" s="867"/>
      <c r="W91" s="867"/>
      <c r="X91" s="867"/>
      <c r="Y91" s="867"/>
      <c r="Z91" s="867"/>
      <c r="AA91" s="867"/>
      <c r="AB91" s="867"/>
      <c r="AC91" s="860"/>
      <c r="AD91" s="860"/>
      <c r="AE91" s="860"/>
      <c r="AF91" s="860"/>
      <c r="AG91" s="860"/>
      <c r="AH91" s="860"/>
      <c r="AI91" s="860"/>
      <c r="AJ91" s="860"/>
      <c r="AK91" s="860"/>
      <c r="AL91" s="860"/>
      <c r="AM91" s="860"/>
      <c r="AN91" s="860"/>
      <c r="AO91" s="860"/>
      <c r="AP91" s="860"/>
    </row>
    <row r="92" spans="1:42" s="861" customFormat="1" ht="15" customHeight="1">
      <c r="A92" s="853"/>
      <c r="B92" s="854"/>
      <c r="C92" s="855" t="s">
        <v>230</v>
      </c>
      <c r="D92" s="853"/>
      <c r="E92" s="809"/>
      <c r="F92" s="809"/>
      <c r="G92" s="809"/>
      <c r="H92" s="866" t="s">
        <v>286</v>
      </c>
      <c r="I92" s="866"/>
      <c r="J92" s="1415"/>
      <c r="K92" s="1420"/>
      <c r="L92" s="867"/>
      <c r="M92" s="867"/>
      <c r="N92" s="867"/>
      <c r="O92" s="867"/>
      <c r="P92" s="867"/>
      <c r="Q92" s="867"/>
      <c r="R92" s="857"/>
      <c r="S92" s="868"/>
      <c r="T92" s="867"/>
      <c r="U92" s="867"/>
      <c r="V92" s="867"/>
      <c r="W92" s="867"/>
      <c r="X92" s="867"/>
      <c r="Y92" s="867"/>
      <c r="Z92" s="867"/>
      <c r="AA92" s="867"/>
      <c r="AB92" s="867"/>
      <c r="AC92" s="860"/>
      <c r="AD92" s="860"/>
      <c r="AE92" s="860"/>
      <c r="AF92" s="860"/>
      <c r="AG92" s="860"/>
      <c r="AH92" s="860"/>
      <c r="AI92" s="860"/>
      <c r="AJ92" s="860"/>
      <c r="AK92" s="860"/>
      <c r="AL92" s="860"/>
      <c r="AM92" s="860"/>
      <c r="AN92" s="860"/>
      <c r="AO92" s="860"/>
      <c r="AP92" s="860"/>
    </row>
    <row r="93" spans="1:42" s="861" customFormat="1" ht="15" customHeight="1">
      <c r="A93" s="853"/>
      <c r="B93" s="854"/>
      <c r="C93" s="855"/>
      <c r="D93" s="853"/>
      <c r="E93" s="809"/>
      <c r="F93" s="809"/>
      <c r="G93" s="809"/>
      <c r="H93" s="866"/>
      <c r="I93" s="866"/>
      <c r="J93" s="1415"/>
      <c r="K93" s="1420"/>
      <c r="L93" s="867"/>
      <c r="M93" s="867"/>
      <c r="N93" s="867"/>
      <c r="O93" s="867"/>
      <c r="P93" s="867"/>
      <c r="Q93" s="867"/>
      <c r="R93" s="857"/>
      <c r="S93" s="868"/>
      <c r="T93" s="867"/>
      <c r="U93" s="867"/>
      <c r="V93" s="867"/>
      <c r="W93" s="867"/>
      <c r="X93" s="867"/>
      <c r="Y93" s="867"/>
      <c r="Z93" s="867"/>
      <c r="AA93" s="867"/>
      <c r="AB93" s="867"/>
      <c r="AC93" s="860"/>
      <c r="AD93" s="860"/>
      <c r="AE93" s="860"/>
      <c r="AF93" s="860"/>
      <c r="AG93" s="860"/>
      <c r="AH93" s="860"/>
      <c r="AI93" s="860"/>
      <c r="AJ93" s="860"/>
      <c r="AK93" s="860"/>
      <c r="AL93" s="860"/>
      <c r="AM93" s="860"/>
      <c r="AN93" s="860"/>
      <c r="AO93" s="860"/>
      <c r="AP93" s="860"/>
    </row>
    <row r="94" spans="1:42" s="861" customFormat="1" ht="15" customHeight="1">
      <c r="A94" s="853"/>
      <c r="B94" s="854"/>
      <c r="C94" s="855" t="s">
        <v>231</v>
      </c>
      <c r="D94" s="853"/>
      <c r="E94" s="809"/>
      <c r="F94" s="809"/>
      <c r="G94" s="809" t="s">
        <v>856</v>
      </c>
      <c r="H94" s="866"/>
      <c r="I94" s="866"/>
      <c r="J94" s="1415"/>
      <c r="K94" s="1420"/>
      <c r="L94" s="867"/>
      <c r="M94" s="867"/>
      <c r="N94" s="867"/>
      <c r="O94" s="867"/>
      <c r="P94" s="867"/>
      <c r="Q94" s="867"/>
      <c r="R94" s="857"/>
      <c r="S94" s="868"/>
      <c r="T94" s="867"/>
      <c r="U94" s="867"/>
      <c r="V94" s="867"/>
      <c r="W94" s="867"/>
      <c r="X94" s="867"/>
      <c r="Y94" s="867"/>
      <c r="Z94" s="867"/>
      <c r="AA94" s="867"/>
      <c r="AB94" s="867"/>
      <c r="AC94" s="860"/>
      <c r="AD94" s="860"/>
      <c r="AE94" s="860"/>
      <c r="AF94" s="860"/>
      <c r="AG94" s="860"/>
      <c r="AH94" s="860"/>
      <c r="AI94" s="860"/>
      <c r="AJ94" s="860"/>
      <c r="AK94" s="860"/>
      <c r="AL94" s="860"/>
      <c r="AM94" s="860"/>
      <c r="AN94" s="860"/>
      <c r="AO94" s="860"/>
      <c r="AP94" s="860"/>
    </row>
    <row r="95" spans="1:42" s="861" customFormat="1" ht="15" customHeight="1">
      <c r="A95" s="853"/>
      <c r="B95" s="854"/>
      <c r="C95" s="855" t="s">
        <v>231</v>
      </c>
      <c r="D95" s="853"/>
      <c r="E95" s="809"/>
      <c r="F95" s="809"/>
      <c r="G95" s="809" t="s">
        <v>452</v>
      </c>
      <c r="H95" s="866"/>
      <c r="I95" s="866"/>
      <c r="J95" s="1415"/>
      <c r="K95" s="1420"/>
      <c r="L95" s="867"/>
      <c r="M95" s="867"/>
      <c r="N95" s="867"/>
      <c r="O95" s="867"/>
      <c r="P95" s="867"/>
      <c r="Q95" s="867"/>
      <c r="R95" s="857"/>
      <c r="S95" s="868"/>
      <c r="T95" s="867"/>
      <c r="U95" s="867"/>
      <c r="V95" s="867"/>
      <c r="W95" s="867"/>
      <c r="X95" s="867"/>
      <c r="Y95" s="867"/>
      <c r="Z95" s="867"/>
      <c r="AA95" s="867"/>
      <c r="AB95" s="867"/>
      <c r="AC95" s="860"/>
      <c r="AD95" s="860"/>
      <c r="AE95" s="860"/>
      <c r="AF95" s="860"/>
      <c r="AG95" s="860"/>
      <c r="AH95" s="860"/>
      <c r="AI95" s="860"/>
      <c r="AJ95" s="860"/>
      <c r="AK95" s="860"/>
      <c r="AL95" s="860"/>
      <c r="AM95" s="860"/>
      <c r="AN95" s="860"/>
      <c r="AO95" s="860"/>
      <c r="AP95" s="860"/>
    </row>
    <row r="96" spans="1:42" s="861" customFormat="1" ht="15" customHeight="1">
      <c r="A96" s="853"/>
      <c r="B96" s="854"/>
      <c r="C96" s="855"/>
      <c r="D96" s="853"/>
      <c r="E96" s="809"/>
      <c r="F96" s="809"/>
      <c r="G96" s="809"/>
      <c r="H96" s="866"/>
      <c r="I96" s="866"/>
      <c r="J96" s="1415"/>
      <c r="K96" s="1420"/>
      <c r="L96" s="867"/>
      <c r="M96" s="867"/>
      <c r="N96" s="867"/>
      <c r="O96" s="867"/>
      <c r="P96" s="867"/>
      <c r="Q96" s="867"/>
      <c r="R96" s="857"/>
      <c r="S96" s="868"/>
      <c r="T96" s="867"/>
      <c r="U96" s="867"/>
      <c r="V96" s="867"/>
      <c r="W96" s="867"/>
      <c r="X96" s="867"/>
      <c r="Y96" s="867"/>
      <c r="Z96" s="867"/>
      <c r="AA96" s="867"/>
      <c r="AB96" s="867"/>
      <c r="AC96" s="860"/>
      <c r="AD96" s="860"/>
      <c r="AE96" s="860"/>
      <c r="AF96" s="860"/>
      <c r="AG96" s="860"/>
      <c r="AH96" s="860"/>
      <c r="AI96" s="860"/>
      <c r="AJ96" s="860"/>
      <c r="AK96" s="860"/>
      <c r="AL96" s="860"/>
      <c r="AM96" s="860"/>
      <c r="AN96" s="860"/>
      <c r="AO96" s="860"/>
      <c r="AP96" s="860"/>
    </row>
    <row r="97" spans="1:42" s="861" customFormat="1" ht="15" customHeight="1">
      <c r="A97" s="853"/>
      <c r="B97" s="854"/>
      <c r="C97" s="855"/>
      <c r="D97" s="853"/>
      <c r="E97" s="809" t="s">
        <v>441</v>
      </c>
      <c r="F97" s="809" t="s">
        <v>262</v>
      </c>
      <c r="G97" s="809"/>
      <c r="H97" s="809"/>
      <c r="I97" s="809"/>
      <c r="J97" s="1414"/>
      <c r="K97" s="1419" t="s">
        <v>838</v>
      </c>
      <c r="L97" s="854">
        <f>L99+L100+L101+L102+L103</f>
        <v>0</v>
      </c>
      <c r="M97" s="854">
        <f>M99+M100+M101+M102+M103</f>
        <v>0</v>
      </c>
      <c r="N97" s="854">
        <f>N99+N100+N101+N102+N103</f>
        <v>0</v>
      </c>
      <c r="O97" s="854">
        <f t="shared" ref="O97:Q97" si="154">O99+O100+O101+O102+O103</f>
        <v>0</v>
      </c>
      <c r="P97" s="854">
        <f t="shared" si="154"/>
        <v>0</v>
      </c>
      <c r="Q97" s="854">
        <f t="shared" si="154"/>
        <v>0</v>
      </c>
      <c r="R97" s="859">
        <f>P97-SUM(S97:AB97)</f>
        <v>0</v>
      </c>
      <c r="S97" s="855">
        <f t="shared" ref="S97:AB97" si="155">S99+S100+S101+S102+S103</f>
        <v>0</v>
      </c>
      <c r="T97" s="854">
        <f t="shared" si="155"/>
        <v>0</v>
      </c>
      <c r="U97" s="854">
        <f t="shared" si="155"/>
        <v>0</v>
      </c>
      <c r="V97" s="854">
        <f t="shared" si="155"/>
        <v>0</v>
      </c>
      <c r="W97" s="854">
        <f t="shared" si="155"/>
        <v>0</v>
      </c>
      <c r="X97" s="854">
        <f t="shared" si="155"/>
        <v>0</v>
      </c>
      <c r="Y97" s="854">
        <f t="shared" si="155"/>
        <v>0</v>
      </c>
      <c r="Z97" s="854">
        <f t="shared" si="155"/>
        <v>0</v>
      </c>
      <c r="AA97" s="854">
        <f t="shared" si="155"/>
        <v>0</v>
      </c>
      <c r="AB97" s="854">
        <f t="shared" si="155"/>
        <v>0</v>
      </c>
      <c r="AC97" s="860"/>
      <c r="AD97" s="860"/>
      <c r="AE97" s="860"/>
      <c r="AF97" s="860"/>
      <c r="AG97" s="860"/>
      <c r="AH97" s="860"/>
      <c r="AI97" s="860"/>
      <c r="AJ97" s="860"/>
      <c r="AK97" s="860"/>
      <c r="AL97" s="860"/>
      <c r="AM97" s="860"/>
      <c r="AN97" s="860"/>
      <c r="AO97" s="860"/>
      <c r="AP97" s="860"/>
    </row>
    <row r="98" spans="1:42" s="861" customFormat="1" ht="15" customHeight="1">
      <c r="A98" s="853"/>
      <c r="B98" s="854"/>
      <c r="C98" s="855"/>
      <c r="D98" s="853"/>
      <c r="E98" s="809"/>
      <c r="F98" s="809"/>
      <c r="G98" s="809"/>
      <c r="H98" s="809"/>
      <c r="I98" s="809"/>
      <c r="J98" s="1414"/>
      <c r="K98" s="1419"/>
      <c r="L98" s="854"/>
      <c r="M98" s="854"/>
      <c r="N98" s="854"/>
      <c r="O98" s="854"/>
      <c r="P98" s="854"/>
      <c r="Q98" s="854"/>
      <c r="R98" s="857"/>
      <c r="S98" s="855"/>
      <c r="T98" s="854"/>
      <c r="U98" s="854"/>
      <c r="V98" s="854"/>
      <c r="W98" s="854"/>
      <c r="X98" s="854"/>
      <c r="Y98" s="854"/>
      <c r="Z98" s="854"/>
      <c r="AA98" s="854"/>
      <c r="AB98" s="854"/>
      <c r="AC98" s="860"/>
      <c r="AD98" s="860"/>
      <c r="AE98" s="860"/>
      <c r="AF98" s="860"/>
      <c r="AG98" s="860"/>
      <c r="AH98" s="860"/>
      <c r="AI98" s="860"/>
      <c r="AJ98" s="860"/>
      <c r="AK98" s="860"/>
      <c r="AL98" s="860"/>
      <c r="AM98" s="860"/>
      <c r="AN98" s="860"/>
      <c r="AO98" s="860"/>
      <c r="AP98" s="860"/>
    </row>
    <row r="99" spans="1:42" s="861" customFormat="1" ht="15" customHeight="1">
      <c r="A99" s="853"/>
      <c r="B99" s="854"/>
      <c r="C99" s="872" t="s">
        <v>231</v>
      </c>
      <c r="D99" s="811"/>
      <c r="E99" s="811"/>
      <c r="F99" s="811"/>
      <c r="G99" s="811" t="s">
        <v>501</v>
      </c>
      <c r="H99" s="811"/>
      <c r="I99" s="811"/>
      <c r="J99" s="1414"/>
      <c r="K99" s="1419"/>
      <c r="L99" s="854"/>
      <c r="M99" s="854"/>
      <c r="N99" s="854"/>
      <c r="O99" s="854"/>
      <c r="P99" s="854"/>
      <c r="Q99" s="854"/>
      <c r="R99" s="857"/>
      <c r="S99" s="855"/>
      <c r="T99" s="854"/>
      <c r="U99" s="854"/>
      <c r="V99" s="854"/>
      <c r="W99" s="854"/>
      <c r="X99" s="854"/>
      <c r="Y99" s="854"/>
      <c r="Z99" s="854"/>
      <c r="AA99" s="854"/>
      <c r="AB99" s="854"/>
      <c r="AC99" s="860"/>
      <c r="AD99" s="860"/>
      <c r="AE99" s="860"/>
      <c r="AF99" s="860"/>
      <c r="AG99" s="860"/>
      <c r="AH99" s="860"/>
      <c r="AI99" s="860"/>
      <c r="AJ99" s="860"/>
      <c r="AK99" s="860"/>
      <c r="AL99" s="860"/>
      <c r="AM99" s="860"/>
      <c r="AN99" s="860"/>
      <c r="AO99" s="860"/>
      <c r="AP99" s="860"/>
    </row>
    <row r="100" spans="1:42" s="861" customFormat="1" ht="15" customHeight="1">
      <c r="A100" s="853"/>
      <c r="B100" s="854"/>
      <c r="C100" s="872" t="s">
        <v>231</v>
      </c>
      <c r="D100" s="811"/>
      <c r="E100" s="811"/>
      <c r="F100" s="811"/>
      <c r="G100" s="811" t="s">
        <v>502</v>
      </c>
      <c r="H100" s="812"/>
      <c r="I100" s="812"/>
      <c r="J100" s="1415"/>
      <c r="K100" s="1420"/>
      <c r="L100" s="867"/>
      <c r="M100" s="867"/>
      <c r="N100" s="867"/>
      <c r="O100" s="867"/>
      <c r="P100" s="867"/>
      <c r="Q100" s="867"/>
      <c r="R100" s="857"/>
      <c r="S100" s="868"/>
      <c r="T100" s="867"/>
      <c r="U100" s="867"/>
      <c r="V100" s="867"/>
      <c r="W100" s="867"/>
      <c r="X100" s="867"/>
      <c r="Y100" s="867"/>
      <c r="Z100" s="867"/>
      <c r="AA100" s="867"/>
      <c r="AB100" s="867"/>
      <c r="AC100" s="860"/>
      <c r="AD100" s="860"/>
      <c r="AE100" s="860"/>
      <c r="AF100" s="860"/>
      <c r="AG100" s="860"/>
      <c r="AH100" s="860"/>
      <c r="AI100" s="860"/>
      <c r="AJ100" s="860"/>
      <c r="AK100" s="860"/>
      <c r="AL100" s="860"/>
      <c r="AM100" s="860"/>
      <c r="AN100" s="860"/>
      <c r="AO100" s="860"/>
      <c r="AP100" s="860"/>
    </row>
    <row r="101" spans="1:42" s="861" customFormat="1" ht="15" customHeight="1">
      <c r="A101" s="853"/>
      <c r="B101" s="854"/>
      <c r="C101" s="872" t="s">
        <v>503</v>
      </c>
      <c r="D101" s="811"/>
      <c r="E101" s="811"/>
      <c r="F101" s="811"/>
      <c r="G101" s="811" t="s">
        <v>504</v>
      </c>
      <c r="H101" s="812"/>
      <c r="I101" s="812"/>
      <c r="J101" s="1415"/>
      <c r="K101" s="1420"/>
      <c r="L101" s="867"/>
      <c r="M101" s="867"/>
      <c r="N101" s="867"/>
      <c r="O101" s="867"/>
      <c r="P101" s="867"/>
      <c r="Q101" s="867"/>
      <c r="R101" s="857"/>
      <c r="S101" s="868"/>
      <c r="T101" s="867"/>
      <c r="U101" s="867"/>
      <c r="V101" s="867"/>
      <c r="W101" s="867"/>
      <c r="X101" s="867"/>
      <c r="Y101" s="867"/>
      <c r="Z101" s="867"/>
      <c r="AA101" s="867"/>
      <c r="AB101" s="867"/>
      <c r="AC101" s="860"/>
      <c r="AD101" s="860"/>
      <c r="AE101" s="860"/>
      <c r="AF101" s="860"/>
      <c r="AG101" s="860"/>
      <c r="AH101" s="860"/>
      <c r="AI101" s="860"/>
      <c r="AJ101" s="860"/>
      <c r="AK101" s="860"/>
      <c r="AL101" s="860"/>
      <c r="AM101" s="860"/>
      <c r="AN101" s="860"/>
      <c r="AO101" s="860"/>
      <c r="AP101" s="860"/>
    </row>
    <row r="102" spans="1:42" s="861" customFormat="1" ht="15" customHeight="1">
      <c r="A102" s="853"/>
      <c r="B102" s="854"/>
      <c r="C102" s="872" t="s">
        <v>231</v>
      </c>
      <c r="D102" s="811"/>
      <c r="E102" s="811"/>
      <c r="F102" s="811"/>
      <c r="G102" s="811" t="s">
        <v>1267</v>
      </c>
      <c r="H102" s="811"/>
      <c r="I102" s="811"/>
      <c r="J102" s="1414"/>
      <c r="K102" s="1419"/>
      <c r="L102" s="854"/>
      <c r="M102" s="854"/>
      <c r="N102" s="854"/>
      <c r="O102" s="854"/>
      <c r="P102" s="854"/>
      <c r="Q102" s="854"/>
      <c r="R102" s="857"/>
      <c r="S102" s="855"/>
      <c r="T102" s="854"/>
      <c r="U102" s="854"/>
      <c r="V102" s="854"/>
      <c r="W102" s="854"/>
      <c r="X102" s="854"/>
      <c r="Y102" s="854"/>
      <c r="Z102" s="854"/>
      <c r="AA102" s="854"/>
      <c r="AB102" s="854"/>
      <c r="AC102" s="860"/>
      <c r="AD102" s="860"/>
      <c r="AE102" s="860"/>
      <c r="AF102" s="860"/>
      <c r="AG102" s="860"/>
      <c r="AH102" s="860"/>
      <c r="AI102" s="860"/>
      <c r="AJ102" s="860"/>
      <c r="AK102" s="860"/>
      <c r="AL102" s="860"/>
      <c r="AM102" s="860"/>
      <c r="AN102" s="860"/>
      <c r="AO102" s="860"/>
      <c r="AP102" s="860"/>
    </row>
    <row r="103" spans="1:42" s="861" customFormat="1" ht="15" customHeight="1">
      <c r="A103" s="853"/>
      <c r="B103" s="854"/>
      <c r="C103" s="872" t="s">
        <v>231</v>
      </c>
      <c r="D103" s="811"/>
      <c r="E103" s="811"/>
      <c r="F103" s="811"/>
      <c r="G103" s="811" t="s">
        <v>505</v>
      </c>
      <c r="H103" s="811"/>
      <c r="I103" s="811"/>
      <c r="J103" s="1414"/>
      <c r="K103" s="1419"/>
      <c r="L103" s="854"/>
      <c r="M103" s="854"/>
      <c r="N103" s="854"/>
      <c r="O103" s="854"/>
      <c r="P103" s="854"/>
      <c r="Q103" s="854"/>
      <c r="R103" s="857"/>
      <c r="S103" s="855"/>
      <c r="T103" s="854"/>
      <c r="U103" s="854"/>
      <c r="V103" s="854"/>
      <c r="W103" s="854"/>
      <c r="X103" s="854"/>
      <c r="Y103" s="854"/>
      <c r="Z103" s="854"/>
      <c r="AA103" s="854"/>
      <c r="AB103" s="854"/>
      <c r="AC103" s="860"/>
      <c r="AD103" s="860"/>
      <c r="AE103" s="860"/>
      <c r="AF103" s="860"/>
      <c r="AG103" s="860"/>
      <c r="AH103" s="860"/>
      <c r="AI103" s="860"/>
      <c r="AJ103" s="860"/>
      <c r="AK103" s="860"/>
      <c r="AL103" s="860"/>
      <c r="AM103" s="860"/>
      <c r="AN103" s="860"/>
      <c r="AO103" s="860"/>
      <c r="AP103" s="860"/>
    </row>
    <row r="104" spans="1:42" s="861" customFormat="1" ht="15" customHeight="1">
      <c r="A104" s="853"/>
      <c r="B104" s="854"/>
      <c r="C104" s="855"/>
      <c r="D104" s="853"/>
      <c r="E104" s="809"/>
      <c r="F104" s="809"/>
      <c r="G104" s="866"/>
      <c r="H104" s="866"/>
      <c r="I104" s="866"/>
      <c r="J104" s="1415"/>
      <c r="K104" s="1420"/>
      <c r="L104" s="867"/>
      <c r="M104" s="867"/>
      <c r="N104" s="867"/>
      <c r="O104" s="867"/>
      <c r="P104" s="867"/>
      <c r="Q104" s="867"/>
      <c r="R104" s="857"/>
      <c r="S104" s="868"/>
      <c r="T104" s="867"/>
      <c r="U104" s="867"/>
      <c r="V104" s="867"/>
      <c r="W104" s="867"/>
      <c r="X104" s="867"/>
      <c r="Y104" s="867"/>
      <c r="Z104" s="867"/>
      <c r="AA104" s="867"/>
      <c r="AB104" s="867"/>
      <c r="AC104" s="860"/>
      <c r="AD104" s="860"/>
      <c r="AE104" s="860"/>
      <c r="AF104" s="860"/>
      <c r="AG104" s="860"/>
      <c r="AH104" s="860"/>
      <c r="AI104" s="860"/>
      <c r="AJ104" s="860"/>
      <c r="AK104" s="860"/>
      <c r="AL104" s="860"/>
      <c r="AM104" s="860"/>
      <c r="AN104" s="860"/>
      <c r="AO104" s="860"/>
      <c r="AP104" s="860"/>
    </row>
    <row r="105" spans="1:42" s="857" customFormat="1" ht="15" customHeight="1">
      <c r="A105" s="853"/>
      <c r="B105" s="854"/>
      <c r="C105" s="855" t="s">
        <v>231</v>
      </c>
      <c r="D105" s="853"/>
      <c r="E105" s="809"/>
      <c r="F105" s="809"/>
      <c r="G105" s="809" t="s">
        <v>856</v>
      </c>
      <c r="H105" s="866"/>
      <c r="I105" s="809"/>
      <c r="J105" s="1414"/>
      <c r="K105" s="1419"/>
      <c r="L105" s="854"/>
      <c r="M105" s="854"/>
      <c r="N105" s="854"/>
      <c r="O105" s="854"/>
      <c r="P105" s="854"/>
      <c r="Q105" s="854"/>
      <c r="S105" s="855"/>
      <c r="T105" s="854"/>
      <c r="U105" s="854"/>
      <c r="V105" s="854"/>
      <c r="W105" s="854"/>
      <c r="X105" s="854"/>
      <c r="Y105" s="854"/>
      <c r="Z105" s="854"/>
      <c r="AA105" s="854"/>
      <c r="AB105" s="854"/>
      <c r="AC105" s="870"/>
      <c r="AD105" s="870"/>
      <c r="AE105" s="870"/>
      <c r="AF105" s="870"/>
      <c r="AG105" s="870"/>
      <c r="AH105" s="870"/>
      <c r="AI105" s="870"/>
      <c r="AJ105" s="870"/>
      <c r="AK105" s="870"/>
      <c r="AL105" s="870"/>
      <c r="AM105" s="870"/>
      <c r="AN105" s="870"/>
      <c r="AO105" s="870"/>
      <c r="AP105" s="870"/>
    </row>
    <row r="106" spans="1:42" s="861" customFormat="1" ht="15" customHeight="1">
      <c r="A106" s="853"/>
      <c r="B106" s="854"/>
      <c r="C106" s="855"/>
      <c r="D106" s="853"/>
      <c r="E106" s="809"/>
      <c r="F106" s="809"/>
      <c r="G106" s="866"/>
      <c r="H106" s="866"/>
      <c r="I106" s="866"/>
      <c r="J106" s="1415"/>
      <c r="K106" s="1420"/>
      <c r="L106" s="867"/>
      <c r="M106" s="867"/>
      <c r="N106" s="867"/>
      <c r="O106" s="867"/>
      <c r="P106" s="867"/>
      <c r="Q106" s="867"/>
      <c r="R106" s="857"/>
      <c r="S106" s="868"/>
      <c r="T106" s="867"/>
      <c r="U106" s="867"/>
      <c r="V106" s="867"/>
      <c r="W106" s="867"/>
      <c r="X106" s="867"/>
      <c r="Y106" s="867"/>
      <c r="Z106" s="867"/>
      <c r="AA106" s="867"/>
      <c r="AB106" s="867"/>
      <c r="AC106" s="860"/>
      <c r="AD106" s="860"/>
      <c r="AE106" s="860"/>
      <c r="AF106" s="860"/>
      <c r="AG106" s="860"/>
      <c r="AH106" s="860"/>
      <c r="AI106" s="860"/>
      <c r="AJ106" s="860"/>
      <c r="AK106" s="860"/>
      <c r="AL106" s="860"/>
      <c r="AM106" s="860"/>
      <c r="AN106" s="860"/>
      <c r="AO106" s="860"/>
      <c r="AP106" s="860"/>
    </row>
    <row r="107" spans="1:42" s="861" customFormat="1" ht="15" customHeight="1">
      <c r="A107" s="853"/>
      <c r="B107" s="854"/>
      <c r="C107" s="855"/>
      <c r="D107" s="853"/>
      <c r="E107" s="809" t="s">
        <v>442</v>
      </c>
      <c r="F107" s="809" t="s">
        <v>1268</v>
      </c>
      <c r="G107" s="809"/>
      <c r="H107" s="866"/>
      <c r="I107" s="866"/>
      <c r="J107" s="1415"/>
      <c r="K107" s="1420"/>
      <c r="L107" s="854">
        <f>L109+L110</f>
        <v>0</v>
      </c>
      <c r="M107" s="854">
        <f>M109+M110</f>
        <v>0</v>
      </c>
      <c r="N107" s="854">
        <f>N109+N110</f>
        <v>0</v>
      </c>
      <c r="O107" s="854">
        <f t="shared" ref="O107:Q107" si="156">O109+O110</f>
        <v>0</v>
      </c>
      <c r="P107" s="854">
        <f t="shared" si="156"/>
        <v>0</v>
      </c>
      <c r="Q107" s="854">
        <f t="shared" si="156"/>
        <v>0</v>
      </c>
      <c r="R107" s="859">
        <f>P107-SUM(S107:AB107)</f>
        <v>0</v>
      </c>
      <c r="S107" s="855">
        <f t="shared" ref="S107:AB107" si="157">S109+S110</f>
        <v>0</v>
      </c>
      <c r="T107" s="854">
        <f t="shared" si="157"/>
        <v>0</v>
      </c>
      <c r="U107" s="854">
        <f t="shared" si="157"/>
        <v>0</v>
      </c>
      <c r="V107" s="854">
        <f t="shared" si="157"/>
        <v>0</v>
      </c>
      <c r="W107" s="854">
        <f t="shared" si="157"/>
        <v>0</v>
      </c>
      <c r="X107" s="854">
        <f t="shared" si="157"/>
        <v>0</v>
      </c>
      <c r="Y107" s="854">
        <f t="shared" si="157"/>
        <v>0</v>
      </c>
      <c r="Z107" s="854">
        <f t="shared" si="157"/>
        <v>0</v>
      </c>
      <c r="AA107" s="854">
        <f t="shared" si="157"/>
        <v>0</v>
      </c>
      <c r="AB107" s="854">
        <f t="shared" si="157"/>
        <v>0</v>
      </c>
      <c r="AC107" s="860"/>
      <c r="AD107" s="860"/>
      <c r="AE107" s="860"/>
      <c r="AF107" s="860"/>
      <c r="AG107" s="860"/>
      <c r="AH107" s="860"/>
      <c r="AI107" s="860"/>
      <c r="AJ107" s="860"/>
      <c r="AK107" s="860"/>
      <c r="AL107" s="860"/>
      <c r="AM107" s="860"/>
      <c r="AN107" s="860"/>
      <c r="AO107" s="860"/>
      <c r="AP107" s="860"/>
    </row>
    <row r="108" spans="1:42" s="861" customFormat="1" ht="15" customHeight="1">
      <c r="A108" s="853"/>
      <c r="B108" s="854"/>
      <c r="C108" s="855"/>
      <c r="D108" s="853"/>
      <c r="E108" s="809"/>
      <c r="F108" s="809"/>
      <c r="G108" s="809"/>
      <c r="H108" s="866"/>
      <c r="I108" s="866"/>
      <c r="J108" s="1415"/>
      <c r="K108" s="1420"/>
      <c r="L108" s="867"/>
      <c r="M108" s="867"/>
      <c r="N108" s="867"/>
      <c r="O108" s="867"/>
      <c r="P108" s="867"/>
      <c r="Q108" s="867"/>
      <c r="R108" s="857"/>
      <c r="S108" s="868"/>
      <c r="T108" s="867"/>
      <c r="U108" s="867"/>
      <c r="V108" s="867"/>
      <c r="W108" s="867"/>
      <c r="X108" s="867"/>
      <c r="Y108" s="867"/>
      <c r="Z108" s="867"/>
      <c r="AA108" s="867"/>
      <c r="AB108" s="867"/>
      <c r="AC108" s="860"/>
      <c r="AD108" s="860"/>
      <c r="AE108" s="860"/>
      <c r="AF108" s="860"/>
      <c r="AG108" s="860"/>
      <c r="AH108" s="860"/>
      <c r="AI108" s="860"/>
      <c r="AJ108" s="860"/>
      <c r="AK108" s="860"/>
      <c r="AL108" s="860"/>
      <c r="AM108" s="860"/>
      <c r="AN108" s="860"/>
      <c r="AO108" s="860"/>
      <c r="AP108" s="860"/>
    </row>
    <row r="109" spans="1:42" s="861" customFormat="1" ht="15" customHeight="1">
      <c r="A109" s="853"/>
      <c r="B109" s="854"/>
      <c r="C109" s="855" t="s">
        <v>231</v>
      </c>
      <c r="D109" s="853"/>
      <c r="E109" s="809"/>
      <c r="F109" s="809"/>
      <c r="G109" s="809" t="s">
        <v>1348</v>
      </c>
      <c r="H109" s="866"/>
      <c r="I109" s="866"/>
      <c r="J109" s="1415"/>
      <c r="K109" s="1420"/>
      <c r="L109" s="867"/>
      <c r="M109" s="867"/>
      <c r="N109" s="867"/>
      <c r="O109" s="867"/>
      <c r="P109" s="867"/>
      <c r="Q109" s="867"/>
      <c r="R109" s="857"/>
      <c r="S109" s="868"/>
      <c r="T109" s="867"/>
      <c r="U109" s="867"/>
      <c r="V109" s="867"/>
      <c r="W109" s="867"/>
      <c r="X109" s="867"/>
      <c r="Y109" s="867"/>
      <c r="Z109" s="867"/>
      <c r="AA109" s="867"/>
      <c r="AB109" s="867"/>
      <c r="AC109" s="860"/>
      <c r="AD109" s="860"/>
      <c r="AE109" s="860"/>
      <c r="AF109" s="860"/>
      <c r="AG109" s="860"/>
      <c r="AH109" s="860"/>
      <c r="AI109" s="860"/>
      <c r="AJ109" s="860"/>
      <c r="AK109" s="860"/>
      <c r="AL109" s="860"/>
      <c r="AM109" s="860"/>
      <c r="AN109" s="860"/>
      <c r="AO109" s="860"/>
      <c r="AP109" s="860"/>
    </row>
    <row r="110" spans="1:42" s="861" customFormat="1" ht="15" customHeight="1">
      <c r="A110" s="853"/>
      <c r="B110" s="854"/>
      <c r="C110" s="855" t="s">
        <v>231</v>
      </c>
      <c r="D110" s="853"/>
      <c r="E110" s="809"/>
      <c r="F110" s="809"/>
      <c r="G110" s="809" t="s">
        <v>1349</v>
      </c>
      <c r="H110" s="866"/>
      <c r="I110" s="866"/>
      <c r="J110" s="1415"/>
      <c r="K110" s="1420"/>
      <c r="L110" s="867"/>
      <c r="M110" s="867"/>
      <c r="N110" s="867"/>
      <c r="O110" s="867"/>
      <c r="P110" s="867"/>
      <c r="Q110" s="867"/>
      <c r="R110" s="857"/>
      <c r="S110" s="868"/>
      <c r="T110" s="867"/>
      <c r="U110" s="867"/>
      <c r="V110" s="867"/>
      <c r="W110" s="867"/>
      <c r="X110" s="867"/>
      <c r="Y110" s="867"/>
      <c r="Z110" s="867"/>
      <c r="AA110" s="867"/>
      <c r="AB110" s="867"/>
      <c r="AC110" s="860"/>
      <c r="AD110" s="860"/>
      <c r="AE110" s="860"/>
      <c r="AF110" s="860"/>
      <c r="AG110" s="860"/>
      <c r="AH110" s="860"/>
      <c r="AI110" s="860"/>
      <c r="AJ110" s="860"/>
      <c r="AK110" s="860"/>
      <c r="AL110" s="860"/>
      <c r="AM110" s="860"/>
      <c r="AN110" s="860"/>
      <c r="AO110" s="860"/>
      <c r="AP110" s="860"/>
    </row>
    <row r="111" spans="1:42" s="861" customFormat="1" ht="15" customHeight="1">
      <c r="A111" s="853"/>
      <c r="B111" s="854"/>
      <c r="C111" s="855"/>
      <c r="D111" s="853"/>
      <c r="E111" s="809"/>
      <c r="F111" s="809"/>
      <c r="G111" s="809"/>
      <c r="H111" s="866"/>
      <c r="I111" s="866"/>
      <c r="J111" s="1415"/>
      <c r="K111" s="1420"/>
      <c r="L111" s="867"/>
      <c r="M111" s="867"/>
      <c r="N111" s="867"/>
      <c r="O111" s="867"/>
      <c r="P111" s="867"/>
      <c r="Q111" s="867"/>
      <c r="R111" s="857"/>
      <c r="S111" s="868"/>
      <c r="T111" s="867"/>
      <c r="U111" s="867"/>
      <c r="V111" s="867"/>
      <c r="W111" s="867"/>
      <c r="X111" s="867"/>
      <c r="Y111" s="867"/>
      <c r="Z111" s="867"/>
      <c r="AA111" s="867"/>
      <c r="AB111" s="867"/>
      <c r="AC111" s="860"/>
      <c r="AD111" s="860"/>
      <c r="AE111" s="860"/>
      <c r="AF111" s="860"/>
      <c r="AG111" s="860"/>
      <c r="AH111" s="860"/>
      <c r="AI111" s="860"/>
      <c r="AJ111" s="860"/>
      <c r="AK111" s="860"/>
      <c r="AL111" s="860"/>
      <c r="AM111" s="860"/>
      <c r="AN111" s="860"/>
      <c r="AO111" s="860"/>
      <c r="AP111" s="860"/>
    </row>
    <row r="112" spans="1:42" s="861" customFormat="1" ht="15" customHeight="1">
      <c r="A112" s="853"/>
      <c r="B112" s="854"/>
      <c r="C112" s="855"/>
      <c r="D112" s="853"/>
      <c r="E112" s="809" t="s">
        <v>443</v>
      </c>
      <c r="F112" s="809" t="s">
        <v>263</v>
      </c>
      <c r="G112" s="809"/>
      <c r="H112" s="809"/>
      <c r="I112" s="809"/>
      <c r="J112" s="1414"/>
      <c r="K112" s="1419" t="s">
        <v>1609</v>
      </c>
      <c r="L112" s="854">
        <f>L114+L115+L116+L117+L123+L127+L128+L130+L129</f>
        <v>0</v>
      </c>
      <c r="M112" s="854">
        <f>M114+M115+M116+M117+M123+M127+M128+M130+M129</f>
        <v>0</v>
      </c>
      <c r="N112" s="854">
        <f>N114+N115+N116+N117+N123+N127+N128+N130+N129</f>
        <v>0</v>
      </c>
      <c r="O112" s="854">
        <f t="shared" ref="O112:Q112" si="158">O114+O115+O116+O117+O123+O127+O128+O130+O129</f>
        <v>0</v>
      </c>
      <c r="P112" s="854">
        <f t="shared" si="158"/>
        <v>0</v>
      </c>
      <c r="Q112" s="854">
        <f t="shared" si="158"/>
        <v>0</v>
      </c>
      <c r="R112" s="859">
        <f>P112-SUM(S112:AB112)</f>
        <v>0</v>
      </c>
      <c r="S112" s="855">
        <f t="shared" ref="S112:AB112" si="159">S114+S115+S116+S117+S123+S127+S128+S130+S129</f>
        <v>0</v>
      </c>
      <c r="T112" s="854">
        <f t="shared" si="159"/>
        <v>0</v>
      </c>
      <c r="U112" s="854">
        <f t="shared" si="159"/>
        <v>0</v>
      </c>
      <c r="V112" s="854">
        <f t="shared" si="159"/>
        <v>0</v>
      </c>
      <c r="W112" s="854">
        <f t="shared" si="159"/>
        <v>0</v>
      </c>
      <c r="X112" s="854">
        <f t="shared" si="159"/>
        <v>0</v>
      </c>
      <c r="Y112" s="854">
        <f t="shared" si="159"/>
        <v>0</v>
      </c>
      <c r="Z112" s="854">
        <f t="shared" si="159"/>
        <v>0</v>
      </c>
      <c r="AA112" s="854">
        <f t="shared" si="159"/>
        <v>0</v>
      </c>
      <c r="AB112" s="854">
        <f t="shared" si="159"/>
        <v>0</v>
      </c>
      <c r="AC112" s="860"/>
      <c r="AD112" s="860"/>
      <c r="AE112" s="860"/>
      <c r="AF112" s="860"/>
      <c r="AG112" s="860"/>
      <c r="AH112" s="860"/>
      <c r="AI112" s="860"/>
      <c r="AJ112" s="860"/>
      <c r="AK112" s="860"/>
      <c r="AL112" s="860"/>
      <c r="AM112" s="860"/>
      <c r="AN112" s="860"/>
      <c r="AO112" s="860"/>
      <c r="AP112" s="860"/>
    </row>
    <row r="113" spans="1:42" s="861" customFormat="1" ht="15" customHeight="1">
      <c r="A113" s="853"/>
      <c r="B113" s="854"/>
      <c r="C113" s="855"/>
      <c r="D113" s="853"/>
      <c r="E113" s="809"/>
      <c r="F113" s="809"/>
      <c r="G113" s="809"/>
      <c r="H113" s="809"/>
      <c r="I113" s="809"/>
      <c r="J113" s="1414"/>
      <c r="K113" s="1419"/>
      <c r="L113" s="854"/>
      <c r="M113" s="854"/>
      <c r="N113" s="854"/>
      <c r="O113" s="854"/>
      <c r="P113" s="854"/>
      <c r="Q113" s="854"/>
      <c r="R113" s="857"/>
      <c r="S113" s="855"/>
      <c r="T113" s="854"/>
      <c r="U113" s="854"/>
      <c r="V113" s="854"/>
      <c r="W113" s="854"/>
      <c r="X113" s="854"/>
      <c r="Y113" s="854"/>
      <c r="Z113" s="854"/>
      <c r="AA113" s="854"/>
      <c r="AB113" s="854"/>
      <c r="AC113" s="860"/>
      <c r="AD113" s="860"/>
      <c r="AE113" s="860"/>
      <c r="AF113" s="860"/>
      <c r="AG113" s="860"/>
      <c r="AH113" s="860"/>
      <c r="AI113" s="860"/>
      <c r="AJ113" s="860"/>
      <c r="AK113" s="860"/>
      <c r="AL113" s="860"/>
      <c r="AM113" s="860"/>
      <c r="AN113" s="860"/>
      <c r="AO113" s="860"/>
      <c r="AP113" s="860"/>
    </row>
    <row r="114" spans="1:42" s="861" customFormat="1" ht="15" customHeight="1">
      <c r="A114" s="853"/>
      <c r="B114" s="854"/>
      <c r="C114" s="855" t="s">
        <v>231</v>
      </c>
      <c r="D114" s="853"/>
      <c r="E114" s="809"/>
      <c r="F114" s="809" t="s">
        <v>444</v>
      </c>
      <c r="G114" s="809" t="s">
        <v>264</v>
      </c>
      <c r="I114" s="866"/>
      <c r="J114" s="1415"/>
      <c r="K114" s="1420"/>
      <c r="L114" s="867"/>
      <c r="M114" s="867"/>
      <c r="N114" s="867"/>
      <c r="O114" s="867"/>
      <c r="P114" s="867"/>
      <c r="Q114" s="867"/>
      <c r="R114" s="857"/>
      <c r="S114" s="868"/>
      <c r="T114" s="867"/>
      <c r="U114" s="867"/>
      <c r="V114" s="867"/>
      <c r="W114" s="867"/>
      <c r="X114" s="867"/>
      <c r="Y114" s="867"/>
      <c r="Z114" s="867"/>
      <c r="AA114" s="867"/>
      <c r="AB114" s="867"/>
      <c r="AC114" s="860"/>
      <c r="AD114" s="860"/>
      <c r="AE114" s="860"/>
      <c r="AF114" s="860"/>
      <c r="AG114" s="860"/>
      <c r="AH114" s="860"/>
      <c r="AI114" s="860"/>
      <c r="AJ114" s="860"/>
      <c r="AK114" s="860"/>
      <c r="AL114" s="860"/>
      <c r="AM114" s="860"/>
      <c r="AN114" s="860"/>
      <c r="AO114" s="860"/>
      <c r="AP114" s="860"/>
    </row>
    <row r="115" spans="1:42" s="861" customFormat="1" ht="15" customHeight="1">
      <c r="A115" s="853"/>
      <c r="B115" s="854"/>
      <c r="C115" s="855" t="s">
        <v>231</v>
      </c>
      <c r="D115" s="853"/>
      <c r="E115" s="809"/>
      <c r="F115" s="809" t="s">
        <v>445</v>
      </c>
      <c r="G115" s="809" t="s">
        <v>237</v>
      </c>
      <c r="H115" s="809"/>
      <c r="I115" s="866"/>
      <c r="J115" s="1415"/>
      <c r="K115" s="1420"/>
      <c r="L115" s="867"/>
      <c r="M115" s="867"/>
      <c r="N115" s="867"/>
      <c r="O115" s="867"/>
      <c r="P115" s="867"/>
      <c r="Q115" s="867"/>
      <c r="R115" s="857"/>
      <c r="S115" s="868"/>
      <c r="T115" s="867"/>
      <c r="U115" s="867"/>
      <c r="V115" s="867"/>
      <c r="W115" s="867"/>
      <c r="X115" s="867"/>
      <c r="Y115" s="867"/>
      <c r="Z115" s="867"/>
      <c r="AA115" s="867"/>
      <c r="AB115" s="867"/>
      <c r="AC115" s="860"/>
      <c r="AD115" s="860"/>
      <c r="AE115" s="860"/>
      <c r="AF115" s="860"/>
      <c r="AG115" s="860"/>
      <c r="AH115" s="860"/>
      <c r="AI115" s="860"/>
      <c r="AJ115" s="860"/>
      <c r="AK115" s="860"/>
      <c r="AL115" s="860"/>
      <c r="AM115" s="860"/>
      <c r="AN115" s="860"/>
      <c r="AO115" s="860"/>
      <c r="AP115" s="860"/>
    </row>
    <row r="116" spans="1:42" s="861" customFormat="1" ht="15" customHeight="1">
      <c r="A116" s="853"/>
      <c r="B116" s="854"/>
      <c r="C116" s="855" t="s">
        <v>231</v>
      </c>
      <c r="D116" s="853"/>
      <c r="E116" s="809"/>
      <c r="F116" s="809" t="s">
        <v>446</v>
      </c>
      <c r="G116" s="809" t="s">
        <v>238</v>
      </c>
      <c r="H116" s="809"/>
      <c r="I116" s="866"/>
      <c r="J116" s="1415"/>
      <c r="K116" s="1420"/>
      <c r="L116" s="867"/>
      <c r="M116" s="867"/>
      <c r="N116" s="867"/>
      <c r="O116" s="867"/>
      <c r="P116" s="867"/>
      <c r="Q116" s="867"/>
      <c r="R116" s="857"/>
      <c r="S116" s="868"/>
      <c r="T116" s="867"/>
      <c r="U116" s="867"/>
      <c r="V116" s="867"/>
      <c r="W116" s="867"/>
      <c r="X116" s="867"/>
      <c r="Y116" s="867"/>
      <c r="Z116" s="867"/>
      <c r="AA116" s="867"/>
      <c r="AB116" s="867"/>
      <c r="AC116" s="860"/>
      <c r="AD116" s="860"/>
      <c r="AE116" s="860"/>
      <c r="AF116" s="860"/>
      <c r="AG116" s="860"/>
      <c r="AH116" s="860"/>
      <c r="AI116" s="860"/>
      <c r="AJ116" s="860"/>
      <c r="AK116" s="860"/>
      <c r="AL116" s="860"/>
      <c r="AM116" s="860"/>
      <c r="AN116" s="860"/>
      <c r="AO116" s="860"/>
      <c r="AP116" s="860"/>
    </row>
    <row r="117" spans="1:42" s="861" customFormat="1" ht="15" customHeight="1">
      <c r="A117" s="853"/>
      <c r="B117" s="854"/>
      <c r="C117" s="855" t="s">
        <v>231</v>
      </c>
      <c r="D117" s="853"/>
      <c r="E117" s="809"/>
      <c r="F117" s="809" t="s">
        <v>1271</v>
      </c>
      <c r="G117" s="809" t="s">
        <v>239</v>
      </c>
      <c r="H117" s="809"/>
      <c r="I117" s="866"/>
      <c r="J117" s="1415"/>
      <c r="K117" s="1420"/>
      <c r="L117" s="867">
        <f t="shared" ref="L117" si="160">L118+L119+L120+L121+L122</f>
        <v>0</v>
      </c>
      <c r="M117" s="867">
        <f t="shared" ref="M117:Q117" si="161">M118+M119+M120+M121+M122</f>
        <v>0</v>
      </c>
      <c r="N117" s="867">
        <f t="shared" si="161"/>
        <v>0</v>
      </c>
      <c r="O117" s="867">
        <f t="shared" si="161"/>
        <v>0</v>
      </c>
      <c r="P117" s="867">
        <f t="shared" si="161"/>
        <v>0</v>
      </c>
      <c r="Q117" s="867">
        <f t="shared" si="161"/>
        <v>0</v>
      </c>
      <c r="R117" s="859">
        <f>P117-SUM(S117:AB117)</f>
        <v>0</v>
      </c>
      <c r="S117" s="868">
        <f t="shared" ref="S117:AB117" si="162">S118+S119+S120+S121+S122</f>
        <v>0</v>
      </c>
      <c r="T117" s="867">
        <f t="shared" si="162"/>
        <v>0</v>
      </c>
      <c r="U117" s="867">
        <f t="shared" si="162"/>
        <v>0</v>
      </c>
      <c r="V117" s="867">
        <f t="shared" si="162"/>
        <v>0</v>
      </c>
      <c r="W117" s="867">
        <f t="shared" si="162"/>
        <v>0</v>
      </c>
      <c r="X117" s="867">
        <f t="shared" si="162"/>
        <v>0</v>
      </c>
      <c r="Y117" s="867">
        <f t="shared" si="162"/>
        <v>0</v>
      </c>
      <c r="Z117" s="867">
        <f t="shared" si="162"/>
        <v>0</v>
      </c>
      <c r="AA117" s="867">
        <f t="shared" si="162"/>
        <v>0</v>
      </c>
      <c r="AB117" s="867">
        <f t="shared" si="162"/>
        <v>0</v>
      </c>
      <c r="AC117" s="860"/>
      <c r="AD117" s="860"/>
      <c r="AE117" s="860"/>
      <c r="AF117" s="860"/>
      <c r="AG117" s="860"/>
      <c r="AH117" s="860"/>
      <c r="AI117" s="860"/>
      <c r="AJ117" s="860"/>
      <c r="AK117" s="860"/>
      <c r="AL117" s="860"/>
      <c r="AM117" s="860"/>
      <c r="AN117" s="860"/>
      <c r="AO117" s="860"/>
      <c r="AP117" s="860"/>
    </row>
    <row r="118" spans="1:42" s="861" customFormat="1" ht="15" customHeight="1">
      <c r="A118" s="853"/>
      <c r="B118" s="854"/>
      <c r="C118" s="855" t="s">
        <v>231</v>
      </c>
      <c r="D118" s="853"/>
      <c r="E118" s="809"/>
      <c r="F118" s="809"/>
      <c r="G118" s="865" t="s">
        <v>240</v>
      </c>
      <c r="H118" s="809"/>
      <c r="I118" s="866"/>
      <c r="J118" s="1415"/>
      <c r="K118" s="1420"/>
      <c r="L118" s="867"/>
      <c r="M118" s="867"/>
      <c r="N118" s="867"/>
      <c r="O118" s="867"/>
      <c r="P118" s="867"/>
      <c r="Q118" s="867"/>
      <c r="R118" s="857"/>
      <c r="S118" s="868"/>
      <c r="T118" s="867"/>
      <c r="U118" s="867"/>
      <c r="V118" s="867"/>
      <c r="W118" s="867"/>
      <c r="X118" s="867"/>
      <c r="Y118" s="867"/>
      <c r="Z118" s="867"/>
      <c r="AA118" s="867"/>
      <c r="AB118" s="867"/>
      <c r="AC118" s="860"/>
      <c r="AD118" s="860"/>
      <c r="AE118" s="860"/>
      <c r="AF118" s="860"/>
      <c r="AG118" s="860"/>
      <c r="AH118" s="860"/>
      <c r="AI118" s="860"/>
      <c r="AJ118" s="860"/>
      <c r="AK118" s="860"/>
      <c r="AL118" s="860"/>
      <c r="AM118" s="860"/>
      <c r="AN118" s="860"/>
      <c r="AO118" s="860"/>
      <c r="AP118" s="860"/>
    </row>
    <row r="119" spans="1:42" s="861" customFormat="1" ht="15" customHeight="1">
      <c r="A119" s="853"/>
      <c r="B119" s="854"/>
      <c r="C119" s="855" t="s">
        <v>231</v>
      </c>
      <c r="D119" s="853"/>
      <c r="E119" s="809"/>
      <c r="F119" s="809"/>
      <c r="G119" s="865" t="s">
        <v>241</v>
      </c>
      <c r="H119" s="809"/>
      <c r="I119" s="866"/>
      <c r="J119" s="1415"/>
      <c r="K119" s="1420"/>
      <c r="L119" s="867"/>
      <c r="M119" s="867"/>
      <c r="N119" s="867"/>
      <c r="O119" s="867"/>
      <c r="P119" s="867"/>
      <c r="Q119" s="867"/>
      <c r="R119" s="857"/>
      <c r="S119" s="868"/>
      <c r="T119" s="867"/>
      <c r="U119" s="867"/>
      <c r="V119" s="867"/>
      <c r="W119" s="867"/>
      <c r="X119" s="867"/>
      <c r="Y119" s="867"/>
      <c r="Z119" s="867"/>
      <c r="AA119" s="867"/>
      <c r="AB119" s="867"/>
      <c r="AC119" s="860"/>
      <c r="AD119" s="860"/>
      <c r="AE119" s="860"/>
      <c r="AF119" s="860"/>
      <c r="AG119" s="860"/>
      <c r="AH119" s="860"/>
      <c r="AI119" s="860"/>
      <c r="AJ119" s="860"/>
      <c r="AK119" s="860"/>
      <c r="AL119" s="860"/>
      <c r="AM119" s="860"/>
      <c r="AN119" s="860"/>
      <c r="AO119" s="860"/>
      <c r="AP119" s="860"/>
    </row>
    <row r="120" spans="1:42" s="861" customFormat="1" ht="15" customHeight="1">
      <c r="A120" s="853"/>
      <c r="B120" s="854"/>
      <c r="C120" s="855" t="s">
        <v>231</v>
      </c>
      <c r="D120" s="853"/>
      <c r="E120" s="809"/>
      <c r="F120" s="809"/>
      <c r="G120" s="865" t="s">
        <v>242</v>
      </c>
      <c r="H120" s="809"/>
      <c r="I120" s="866"/>
      <c r="J120" s="1415"/>
      <c r="K120" s="1420"/>
      <c r="L120" s="867"/>
      <c r="M120" s="867"/>
      <c r="N120" s="867"/>
      <c r="O120" s="867"/>
      <c r="P120" s="867"/>
      <c r="Q120" s="867"/>
      <c r="R120" s="857"/>
      <c r="S120" s="868"/>
      <c r="T120" s="867"/>
      <c r="U120" s="867"/>
      <c r="V120" s="867"/>
      <c r="W120" s="867"/>
      <c r="X120" s="867"/>
      <c r="Y120" s="867"/>
      <c r="Z120" s="867"/>
      <c r="AA120" s="867"/>
      <c r="AB120" s="867"/>
      <c r="AC120" s="860"/>
      <c r="AD120" s="860"/>
      <c r="AE120" s="860"/>
      <c r="AF120" s="860"/>
      <c r="AG120" s="860"/>
      <c r="AH120" s="860"/>
      <c r="AI120" s="860"/>
      <c r="AJ120" s="860"/>
      <c r="AK120" s="860"/>
      <c r="AL120" s="860"/>
      <c r="AM120" s="860"/>
      <c r="AN120" s="860"/>
      <c r="AO120" s="860"/>
      <c r="AP120" s="860"/>
    </row>
    <row r="121" spans="1:42" s="861" customFormat="1" ht="15" customHeight="1">
      <c r="A121" s="853"/>
      <c r="B121" s="854"/>
      <c r="C121" s="855" t="s">
        <v>231</v>
      </c>
      <c r="D121" s="853"/>
      <c r="E121" s="809"/>
      <c r="F121" s="809"/>
      <c r="G121" s="865" t="s">
        <v>857</v>
      </c>
      <c r="H121" s="809"/>
      <c r="I121" s="866"/>
      <c r="J121" s="1415"/>
      <c r="K121" s="1420"/>
      <c r="L121" s="867"/>
      <c r="M121" s="867"/>
      <c r="N121" s="867"/>
      <c r="O121" s="867"/>
      <c r="P121" s="867"/>
      <c r="Q121" s="867"/>
      <c r="R121" s="857"/>
      <c r="S121" s="868"/>
      <c r="T121" s="867"/>
      <c r="U121" s="867"/>
      <c r="V121" s="867"/>
      <c r="W121" s="867"/>
      <c r="X121" s="867"/>
      <c r="Y121" s="867"/>
      <c r="Z121" s="867"/>
      <c r="AA121" s="867"/>
      <c r="AB121" s="867"/>
      <c r="AC121" s="860"/>
      <c r="AD121" s="860"/>
      <c r="AE121" s="860"/>
      <c r="AF121" s="860"/>
      <c r="AG121" s="860"/>
      <c r="AH121" s="860"/>
      <c r="AI121" s="860"/>
      <c r="AJ121" s="860"/>
      <c r="AK121" s="860"/>
      <c r="AL121" s="860"/>
      <c r="AM121" s="860"/>
      <c r="AN121" s="860"/>
      <c r="AO121" s="860"/>
      <c r="AP121" s="860"/>
    </row>
    <row r="122" spans="1:42" s="861" customFormat="1" ht="15" customHeight="1">
      <c r="A122" s="853"/>
      <c r="B122" s="854"/>
      <c r="C122" s="855" t="s">
        <v>231</v>
      </c>
      <c r="D122" s="853"/>
      <c r="E122" s="809"/>
      <c r="F122" s="809"/>
      <c r="G122" s="809" t="s">
        <v>243</v>
      </c>
      <c r="H122" s="809"/>
      <c r="I122" s="866"/>
      <c r="J122" s="1415"/>
      <c r="K122" s="1420"/>
      <c r="L122" s="867"/>
      <c r="M122" s="867"/>
      <c r="N122" s="867"/>
      <c r="O122" s="867"/>
      <c r="P122" s="867"/>
      <c r="Q122" s="867"/>
      <c r="R122" s="857"/>
      <c r="S122" s="868"/>
      <c r="T122" s="867"/>
      <c r="U122" s="867"/>
      <c r="V122" s="867"/>
      <c r="W122" s="867"/>
      <c r="X122" s="867"/>
      <c r="Y122" s="867"/>
      <c r="Z122" s="867"/>
      <c r="AA122" s="867"/>
      <c r="AB122" s="867"/>
      <c r="AC122" s="860"/>
      <c r="AD122" s="860"/>
      <c r="AE122" s="860"/>
      <c r="AF122" s="860"/>
      <c r="AG122" s="860"/>
      <c r="AH122" s="860"/>
      <c r="AI122" s="860"/>
      <c r="AJ122" s="860"/>
      <c r="AK122" s="860"/>
      <c r="AL122" s="860"/>
      <c r="AM122" s="860"/>
      <c r="AN122" s="860"/>
      <c r="AO122" s="860"/>
      <c r="AP122" s="860"/>
    </row>
    <row r="123" spans="1:42" s="861" customFormat="1" ht="15" customHeight="1">
      <c r="A123" s="853"/>
      <c r="B123" s="854"/>
      <c r="C123" s="855" t="s">
        <v>231</v>
      </c>
      <c r="D123" s="853"/>
      <c r="E123" s="809"/>
      <c r="F123" s="809"/>
      <c r="G123" s="809" t="s">
        <v>244</v>
      </c>
      <c r="H123" s="809"/>
      <c r="I123" s="866"/>
      <c r="J123" s="1415"/>
      <c r="K123" s="1420"/>
      <c r="L123" s="867">
        <f t="shared" ref="L123" si="163">L124+L125+L126</f>
        <v>0</v>
      </c>
      <c r="M123" s="867">
        <f t="shared" ref="M123:Q123" si="164">M124+M125+M126</f>
        <v>0</v>
      </c>
      <c r="N123" s="867">
        <f t="shared" si="164"/>
        <v>0</v>
      </c>
      <c r="O123" s="867">
        <f t="shared" si="164"/>
        <v>0</v>
      </c>
      <c r="P123" s="867">
        <f t="shared" si="164"/>
        <v>0</v>
      </c>
      <c r="Q123" s="867">
        <f t="shared" si="164"/>
        <v>0</v>
      </c>
      <c r="R123" s="859">
        <f>P123-SUM(S123:AB123)</f>
        <v>0</v>
      </c>
      <c r="S123" s="868">
        <f t="shared" ref="S123:AB123" si="165">S124+S125+S126</f>
        <v>0</v>
      </c>
      <c r="T123" s="867">
        <f t="shared" si="165"/>
        <v>0</v>
      </c>
      <c r="U123" s="867">
        <f t="shared" si="165"/>
        <v>0</v>
      </c>
      <c r="V123" s="867">
        <f t="shared" si="165"/>
        <v>0</v>
      </c>
      <c r="W123" s="867">
        <f t="shared" si="165"/>
        <v>0</v>
      </c>
      <c r="X123" s="867">
        <f t="shared" si="165"/>
        <v>0</v>
      </c>
      <c r="Y123" s="867">
        <f t="shared" si="165"/>
        <v>0</v>
      </c>
      <c r="Z123" s="867">
        <f t="shared" si="165"/>
        <v>0</v>
      </c>
      <c r="AA123" s="867">
        <f t="shared" si="165"/>
        <v>0</v>
      </c>
      <c r="AB123" s="867">
        <f t="shared" si="165"/>
        <v>0</v>
      </c>
      <c r="AC123" s="860"/>
      <c r="AD123" s="860"/>
      <c r="AE123" s="860"/>
      <c r="AF123" s="860"/>
      <c r="AG123" s="860"/>
      <c r="AH123" s="860"/>
      <c r="AI123" s="860"/>
      <c r="AJ123" s="860"/>
      <c r="AK123" s="860"/>
      <c r="AL123" s="860"/>
      <c r="AM123" s="860"/>
      <c r="AN123" s="860"/>
      <c r="AO123" s="860"/>
      <c r="AP123" s="860"/>
    </row>
    <row r="124" spans="1:42" s="861" customFormat="1" ht="15" customHeight="1">
      <c r="A124" s="853"/>
      <c r="B124" s="854"/>
      <c r="C124" s="855" t="s">
        <v>231</v>
      </c>
      <c r="D124" s="853"/>
      <c r="E124" s="809"/>
      <c r="F124" s="809"/>
      <c r="G124" s="865" t="s">
        <v>245</v>
      </c>
      <c r="H124" s="809"/>
      <c r="I124" s="866"/>
      <c r="J124" s="1415"/>
      <c r="K124" s="1420"/>
      <c r="L124" s="867"/>
      <c r="M124" s="867"/>
      <c r="N124" s="867"/>
      <c r="O124" s="867"/>
      <c r="P124" s="867"/>
      <c r="Q124" s="867"/>
      <c r="R124" s="857"/>
      <c r="S124" s="868"/>
      <c r="T124" s="867"/>
      <c r="U124" s="867"/>
      <c r="V124" s="867"/>
      <c r="W124" s="867"/>
      <c r="X124" s="867"/>
      <c r="Y124" s="867"/>
      <c r="Z124" s="867"/>
      <c r="AA124" s="867"/>
      <c r="AB124" s="867"/>
      <c r="AC124" s="860"/>
      <c r="AD124" s="860"/>
      <c r="AE124" s="860"/>
      <c r="AF124" s="860"/>
      <c r="AG124" s="860"/>
      <c r="AH124" s="860"/>
      <c r="AI124" s="860"/>
      <c r="AJ124" s="860"/>
      <c r="AK124" s="860"/>
      <c r="AL124" s="860"/>
      <c r="AM124" s="860"/>
      <c r="AN124" s="860"/>
      <c r="AO124" s="860"/>
      <c r="AP124" s="860"/>
    </row>
    <row r="125" spans="1:42" s="861" customFormat="1" ht="15" customHeight="1">
      <c r="A125" s="853"/>
      <c r="B125" s="854"/>
      <c r="C125" s="855" t="s">
        <v>231</v>
      </c>
      <c r="D125" s="853"/>
      <c r="E125" s="809"/>
      <c r="F125" s="809"/>
      <c r="G125" s="865" t="s">
        <v>242</v>
      </c>
      <c r="H125" s="809"/>
      <c r="I125" s="866"/>
      <c r="J125" s="1415"/>
      <c r="K125" s="1420"/>
      <c r="L125" s="867"/>
      <c r="M125" s="867"/>
      <c r="N125" s="867"/>
      <c r="O125" s="867"/>
      <c r="P125" s="867"/>
      <c r="Q125" s="867"/>
      <c r="R125" s="857"/>
      <c r="S125" s="868"/>
      <c r="T125" s="867"/>
      <c r="U125" s="867"/>
      <c r="V125" s="867"/>
      <c r="W125" s="867"/>
      <c r="X125" s="867"/>
      <c r="Y125" s="867"/>
      <c r="Z125" s="867"/>
      <c r="AA125" s="867"/>
      <c r="AB125" s="867"/>
      <c r="AC125" s="860"/>
      <c r="AD125" s="860"/>
      <c r="AE125" s="860"/>
      <c r="AF125" s="860"/>
      <c r="AG125" s="860"/>
      <c r="AH125" s="860"/>
      <c r="AI125" s="860"/>
      <c r="AJ125" s="860"/>
      <c r="AK125" s="860"/>
      <c r="AL125" s="860"/>
      <c r="AM125" s="860"/>
      <c r="AN125" s="860"/>
      <c r="AO125" s="860"/>
      <c r="AP125" s="860"/>
    </row>
    <row r="126" spans="1:42" s="861" customFormat="1" ht="15" customHeight="1">
      <c r="A126" s="853"/>
      <c r="B126" s="854"/>
      <c r="C126" s="855" t="s">
        <v>231</v>
      </c>
      <c r="D126" s="853"/>
      <c r="E126" s="809"/>
      <c r="F126" s="809"/>
      <c r="G126" s="865" t="s">
        <v>857</v>
      </c>
      <c r="H126" s="809"/>
      <c r="I126" s="866"/>
      <c r="J126" s="1415"/>
      <c r="K126" s="1420"/>
      <c r="L126" s="867"/>
      <c r="M126" s="867"/>
      <c r="N126" s="867"/>
      <c r="O126" s="867"/>
      <c r="P126" s="867"/>
      <c r="Q126" s="867"/>
      <c r="R126" s="857"/>
      <c r="S126" s="868"/>
      <c r="T126" s="867"/>
      <c r="U126" s="867"/>
      <c r="V126" s="867"/>
      <c r="W126" s="867"/>
      <c r="X126" s="867"/>
      <c r="Y126" s="867"/>
      <c r="Z126" s="867"/>
      <c r="AA126" s="867"/>
      <c r="AB126" s="867"/>
      <c r="AC126" s="860"/>
      <c r="AD126" s="860"/>
      <c r="AE126" s="860"/>
      <c r="AF126" s="860"/>
      <c r="AG126" s="860"/>
      <c r="AH126" s="860"/>
      <c r="AI126" s="860"/>
      <c r="AJ126" s="860"/>
      <c r="AK126" s="860"/>
      <c r="AL126" s="860"/>
      <c r="AM126" s="860"/>
      <c r="AN126" s="860"/>
      <c r="AO126" s="860"/>
      <c r="AP126" s="860"/>
    </row>
    <row r="127" spans="1:42" s="861" customFormat="1" ht="15" customHeight="1">
      <c r="A127" s="853"/>
      <c r="B127" s="854"/>
      <c r="C127" s="855" t="s">
        <v>231</v>
      </c>
      <c r="D127" s="853"/>
      <c r="E127" s="809"/>
      <c r="F127" s="809" t="s">
        <v>1272</v>
      </c>
      <c r="G127" s="809" t="s">
        <v>246</v>
      </c>
      <c r="H127" s="809"/>
      <c r="I127" s="866"/>
      <c r="J127" s="1415"/>
      <c r="K127" s="1419" t="s">
        <v>1058</v>
      </c>
      <c r="L127" s="867"/>
      <c r="M127" s="867"/>
      <c r="N127" s="867"/>
      <c r="O127" s="867"/>
      <c r="P127" s="867"/>
      <c r="Q127" s="867"/>
      <c r="R127" s="857"/>
      <c r="S127" s="868"/>
      <c r="T127" s="867"/>
      <c r="U127" s="867"/>
      <c r="V127" s="867"/>
      <c r="W127" s="867"/>
      <c r="X127" s="867"/>
      <c r="Y127" s="867"/>
      <c r="Z127" s="867"/>
      <c r="AA127" s="867"/>
      <c r="AB127" s="867"/>
      <c r="AC127" s="860"/>
      <c r="AD127" s="860"/>
      <c r="AE127" s="860"/>
      <c r="AF127" s="860"/>
      <c r="AG127" s="860"/>
      <c r="AH127" s="860"/>
      <c r="AI127" s="860"/>
      <c r="AJ127" s="860"/>
      <c r="AK127" s="860"/>
      <c r="AL127" s="860"/>
      <c r="AM127" s="860"/>
      <c r="AN127" s="860"/>
      <c r="AO127" s="860"/>
      <c r="AP127" s="860"/>
    </row>
    <row r="128" spans="1:42" s="861" customFormat="1" ht="15" customHeight="1">
      <c r="A128" s="853"/>
      <c r="B128" s="854"/>
      <c r="C128" s="855" t="s">
        <v>231</v>
      </c>
      <c r="D128" s="811"/>
      <c r="E128" s="811"/>
      <c r="F128" s="811" t="s">
        <v>1273</v>
      </c>
      <c r="G128" s="811"/>
      <c r="H128" s="811"/>
      <c r="I128" s="812"/>
      <c r="J128" s="1416"/>
      <c r="K128" s="1419" t="s">
        <v>1101</v>
      </c>
      <c r="L128" s="867"/>
      <c r="M128" s="867"/>
      <c r="N128" s="867"/>
      <c r="O128" s="867"/>
      <c r="P128" s="867"/>
      <c r="Q128" s="867"/>
      <c r="R128" s="857"/>
      <c r="S128" s="868"/>
      <c r="T128" s="867"/>
      <c r="U128" s="867"/>
      <c r="V128" s="867"/>
      <c r="W128" s="867"/>
      <c r="X128" s="867"/>
      <c r="Y128" s="867"/>
      <c r="Z128" s="867"/>
      <c r="AA128" s="867"/>
      <c r="AB128" s="867"/>
      <c r="AC128" s="860"/>
      <c r="AD128" s="860"/>
      <c r="AE128" s="860"/>
      <c r="AF128" s="860"/>
      <c r="AG128" s="860"/>
      <c r="AH128" s="860"/>
      <c r="AI128" s="860"/>
      <c r="AJ128" s="860"/>
      <c r="AK128" s="860"/>
      <c r="AL128" s="860"/>
      <c r="AM128" s="860"/>
      <c r="AN128" s="860"/>
      <c r="AO128" s="860"/>
      <c r="AP128" s="860"/>
    </row>
    <row r="129" spans="1:45" s="861" customFormat="1" ht="15" customHeight="1">
      <c r="A129" s="853"/>
      <c r="B129" s="858"/>
      <c r="C129" s="855" t="s">
        <v>231</v>
      </c>
      <c r="D129" s="811"/>
      <c r="E129" s="811"/>
      <c r="F129" s="811" t="s">
        <v>1274</v>
      </c>
      <c r="G129" s="811" t="s">
        <v>247</v>
      </c>
      <c r="H129" s="812"/>
      <c r="I129" s="812"/>
      <c r="J129" s="1416"/>
      <c r="K129" s="1420"/>
      <c r="L129" s="873"/>
      <c r="M129" s="873"/>
      <c r="N129" s="873"/>
      <c r="O129" s="873"/>
      <c r="P129" s="873"/>
      <c r="Q129" s="873"/>
      <c r="R129" s="857"/>
      <c r="S129" s="868"/>
      <c r="T129" s="873"/>
      <c r="U129" s="873"/>
      <c r="V129" s="873"/>
      <c r="W129" s="873"/>
      <c r="X129" s="873"/>
      <c r="Y129" s="873"/>
      <c r="Z129" s="873"/>
      <c r="AA129" s="873"/>
      <c r="AB129" s="873"/>
      <c r="AC129" s="860"/>
      <c r="AD129" s="860"/>
      <c r="AE129" s="860"/>
      <c r="AF129" s="860"/>
      <c r="AG129" s="860"/>
      <c r="AH129" s="860"/>
      <c r="AI129" s="860"/>
      <c r="AJ129" s="860"/>
      <c r="AK129" s="860"/>
      <c r="AL129" s="860"/>
      <c r="AM129" s="860"/>
      <c r="AN129" s="860"/>
      <c r="AO129" s="860"/>
      <c r="AP129" s="860"/>
    </row>
    <row r="130" spans="1:45" s="861" customFormat="1" ht="15" customHeight="1">
      <c r="A130" s="853"/>
      <c r="B130" s="854"/>
      <c r="C130" s="855" t="s">
        <v>231</v>
      </c>
      <c r="D130" s="853"/>
      <c r="E130" s="809"/>
      <c r="F130" s="809" t="s">
        <v>856</v>
      </c>
      <c r="G130" s="809"/>
      <c r="H130" s="866"/>
      <c r="I130" s="866"/>
      <c r="J130" s="1415"/>
      <c r="K130" s="1420"/>
      <c r="L130" s="867"/>
      <c r="M130" s="867"/>
      <c r="N130" s="867"/>
      <c r="O130" s="867"/>
      <c r="P130" s="867"/>
      <c r="Q130" s="867"/>
      <c r="R130" s="857"/>
      <c r="S130" s="868"/>
      <c r="T130" s="867"/>
      <c r="U130" s="867"/>
      <c r="V130" s="867"/>
      <c r="W130" s="867"/>
      <c r="X130" s="867"/>
      <c r="Y130" s="867"/>
      <c r="Z130" s="867"/>
      <c r="AA130" s="867"/>
      <c r="AB130" s="867"/>
      <c r="AC130" s="860"/>
      <c r="AD130" s="860"/>
      <c r="AE130" s="860"/>
      <c r="AF130" s="860"/>
      <c r="AG130" s="860"/>
      <c r="AH130" s="860"/>
      <c r="AI130" s="860"/>
      <c r="AJ130" s="860"/>
      <c r="AK130" s="860"/>
      <c r="AL130" s="860"/>
      <c r="AM130" s="860"/>
      <c r="AN130" s="860"/>
      <c r="AO130" s="860"/>
      <c r="AP130" s="860"/>
    </row>
    <row r="131" spans="1:45" s="861" customFormat="1" ht="15" customHeight="1">
      <c r="A131" s="874"/>
      <c r="B131" s="875"/>
      <c r="C131" s="876"/>
      <c r="D131" s="874"/>
      <c r="E131" s="877"/>
      <c r="F131" s="877"/>
      <c r="G131" s="877"/>
      <c r="H131" s="878"/>
      <c r="I131" s="878"/>
      <c r="J131" s="1417"/>
      <c r="K131" s="1421"/>
      <c r="L131" s="879"/>
      <c r="M131" s="879"/>
      <c r="N131" s="879"/>
      <c r="O131" s="879"/>
      <c r="P131" s="879"/>
      <c r="Q131" s="879"/>
      <c r="R131" s="857"/>
      <c r="S131" s="2003"/>
      <c r="T131" s="879"/>
      <c r="U131" s="879"/>
      <c r="V131" s="879"/>
      <c r="W131" s="879"/>
      <c r="X131" s="879"/>
      <c r="Y131" s="879"/>
      <c r="Z131" s="879"/>
      <c r="AA131" s="879"/>
      <c r="AB131" s="879"/>
      <c r="AC131" s="860"/>
      <c r="AD131" s="860"/>
      <c r="AE131" s="860"/>
      <c r="AF131" s="860"/>
      <c r="AG131" s="860"/>
      <c r="AH131" s="860"/>
      <c r="AI131" s="860"/>
      <c r="AJ131" s="860"/>
      <c r="AK131" s="860"/>
      <c r="AL131" s="860"/>
      <c r="AM131" s="860"/>
      <c r="AN131" s="860"/>
      <c r="AO131" s="860"/>
      <c r="AP131" s="860"/>
    </row>
    <row r="132" spans="1:45" s="861" customFormat="1" ht="15" customHeight="1" thickBot="1">
      <c r="A132" s="880"/>
      <c r="B132" s="881"/>
      <c r="C132" s="882"/>
      <c r="D132" s="880"/>
      <c r="E132" s="883"/>
      <c r="F132" s="883"/>
      <c r="G132" s="883"/>
      <c r="H132" s="857"/>
      <c r="I132" s="857"/>
      <c r="J132" s="884"/>
      <c r="K132" s="885"/>
      <c r="L132" s="884"/>
      <c r="M132" s="884"/>
      <c r="N132" s="884"/>
      <c r="O132" s="884"/>
      <c r="P132" s="884"/>
      <c r="Q132" s="884"/>
      <c r="R132" s="857"/>
      <c r="S132" s="885"/>
      <c r="T132" s="884"/>
      <c r="U132" s="884"/>
      <c r="V132" s="884"/>
      <c r="W132" s="884"/>
      <c r="X132" s="884"/>
      <c r="Y132" s="884"/>
      <c r="Z132" s="884"/>
      <c r="AA132" s="884"/>
      <c r="AB132" s="884"/>
      <c r="AC132" s="860"/>
      <c r="AD132" s="860"/>
      <c r="AE132" s="860"/>
      <c r="AF132" s="860"/>
      <c r="AG132" s="860"/>
      <c r="AH132" s="860"/>
      <c r="AI132" s="860"/>
      <c r="AJ132" s="860"/>
      <c r="AK132" s="860"/>
      <c r="AL132" s="860"/>
      <c r="AM132" s="860"/>
      <c r="AN132" s="860"/>
      <c r="AO132" s="860"/>
      <c r="AP132" s="860"/>
    </row>
    <row r="133" spans="1:45" s="807" customFormat="1" ht="15" customHeight="1" thickBot="1">
      <c r="A133" s="886"/>
      <c r="B133" s="887"/>
      <c r="C133" s="888"/>
      <c r="D133" s="886"/>
      <c r="E133" s="889" t="s">
        <v>248</v>
      </c>
      <c r="F133" s="889"/>
      <c r="G133" s="889"/>
      <c r="H133" s="890"/>
      <c r="I133" s="890"/>
      <c r="J133" s="891"/>
      <c r="K133" s="891"/>
      <c r="L133" s="891">
        <f>L14</f>
        <v>0</v>
      </c>
      <c r="M133" s="891">
        <f>M14</f>
        <v>0</v>
      </c>
      <c r="N133" s="891">
        <f>N14</f>
        <v>0</v>
      </c>
      <c r="O133" s="891">
        <f t="shared" ref="O133:Q133" si="166">O14</f>
        <v>0</v>
      </c>
      <c r="P133" s="891">
        <f t="shared" si="166"/>
        <v>0</v>
      </c>
      <c r="Q133" s="891">
        <f t="shared" si="166"/>
        <v>0</v>
      </c>
      <c r="R133" s="859">
        <f t="shared" ref="R133:R135" si="167">P133-SUM(S133:AB133)</f>
        <v>0</v>
      </c>
      <c r="S133" s="892">
        <f t="shared" ref="S133:AB133" si="168">S14</f>
        <v>0</v>
      </c>
      <c r="T133" s="891">
        <f t="shared" si="168"/>
        <v>0</v>
      </c>
      <c r="U133" s="891">
        <f t="shared" si="168"/>
        <v>0</v>
      </c>
      <c r="V133" s="891">
        <f t="shared" si="168"/>
        <v>0</v>
      </c>
      <c r="W133" s="891">
        <f t="shared" si="168"/>
        <v>0</v>
      </c>
      <c r="X133" s="891">
        <f t="shared" si="168"/>
        <v>0</v>
      </c>
      <c r="Y133" s="891">
        <f t="shared" si="168"/>
        <v>0</v>
      </c>
      <c r="Z133" s="891">
        <f t="shared" si="168"/>
        <v>0</v>
      </c>
      <c r="AA133" s="891">
        <f t="shared" si="168"/>
        <v>0</v>
      </c>
      <c r="AB133" s="891">
        <f t="shared" si="168"/>
        <v>0</v>
      </c>
      <c r="AC133" s="840"/>
      <c r="AD133" s="840"/>
      <c r="AE133" s="840"/>
      <c r="AF133" s="840"/>
      <c r="AG133" s="840"/>
      <c r="AH133" s="840"/>
      <c r="AI133" s="840"/>
      <c r="AJ133" s="840"/>
      <c r="AK133" s="840"/>
      <c r="AL133" s="840"/>
      <c r="AM133" s="840"/>
      <c r="AN133" s="840"/>
      <c r="AO133" s="840"/>
      <c r="AP133" s="840"/>
    </row>
    <row r="134" spans="1:45" ht="15.75" thickBot="1">
      <c r="A134" s="2382"/>
      <c r="B134" s="2383"/>
      <c r="C134" s="2384"/>
      <c r="D134" s="2382"/>
      <c r="E134" s="889" t="s">
        <v>1499</v>
      </c>
      <c r="F134" s="2385"/>
      <c r="G134" s="2385"/>
      <c r="H134" s="2386"/>
      <c r="I134" s="2386"/>
      <c r="J134" s="2387"/>
      <c r="K134" s="2387"/>
      <c r="L134" s="891">
        <f>L10</f>
        <v>0</v>
      </c>
      <c r="M134" s="891">
        <f t="shared" ref="M134:AB134" si="169">M10</f>
        <v>0</v>
      </c>
      <c r="N134" s="891">
        <f t="shared" si="169"/>
        <v>0</v>
      </c>
      <c r="O134" s="891">
        <f t="shared" si="169"/>
        <v>0</v>
      </c>
      <c r="P134" s="891">
        <f t="shared" si="169"/>
        <v>0</v>
      </c>
      <c r="Q134" s="891">
        <f t="shared" si="169"/>
        <v>0</v>
      </c>
      <c r="R134" s="859">
        <f t="shared" si="167"/>
        <v>0</v>
      </c>
      <c r="S134" s="892">
        <f t="shared" si="169"/>
        <v>0</v>
      </c>
      <c r="T134" s="891">
        <f t="shared" si="169"/>
        <v>0</v>
      </c>
      <c r="U134" s="891">
        <f t="shared" si="169"/>
        <v>0</v>
      </c>
      <c r="V134" s="891">
        <f t="shared" si="169"/>
        <v>0</v>
      </c>
      <c r="W134" s="891">
        <f t="shared" si="169"/>
        <v>0</v>
      </c>
      <c r="X134" s="891">
        <f t="shared" si="169"/>
        <v>0</v>
      </c>
      <c r="Y134" s="891">
        <f t="shared" si="169"/>
        <v>0</v>
      </c>
      <c r="Z134" s="891">
        <f t="shared" si="169"/>
        <v>0</v>
      </c>
      <c r="AA134" s="891">
        <f t="shared" si="169"/>
        <v>0</v>
      </c>
      <c r="AB134" s="891">
        <f t="shared" si="169"/>
        <v>0</v>
      </c>
      <c r="AC134" s="894"/>
      <c r="AD134" s="894"/>
      <c r="AE134" s="894"/>
      <c r="AF134" s="894"/>
      <c r="AQ134" s="805"/>
      <c r="AR134" s="805"/>
      <c r="AS134" s="805"/>
    </row>
    <row r="135" spans="1:45" s="902" customFormat="1" ht="15.75">
      <c r="A135" s="2868"/>
      <c r="B135" s="2869"/>
      <c r="C135" s="2870"/>
      <c r="D135" s="2868"/>
      <c r="E135" s="2871"/>
      <c r="F135" s="2871"/>
      <c r="G135" s="2871"/>
      <c r="H135" s="2872"/>
      <c r="I135" s="2872"/>
      <c r="J135" s="2873" t="s">
        <v>249</v>
      </c>
      <c r="K135" s="2873"/>
      <c r="L135" s="2873">
        <f>L133+L134</f>
        <v>0</v>
      </c>
      <c r="M135" s="2873">
        <f t="shared" ref="M135:AB135" si="170">M133+M134</f>
        <v>0</v>
      </c>
      <c r="N135" s="2873">
        <f t="shared" si="170"/>
        <v>0</v>
      </c>
      <c r="O135" s="2873">
        <f t="shared" si="170"/>
        <v>0</v>
      </c>
      <c r="P135" s="2873">
        <f t="shared" si="170"/>
        <v>0</v>
      </c>
      <c r="Q135" s="2873">
        <f t="shared" si="170"/>
        <v>0</v>
      </c>
      <c r="R135" s="859">
        <f t="shared" si="167"/>
        <v>0</v>
      </c>
      <c r="S135" s="2880">
        <f>S133+S134</f>
        <v>0</v>
      </c>
      <c r="T135" s="2873">
        <f t="shared" si="170"/>
        <v>0</v>
      </c>
      <c r="U135" s="2873">
        <f t="shared" si="170"/>
        <v>0</v>
      </c>
      <c r="V135" s="2873">
        <f>V133+V134</f>
        <v>0</v>
      </c>
      <c r="W135" s="2873">
        <f t="shared" si="170"/>
        <v>0</v>
      </c>
      <c r="X135" s="2873">
        <f t="shared" si="170"/>
        <v>0</v>
      </c>
      <c r="Y135" s="2873">
        <f t="shared" si="170"/>
        <v>0</v>
      </c>
      <c r="Z135" s="2873">
        <f t="shared" si="170"/>
        <v>0</v>
      </c>
      <c r="AA135" s="2873">
        <f t="shared" si="170"/>
        <v>0</v>
      </c>
      <c r="AB135" s="2873">
        <f t="shared" si="170"/>
        <v>0</v>
      </c>
      <c r="AC135" s="901"/>
      <c r="AD135" s="901"/>
      <c r="AE135" s="901"/>
      <c r="AF135" s="901"/>
      <c r="AG135" s="901"/>
      <c r="AH135" s="901"/>
      <c r="AI135" s="901"/>
      <c r="AJ135" s="901"/>
      <c r="AK135" s="901"/>
      <c r="AL135" s="901"/>
      <c r="AM135" s="901"/>
      <c r="AN135" s="901"/>
      <c r="AO135" s="901"/>
      <c r="AP135" s="901"/>
    </row>
    <row r="136" spans="1:45" ht="13.5" thickBot="1">
      <c r="A136" s="2874"/>
      <c r="B136" s="2875"/>
      <c r="C136" s="2876"/>
      <c r="D136" s="2874"/>
      <c r="E136" s="2875"/>
      <c r="F136" s="2875"/>
      <c r="G136" s="2875"/>
      <c r="H136" s="2877"/>
      <c r="I136" s="2877"/>
      <c r="J136" s="2878"/>
      <c r="K136" s="2878"/>
      <c r="L136" s="2878"/>
      <c r="M136" s="2878"/>
      <c r="N136" s="2878"/>
      <c r="O136" s="2878"/>
      <c r="P136" s="2878"/>
      <c r="Q136" s="2878"/>
      <c r="R136" s="802"/>
      <c r="S136" s="2879"/>
      <c r="T136" s="2878"/>
      <c r="U136" s="2878"/>
      <c r="V136" s="2878"/>
      <c r="W136" s="2878"/>
      <c r="X136" s="2878"/>
      <c r="Y136" s="2878"/>
      <c r="Z136" s="2878"/>
      <c r="AA136" s="2878"/>
      <c r="AB136" s="2878"/>
      <c r="AC136" s="894"/>
      <c r="AD136" s="894"/>
      <c r="AE136" s="894"/>
      <c r="AF136" s="894"/>
      <c r="AQ136" s="805"/>
      <c r="AR136" s="805"/>
      <c r="AS136" s="805"/>
    </row>
    <row r="137" spans="1:45" ht="13.5" thickBot="1">
      <c r="R137" s="906"/>
      <c r="S137" s="906"/>
      <c r="T137" s="906"/>
      <c r="U137" s="906"/>
      <c r="V137" s="906"/>
      <c r="W137" s="906"/>
      <c r="X137" s="906"/>
      <c r="Y137" s="906"/>
      <c r="Z137" s="906"/>
      <c r="AA137" s="906"/>
      <c r="AB137" s="906"/>
      <c r="AC137" s="906"/>
      <c r="AD137" s="906"/>
      <c r="AE137" s="906"/>
      <c r="AF137" s="907"/>
    </row>
    <row r="138" spans="1:45" s="905" customFormat="1" ht="16.5" thickBot="1">
      <c r="A138" s="904"/>
      <c r="B138" s="904"/>
      <c r="C138" s="904"/>
      <c r="D138" s="904"/>
      <c r="E138" s="904"/>
      <c r="F138" s="904"/>
      <c r="J138" s="908"/>
      <c r="K138" s="2881" t="s">
        <v>956</v>
      </c>
      <c r="L138" s="2881"/>
      <c r="M138" s="2883">
        <f>L135+M135</f>
        <v>0</v>
      </c>
      <c r="N138" s="2881"/>
      <c r="O138" s="2883">
        <f>N135+O135</f>
        <v>0</v>
      </c>
      <c r="P138" s="2882"/>
      <c r="Q138" s="2883">
        <f>P135+Q135</f>
        <v>0</v>
      </c>
      <c r="R138" s="909"/>
      <c r="S138" s="909"/>
      <c r="T138" s="909"/>
      <c r="U138" s="909"/>
      <c r="V138" s="909"/>
      <c r="W138" s="909"/>
      <c r="X138" s="909"/>
      <c r="Y138" s="909"/>
      <c r="Z138" s="909"/>
      <c r="AA138" s="909"/>
      <c r="AB138" s="909"/>
      <c r="AC138" s="909"/>
      <c r="AD138" s="909"/>
      <c r="AE138" s="909"/>
      <c r="AF138" s="910"/>
      <c r="AG138" s="911"/>
      <c r="AH138" s="911"/>
      <c r="AI138" s="911"/>
      <c r="AJ138" s="911"/>
      <c r="AK138" s="911"/>
      <c r="AL138" s="911"/>
      <c r="AM138" s="911"/>
      <c r="AN138" s="911"/>
      <c r="AO138" s="911"/>
      <c r="AP138" s="911"/>
      <c r="AQ138" s="911"/>
      <c r="AR138" s="911"/>
      <c r="AS138" s="911"/>
    </row>
    <row r="139" spans="1:45" ht="17.25" customHeight="1" thickBot="1">
      <c r="A139" s="912"/>
      <c r="B139" s="912"/>
      <c r="C139" s="912"/>
      <c r="D139" s="912"/>
      <c r="E139" s="912"/>
      <c r="F139" s="912"/>
      <c r="G139" s="912"/>
      <c r="H139" s="801"/>
      <c r="I139" s="801"/>
      <c r="J139" s="801"/>
      <c r="K139" s="801"/>
      <c r="L139" s="913"/>
      <c r="M139" s="913"/>
      <c r="N139" s="913"/>
      <c r="O139" s="914"/>
      <c r="P139" s="914"/>
      <c r="Q139" s="914"/>
      <c r="R139" s="912"/>
      <c r="S139" s="906"/>
      <c r="T139" s="906"/>
      <c r="U139" s="906"/>
      <c r="V139" s="906"/>
      <c r="W139" s="906"/>
      <c r="X139" s="906"/>
      <c r="Y139" s="906"/>
      <c r="Z139" s="906"/>
      <c r="AA139" s="906"/>
      <c r="AB139" s="894"/>
      <c r="AC139" s="894"/>
      <c r="AD139" s="894"/>
      <c r="AE139" s="894"/>
      <c r="AF139" s="894"/>
      <c r="AG139" s="805"/>
      <c r="AH139" s="805"/>
      <c r="AI139" s="805"/>
      <c r="AJ139" s="805"/>
      <c r="AK139" s="805"/>
      <c r="AL139" s="805"/>
      <c r="AM139" s="805"/>
      <c r="AN139" s="805"/>
      <c r="AO139" s="805"/>
      <c r="AP139" s="805"/>
      <c r="AQ139" s="805"/>
      <c r="AR139" s="805"/>
      <c r="AS139" s="805"/>
    </row>
    <row r="140" spans="1:45" ht="16.5" customHeight="1">
      <c r="A140" s="2573" t="s">
        <v>229</v>
      </c>
      <c r="B140" s="2574"/>
      <c r="C140" s="2575"/>
      <c r="D140" s="835"/>
      <c r="E140" s="836"/>
      <c r="F140" s="836"/>
      <c r="G140" s="836"/>
      <c r="H140" s="837"/>
      <c r="I140" s="837"/>
      <c r="J140" s="838"/>
      <c r="K140" s="2582" t="s">
        <v>345</v>
      </c>
      <c r="L140" s="2566" t="str">
        <f>'PAGE DE GARDE'!B16</f>
        <v>REALITE 2014</v>
      </c>
      <c r="M140" s="2566" t="str">
        <f>'PAGE DE GARDE'!B16</f>
        <v>REALITE 2014</v>
      </c>
      <c r="N140" s="2568" t="str">
        <f>'PAGE DE GARDE'!B15</f>
        <v>BUDGET 2015</v>
      </c>
      <c r="O140" s="2568" t="str">
        <f>'PAGE DE GARDE'!B15</f>
        <v>BUDGET 2015</v>
      </c>
      <c r="P140" s="2566" t="str">
        <f>'PAGE DE GARDE'!B14</f>
        <v>REALITE 2015</v>
      </c>
      <c r="Q140" s="2566" t="str">
        <f>'PAGE DE GARDE'!B14</f>
        <v>REALITE 2015</v>
      </c>
      <c r="R140" s="912"/>
      <c r="S140" s="906"/>
      <c r="T140" s="906"/>
      <c r="U140" s="906"/>
      <c r="V140" s="906"/>
      <c r="W140" s="906"/>
      <c r="X140" s="906"/>
      <c r="Y140" s="906"/>
      <c r="Z140" s="906"/>
      <c r="AA140" s="906"/>
      <c r="AB140" s="894"/>
      <c r="AC140" s="894"/>
      <c r="AD140" s="894"/>
      <c r="AE140" s="894"/>
      <c r="AF140" s="894"/>
      <c r="AG140" s="805"/>
      <c r="AH140" s="805"/>
      <c r="AI140" s="805"/>
      <c r="AJ140" s="805"/>
      <c r="AK140" s="805"/>
      <c r="AL140" s="805"/>
      <c r="AM140" s="805"/>
      <c r="AN140" s="805"/>
      <c r="AO140" s="805"/>
      <c r="AP140" s="805"/>
      <c r="AQ140" s="805"/>
      <c r="AR140" s="805"/>
      <c r="AS140" s="805"/>
    </row>
    <row r="141" spans="1:45" ht="15.75" thickBot="1">
      <c r="A141" s="2576"/>
      <c r="B141" s="2577"/>
      <c r="C141" s="2578"/>
      <c r="D141" s="841"/>
      <c r="E141" s="842"/>
      <c r="F141" s="842"/>
      <c r="G141" s="842"/>
      <c r="H141" s="843"/>
      <c r="I141" s="843"/>
      <c r="J141" s="844"/>
      <c r="K141" s="2583"/>
      <c r="L141" s="2567"/>
      <c r="M141" s="2567"/>
      <c r="N141" s="2569"/>
      <c r="O141" s="2569"/>
      <c r="P141" s="2567"/>
      <c r="Q141" s="2567"/>
      <c r="R141" s="915"/>
      <c r="S141" s="906"/>
      <c r="T141" s="906"/>
      <c r="U141" s="906"/>
      <c r="V141" s="906"/>
      <c r="W141" s="906"/>
      <c r="X141" s="906"/>
      <c r="Y141" s="906"/>
      <c r="Z141" s="906"/>
      <c r="AA141" s="906"/>
      <c r="AB141" s="894"/>
      <c r="AC141" s="894"/>
      <c r="AD141" s="894"/>
      <c r="AE141" s="894"/>
      <c r="AF141" s="894"/>
      <c r="AG141" s="805"/>
      <c r="AH141" s="805"/>
      <c r="AI141" s="805"/>
      <c r="AJ141" s="805"/>
      <c r="AK141" s="805"/>
      <c r="AL141" s="805"/>
      <c r="AM141" s="805"/>
      <c r="AN141" s="805"/>
      <c r="AO141" s="805"/>
      <c r="AP141" s="805"/>
      <c r="AQ141" s="805"/>
      <c r="AR141" s="805"/>
      <c r="AS141" s="805"/>
    </row>
    <row r="142" spans="1:45" ht="15.75" thickBot="1">
      <c r="A142" s="2579"/>
      <c r="B142" s="2580"/>
      <c r="C142" s="2581"/>
      <c r="D142" s="845"/>
      <c r="E142" s="846"/>
      <c r="F142" s="846"/>
      <c r="G142" s="846"/>
      <c r="H142" s="847"/>
      <c r="I142" s="847"/>
      <c r="J142" s="848"/>
      <c r="K142" s="2584"/>
      <c r="L142" s="849" t="s">
        <v>346</v>
      </c>
      <c r="M142" s="849" t="s">
        <v>370</v>
      </c>
      <c r="N142" s="849" t="s">
        <v>346</v>
      </c>
      <c r="O142" s="849" t="s">
        <v>370</v>
      </c>
      <c r="P142" s="849" t="s">
        <v>370</v>
      </c>
      <c r="Q142" s="849" t="s">
        <v>370</v>
      </c>
      <c r="R142" s="916" t="s">
        <v>0</v>
      </c>
      <c r="S142" s="851">
        <v>70</v>
      </c>
      <c r="T142" s="851">
        <v>71</v>
      </c>
      <c r="U142" s="851">
        <v>72</v>
      </c>
      <c r="V142" s="851">
        <v>74</v>
      </c>
      <c r="W142" s="852">
        <v>75</v>
      </c>
      <c r="X142" s="851">
        <v>76</v>
      </c>
      <c r="Y142" s="851">
        <v>77</v>
      </c>
      <c r="Z142" s="956"/>
      <c r="AA142" s="956"/>
      <c r="AB142" s="956"/>
      <c r="AC142" s="894"/>
      <c r="AD142" s="894"/>
      <c r="AE142" s="805"/>
      <c r="AF142" s="805"/>
      <c r="AG142" s="805"/>
      <c r="AH142" s="805"/>
      <c r="AI142" s="805"/>
      <c r="AJ142" s="805"/>
      <c r="AK142" s="805"/>
      <c r="AL142" s="805"/>
      <c r="AM142" s="805"/>
      <c r="AN142" s="805"/>
      <c r="AO142" s="805"/>
      <c r="AP142" s="805"/>
      <c r="AQ142" s="805"/>
      <c r="AR142" s="805"/>
      <c r="AS142" s="805"/>
    </row>
    <row r="143" spans="1:45" s="807" customFormat="1" ht="15">
      <c r="A143" s="853"/>
      <c r="B143" s="854"/>
      <c r="C143" s="855"/>
      <c r="D143" s="806" t="s">
        <v>496</v>
      </c>
      <c r="F143" s="808"/>
      <c r="G143" s="809"/>
      <c r="H143" s="809"/>
      <c r="I143" s="809"/>
      <c r="J143" s="1414"/>
      <c r="K143" s="1418"/>
      <c r="L143" s="2380">
        <f>L144+L145</f>
        <v>0</v>
      </c>
      <c r="M143" s="2380">
        <f t="shared" ref="M143:Y143" si="171">M144+M145</f>
        <v>0</v>
      </c>
      <c r="N143" s="2380">
        <f t="shared" si="171"/>
        <v>0</v>
      </c>
      <c r="O143" s="2380">
        <f t="shared" si="171"/>
        <v>0</v>
      </c>
      <c r="P143" s="2380">
        <f t="shared" si="171"/>
        <v>0</v>
      </c>
      <c r="Q143" s="2380">
        <f t="shared" si="171"/>
        <v>0</v>
      </c>
      <c r="R143" s="859">
        <f>Q143-SUM(S143:Y143)</f>
        <v>0</v>
      </c>
      <c r="S143" s="2381">
        <f t="shared" si="171"/>
        <v>0</v>
      </c>
      <c r="T143" s="2380">
        <f t="shared" si="171"/>
        <v>0</v>
      </c>
      <c r="U143" s="2380">
        <f t="shared" si="171"/>
        <v>0</v>
      </c>
      <c r="V143" s="2380">
        <f t="shared" si="171"/>
        <v>0</v>
      </c>
      <c r="W143" s="2380">
        <f t="shared" si="171"/>
        <v>0</v>
      </c>
      <c r="X143" s="2380">
        <f t="shared" si="171"/>
        <v>0</v>
      </c>
      <c r="Y143" s="2380">
        <f t="shared" si="171"/>
        <v>0</v>
      </c>
      <c r="Z143" s="957"/>
      <c r="AA143" s="957"/>
      <c r="AB143" s="957"/>
      <c r="AC143" s="840"/>
      <c r="AD143" s="840"/>
      <c r="AE143" s="840"/>
      <c r="AF143" s="840"/>
      <c r="AG143" s="840"/>
      <c r="AH143" s="840"/>
      <c r="AI143" s="840"/>
      <c r="AJ143" s="840"/>
      <c r="AK143" s="840"/>
      <c r="AL143" s="840"/>
      <c r="AM143" s="840"/>
      <c r="AN143" s="840"/>
      <c r="AO143" s="840"/>
      <c r="AP143" s="840"/>
    </row>
    <row r="144" spans="1:45" s="807" customFormat="1" ht="15">
      <c r="A144" s="853"/>
      <c r="B144" s="854"/>
      <c r="C144" s="855"/>
      <c r="D144" s="806"/>
      <c r="E144" s="809"/>
      <c r="F144" s="809" t="s">
        <v>497</v>
      </c>
      <c r="G144" s="809"/>
      <c r="H144" s="809"/>
      <c r="I144" s="809"/>
      <c r="J144" s="1414"/>
      <c r="K144" s="1419"/>
      <c r="L144" s="854"/>
      <c r="M144" s="854"/>
      <c r="N144" s="854"/>
      <c r="O144" s="854"/>
      <c r="P144" s="854"/>
      <c r="Q144" s="854"/>
      <c r="R144" s="859"/>
      <c r="S144" s="855"/>
      <c r="T144" s="854"/>
      <c r="U144" s="854"/>
      <c r="V144" s="854"/>
      <c r="W144" s="854"/>
      <c r="X144" s="854"/>
      <c r="Y144" s="854"/>
      <c r="Z144" s="842"/>
      <c r="AA144" s="842"/>
      <c r="AB144" s="842"/>
      <c r="AC144" s="840"/>
      <c r="AD144" s="840"/>
      <c r="AE144" s="840"/>
      <c r="AF144" s="840"/>
      <c r="AG144" s="840"/>
      <c r="AH144" s="840"/>
      <c r="AI144" s="840"/>
      <c r="AJ144" s="840"/>
      <c r="AK144" s="840"/>
      <c r="AL144" s="840"/>
      <c r="AM144" s="840"/>
      <c r="AN144" s="840"/>
      <c r="AO144" s="840"/>
      <c r="AP144" s="840"/>
    </row>
    <row r="145" spans="1:42" s="807" customFormat="1" ht="15">
      <c r="A145" s="853"/>
      <c r="B145" s="854"/>
      <c r="C145" s="855"/>
      <c r="D145" s="806"/>
      <c r="E145" s="809"/>
      <c r="F145" s="809" t="s">
        <v>498</v>
      </c>
      <c r="G145" s="809"/>
      <c r="H145" s="809"/>
      <c r="I145" s="809"/>
      <c r="J145" s="1414"/>
      <c r="K145" s="1419"/>
      <c r="L145" s="854"/>
      <c r="M145" s="854"/>
      <c r="N145" s="854"/>
      <c r="O145" s="854"/>
      <c r="P145" s="854"/>
      <c r="Q145" s="854"/>
      <c r="R145" s="859"/>
      <c r="S145" s="855"/>
      <c r="T145" s="854"/>
      <c r="U145" s="854"/>
      <c r="V145" s="854"/>
      <c r="W145" s="854"/>
      <c r="X145" s="854"/>
      <c r="Y145" s="854"/>
      <c r="Z145" s="842"/>
      <c r="AA145" s="842"/>
      <c r="AB145" s="842"/>
      <c r="AC145" s="840"/>
      <c r="AD145" s="840"/>
      <c r="AE145" s="840"/>
      <c r="AF145" s="840"/>
      <c r="AG145" s="840"/>
      <c r="AH145" s="840"/>
      <c r="AI145" s="840"/>
      <c r="AJ145" s="840"/>
      <c r="AK145" s="840"/>
      <c r="AL145" s="840"/>
      <c r="AM145" s="840"/>
      <c r="AN145" s="840"/>
      <c r="AO145" s="840"/>
      <c r="AP145" s="840"/>
    </row>
    <row r="146" spans="1:42" s="807" customFormat="1" ht="15">
      <c r="A146" s="853"/>
      <c r="B146" s="854"/>
      <c r="C146" s="855"/>
      <c r="D146" s="806"/>
      <c r="E146" s="810"/>
      <c r="F146" s="810"/>
      <c r="G146" s="810"/>
      <c r="H146" s="810"/>
      <c r="I146" s="810"/>
      <c r="J146" s="1414"/>
      <c r="K146" s="1419"/>
      <c r="L146" s="856"/>
      <c r="M146" s="856"/>
      <c r="N146" s="856"/>
      <c r="O146" s="856"/>
      <c r="P146" s="856"/>
      <c r="Q146" s="856"/>
      <c r="R146" s="859"/>
      <c r="S146" s="2002"/>
      <c r="T146" s="856"/>
      <c r="U146" s="856"/>
      <c r="V146" s="856"/>
      <c r="W146" s="856"/>
      <c r="X146" s="856"/>
      <c r="Y146" s="856"/>
      <c r="Z146" s="957"/>
      <c r="AA146" s="957"/>
      <c r="AB146" s="957"/>
      <c r="AC146" s="840"/>
      <c r="AD146" s="840"/>
      <c r="AE146" s="840"/>
      <c r="AF146" s="840"/>
      <c r="AG146" s="840"/>
      <c r="AH146" s="840"/>
      <c r="AI146" s="840"/>
      <c r="AJ146" s="840"/>
      <c r="AK146" s="840"/>
      <c r="AL146" s="840"/>
      <c r="AM146" s="840"/>
      <c r="AN146" s="840"/>
      <c r="AO146" s="840"/>
      <c r="AP146" s="840"/>
    </row>
    <row r="147" spans="1:42" s="861" customFormat="1" ht="15" customHeight="1">
      <c r="A147" s="853"/>
      <c r="B147" s="854"/>
      <c r="C147" s="855"/>
      <c r="D147" s="808" t="s">
        <v>265</v>
      </c>
      <c r="F147" s="809"/>
      <c r="G147" s="809"/>
      <c r="H147" s="809"/>
      <c r="I147" s="809"/>
      <c r="J147" s="1414"/>
      <c r="K147" s="1419"/>
      <c r="L147" s="854">
        <f>L149+L230+L240+L245</f>
        <v>0</v>
      </c>
      <c r="M147" s="854">
        <f>M149+M230+M240+M245</f>
        <v>0</v>
      </c>
      <c r="N147" s="854">
        <f>N149+N230+N240+N245</f>
        <v>0</v>
      </c>
      <c r="O147" s="854">
        <f t="shared" ref="O147:Q147" si="172">O149+O230+O240+O245</f>
        <v>0</v>
      </c>
      <c r="P147" s="854">
        <f t="shared" si="172"/>
        <v>0</v>
      </c>
      <c r="Q147" s="854">
        <f t="shared" si="172"/>
        <v>0</v>
      </c>
      <c r="R147" s="859">
        <f>Q147-SUM(S147:Y147)</f>
        <v>0</v>
      </c>
      <c r="S147" s="855">
        <f t="shared" ref="S147:Y147" si="173">S149+S230+S240+S245</f>
        <v>0</v>
      </c>
      <c r="T147" s="854">
        <f t="shared" si="173"/>
        <v>0</v>
      </c>
      <c r="U147" s="854">
        <f t="shared" si="173"/>
        <v>0</v>
      </c>
      <c r="V147" s="854">
        <f t="shared" si="173"/>
        <v>0</v>
      </c>
      <c r="W147" s="854">
        <f t="shared" si="173"/>
        <v>0</v>
      </c>
      <c r="X147" s="854">
        <f t="shared" si="173"/>
        <v>0</v>
      </c>
      <c r="Y147" s="854">
        <f t="shared" si="173"/>
        <v>0</v>
      </c>
      <c r="Z147" s="930"/>
      <c r="AA147" s="930"/>
      <c r="AB147" s="930"/>
      <c r="AC147" s="860"/>
      <c r="AD147" s="860"/>
    </row>
    <row r="148" spans="1:42" s="861" customFormat="1" ht="15" customHeight="1">
      <c r="A148" s="853"/>
      <c r="B148" s="854"/>
      <c r="C148" s="855"/>
      <c r="D148" s="806"/>
      <c r="E148" s="809"/>
      <c r="F148" s="809"/>
      <c r="G148" s="809"/>
      <c r="H148" s="809"/>
      <c r="I148" s="809"/>
      <c r="J148" s="1414"/>
      <c r="K148" s="1419"/>
      <c r="L148" s="854"/>
      <c r="M148" s="854"/>
      <c r="N148" s="854"/>
      <c r="O148" s="854"/>
      <c r="P148" s="854"/>
      <c r="Q148" s="854"/>
      <c r="R148" s="917"/>
      <c r="S148" s="855"/>
      <c r="T148" s="854"/>
      <c r="U148" s="854"/>
      <c r="V148" s="854"/>
      <c r="W148" s="854"/>
      <c r="X148" s="854"/>
      <c r="Y148" s="854"/>
      <c r="Z148" s="930"/>
      <c r="AA148" s="930"/>
      <c r="AB148" s="930"/>
      <c r="AC148" s="860"/>
      <c r="AD148" s="860"/>
    </row>
    <row r="149" spans="1:42" s="864" customFormat="1" ht="15" customHeight="1">
      <c r="A149" s="853"/>
      <c r="B149" s="854"/>
      <c r="C149" s="855"/>
      <c r="D149" s="853"/>
      <c r="E149" s="809" t="s">
        <v>440</v>
      </c>
      <c r="F149" s="809" t="s">
        <v>266</v>
      </c>
      <c r="G149" s="809"/>
      <c r="H149" s="809"/>
      <c r="I149" s="809"/>
      <c r="J149" s="1414"/>
      <c r="K149" s="1419"/>
      <c r="L149" s="854">
        <f>L151+L207+L222</f>
        <v>0</v>
      </c>
      <c r="M149" s="854">
        <f>M151+M207+M222</f>
        <v>0</v>
      </c>
      <c r="N149" s="854">
        <f>N151+N207+N222</f>
        <v>0</v>
      </c>
      <c r="O149" s="854">
        <f>O151+O207+O222</f>
        <v>0</v>
      </c>
      <c r="P149" s="854">
        <f t="shared" ref="P149:Q149" si="174">P151+P207+P222</f>
        <v>0</v>
      </c>
      <c r="Q149" s="854">
        <f t="shared" si="174"/>
        <v>0</v>
      </c>
      <c r="R149" s="859">
        <f>Q149-SUM(S149:Y149)</f>
        <v>0</v>
      </c>
      <c r="S149" s="855">
        <f t="shared" ref="S149:Y149" si="175">S151+S207+S222</f>
        <v>0</v>
      </c>
      <c r="T149" s="854">
        <f t="shared" si="175"/>
        <v>0</v>
      </c>
      <c r="U149" s="854">
        <f t="shared" si="175"/>
        <v>0</v>
      </c>
      <c r="V149" s="854">
        <f t="shared" si="175"/>
        <v>0</v>
      </c>
      <c r="W149" s="854">
        <f t="shared" si="175"/>
        <v>0</v>
      </c>
      <c r="X149" s="854">
        <f t="shared" si="175"/>
        <v>0</v>
      </c>
      <c r="Y149" s="854">
        <f t="shared" si="175"/>
        <v>0</v>
      </c>
      <c r="Z149" s="958"/>
      <c r="AA149" s="958"/>
      <c r="AB149" s="958"/>
      <c r="AC149" s="863"/>
      <c r="AD149" s="863"/>
    </row>
    <row r="150" spans="1:42" s="864" customFormat="1" ht="15" customHeight="1">
      <c r="A150" s="853"/>
      <c r="B150" s="854"/>
      <c r="C150" s="855"/>
      <c r="D150" s="853"/>
      <c r="E150" s="865"/>
      <c r="F150" s="809"/>
      <c r="G150" s="809"/>
      <c r="H150" s="809"/>
      <c r="I150" s="809"/>
      <c r="J150" s="1414"/>
      <c r="K150" s="1419"/>
      <c r="L150" s="854"/>
      <c r="M150" s="854"/>
      <c r="N150" s="854"/>
      <c r="O150" s="854"/>
      <c r="P150" s="854"/>
      <c r="Q150" s="854"/>
      <c r="R150" s="917"/>
      <c r="S150" s="855"/>
      <c r="T150" s="854"/>
      <c r="U150" s="854"/>
      <c r="V150" s="854"/>
      <c r="W150" s="854"/>
      <c r="X150" s="854"/>
      <c r="Y150" s="854"/>
      <c r="Z150" s="958"/>
      <c r="AA150" s="958"/>
      <c r="AB150" s="958"/>
      <c r="AC150" s="863"/>
      <c r="AD150" s="863"/>
    </row>
    <row r="151" spans="1:42" s="864" customFormat="1" ht="15" customHeight="1">
      <c r="A151" s="853"/>
      <c r="B151" s="854"/>
      <c r="C151" s="855"/>
      <c r="D151" s="853"/>
      <c r="E151" s="809"/>
      <c r="F151" s="809" t="s">
        <v>359</v>
      </c>
      <c r="G151" s="809" t="s">
        <v>267</v>
      </c>
      <c r="H151" s="809"/>
      <c r="I151" s="809"/>
      <c r="J151" s="1414"/>
      <c r="K151" s="1419"/>
      <c r="L151" s="854">
        <f>L153+L172+L176+L198+L200+L202+L204+L205</f>
        <v>0</v>
      </c>
      <c r="M151" s="854">
        <f>M153+M172+M176+M198+M200+M202+M204+M205</f>
        <v>0</v>
      </c>
      <c r="N151" s="854">
        <f>N153+N172+N176+N198+N200+N202+N204+N205</f>
        <v>0</v>
      </c>
      <c r="O151" s="854">
        <f t="shared" ref="O151:Q151" si="176">O153+O172+O176+O198+O200+O202+O204+O205</f>
        <v>0</v>
      </c>
      <c r="P151" s="854">
        <f t="shared" si="176"/>
        <v>0</v>
      </c>
      <c r="Q151" s="854">
        <f t="shared" si="176"/>
        <v>0</v>
      </c>
      <c r="R151" s="859">
        <f>Q151-SUM(S151:Y151)</f>
        <v>0</v>
      </c>
      <c r="S151" s="855">
        <f t="shared" ref="S151:Y151" si="177">S153+S172+S176+S198+S200+S202+S204+S205</f>
        <v>0</v>
      </c>
      <c r="T151" s="854">
        <f t="shared" si="177"/>
        <v>0</v>
      </c>
      <c r="U151" s="854">
        <f t="shared" si="177"/>
        <v>0</v>
      </c>
      <c r="V151" s="854">
        <f t="shared" si="177"/>
        <v>0</v>
      </c>
      <c r="W151" s="854">
        <f t="shared" si="177"/>
        <v>0</v>
      </c>
      <c r="X151" s="854">
        <f t="shared" si="177"/>
        <v>0</v>
      </c>
      <c r="Y151" s="854">
        <f t="shared" si="177"/>
        <v>0</v>
      </c>
      <c r="Z151" s="958"/>
      <c r="AA151" s="958"/>
      <c r="AB151" s="958"/>
      <c r="AC151" s="863"/>
      <c r="AD151" s="863"/>
    </row>
    <row r="152" spans="1:42" s="864" customFormat="1" ht="15" customHeight="1">
      <c r="A152" s="853"/>
      <c r="B152" s="854"/>
      <c r="C152" s="855"/>
      <c r="D152" s="853"/>
      <c r="E152" s="809"/>
      <c r="F152" s="809"/>
      <c r="G152" s="809"/>
      <c r="H152" s="809"/>
      <c r="I152" s="866"/>
      <c r="J152" s="1415"/>
      <c r="K152" s="1420"/>
      <c r="L152" s="867"/>
      <c r="M152" s="867"/>
      <c r="N152" s="867"/>
      <c r="O152" s="867"/>
      <c r="P152" s="867"/>
      <c r="Q152" s="867"/>
      <c r="R152" s="917"/>
      <c r="S152" s="868"/>
      <c r="T152" s="867"/>
      <c r="U152" s="867"/>
      <c r="V152" s="867"/>
      <c r="W152" s="867"/>
      <c r="X152" s="867"/>
      <c r="Y152" s="867"/>
      <c r="Z152" s="958"/>
      <c r="AA152" s="958"/>
      <c r="AB152" s="958"/>
      <c r="AC152" s="863"/>
      <c r="AD152" s="863"/>
    </row>
    <row r="153" spans="1:42" s="861" customFormat="1" ht="15" customHeight="1">
      <c r="A153" s="853"/>
      <c r="B153" s="854"/>
      <c r="C153" s="855"/>
      <c r="D153" s="853"/>
      <c r="E153" s="809"/>
      <c r="F153" s="809"/>
      <c r="G153" s="809" t="s">
        <v>268</v>
      </c>
      <c r="H153" s="866"/>
      <c r="I153" s="866"/>
      <c r="J153" s="1415"/>
      <c r="K153" s="1419" t="s">
        <v>499</v>
      </c>
      <c r="L153" s="854">
        <f>L154+L155+L156+L157+L158+L162+L163+L164+L167+L168+L169+L170</f>
        <v>0</v>
      </c>
      <c r="M153" s="854">
        <f>M154+M155+M156+M157+M158+M162+M163+M164+M167+M168+M169+M170</f>
        <v>0</v>
      </c>
      <c r="N153" s="854">
        <f>N154+N155+N156+N157+N158+N162+N163+N164+N167+N168+N169+N170</f>
        <v>0</v>
      </c>
      <c r="O153" s="854">
        <f t="shared" ref="O153" si="178">O154+O155+O156+O157+O158+O162+O163+O164+O167+O168+O169+O170</f>
        <v>0</v>
      </c>
      <c r="P153" s="854">
        <f t="shared" ref="P153" si="179">P154+P155+P156+P157+P158+P162+P163+P164+P167+P168+P169+P170</f>
        <v>0</v>
      </c>
      <c r="Q153" s="854">
        <f t="shared" ref="Q153" si="180">Q154+Q155+Q156+Q157+Q158+Q162+Q163+Q164+Q167+Q168+Q169+Q170</f>
        <v>0</v>
      </c>
      <c r="R153" s="859">
        <f>Q153-SUM(S153:Y153)</f>
        <v>0</v>
      </c>
      <c r="S153" s="855">
        <f t="shared" ref="S153" si="181">S154+S155+S156+S157+S158+S162+S163+S164+S167+S168+S169+S170</f>
        <v>0</v>
      </c>
      <c r="T153" s="854">
        <f t="shared" ref="T153" si="182">T154+T155+T156+T157+T158+T162+T163+T164+T167+T168+T169+T170</f>
        <v>0</v>
      </c>
      <c r="U153" s="854">
        <f t="shared" ref="U153" si="183">U154+U155+U156+U157+U158+U162+U163+U164+U167+U168+U169+U170</f>
        <v>0</v>
      </c>
      <c r="V153" s="854">
        <f t="shared" ref="V153" si="184">V154+V155+V156+V157+V158+V162+V163+V164+V167+V168+V169+V170</f>
        <v>0</v>
      </c>
      <c r="W153" s="854">
        <f t="shared" ref="W153" si="185">W154+W155+W156+W157+W158+W162+W163+W164+W167+W168+W169+W170</f>
        <v>0</v>
      </c>
      <c r="X153" s="854">
        <f t="shared" ref="X153" si="186">X154+X155+X156+X157+X158+X162+X163+X164+X167+X168+X169+X170</f>
        <v>0</v>
      </c>
      <c r="Y153" s="854">
        <f t="shared" ref="Y153" si="187">Y154+Y155+Y156+Y157+Y158+Y162+Y163+Y164+Y167+Y168+Y169+Y170</f>
        <v>0</v>
      </c>
      <c r="Z153" s="930"/>
      <c r="AA153" s="930"/>
      <c r="AB153" s="930"/>
      <c r="AC153" s="860"/>
      <c r="AD153" s="860"/>
    </row>
    <row r="154" spans="1:42" s="861" customFormat="1" ht="15" customHeight="1">
      <c r="A154" s="853"/>
      <c r="B154" s="854"/>
      <c r="C154" s="855" t="s">
        <v>230</v>
      </c>
      <c r="D154" s="853"/>
      <c r="E154" s="809"/>
      <c r="F154" s="809"/>
      <c r="G154" s="809"/>
      <c r="H154" s="866" t="s">
        <v>269</v>
      </c>
      <c r="I154" s="866"/>
      <c r="J154" s="1415"/>
      <c r="K154" s="1420"/>
      <c r="L154" s="867"/>
      <c r="M154" s="867"/>
      <c r="N154" s="867"/>
      <c r="O154" s="867"/>
      <c r="P154" s="867"/>
      <c r="Q154" s="867"/>
      <c r="R154" s="917"/>
      <c r="S154" s="868"/>
      <c r="T154" s="867"/>
      <c r="U154" s="867"/>
      <c r="V154" s="867"/>
      <c r="W154" s="867"/>
      <c r="X154" s="867"/>
      <c r="Y154" s="867"/>
      <c r="Z154" s="930"/>
      <c r="AA154" s="930"/>
      <c r="AB154" s="930"/>
      <c r="AC154" s="860"/>
      <c r="AD154" s="860"/>
    </row>
    <row r="155" spans="1:42" s="861" customFormat="1" ht="15" customHeight="1">
      <c r="A155" s="853"/>
      <c r="B155" s="854"/>
      <c r="C155" s="855" t="s">
        <v>230</v>
      </c>
      <c r="D155" s="853"/>
      <c r="E155" s="809"/>
      <c r="F155" s="809"/>
      <c r="G155" s="809"/>
      <c r="H155" s="869" t="s">
        <v>270</v>
      </c>
      <c r="I155" s="869"/>
      <c r="J155" s="1415"/>
      <c r="K155" s="1420"/>
      <c r="L155" s="867"/>
      <c r="M155" s="867"/>
      <c r="N155" s="867"/>
      <c r="O155" s="867"/>
      <c r="P155" s="867"/>
      <c r="Q155" s="867"/>
      <c r="R155" s="917"/>
      <c r="S155" s="868"/>
      <c r="T155" s="867"/>
      <c r="U155" s="867"/>
      <c r="V155" s="867"/>
      <c r="W155" s="867"/>
      <c r="X155" s="867"/>
      <c r="Y155" s="867"/>
      <c r="Z155" s="930"/>
      <c r="AA155" s="930"/>
      <c r="AB155" s="930"/>
      <c r="AC155" s="860"/>
      <c r="AD155" s="860"/>
    </row>
    <row r="156" spans="1:42" s="861" customFormat="1" ht="15" customHeight="1">
      <c r="A156" s="853"/>
      <c r="B156" s="854"/>
      <c r="C156" s="855" t="s">
        <v>231</v>
      </c>
      <c r="D156" s="853"/>
      <c r="E156" s="809"/>
      <c r="F156" s="809"/>
      <c r="G156" s="809"/>
      <c r="H156" s="866" t="s">
        <v>271</v>
      </c>
      <c r="I156" s="866"/>
      <c r="J156" s="1415"/>
      <c r="K156" s="1420"/>
      <c r="L156" s="867"/>
      <c r="M156" s="867"/>
      <c r="N156" s="867"/>
      <c r="O156" s="867"/>
      <c r="P156" s="867"/>
      <c r="Q156" s="867"/>
      <c r="R156" s="917"/>
      <c r="S156" s="868"/>
      <c r="T156" s="867"/>
      <c r="U156" s="867"/>
      <c r="V156" s="867"/>
      <c r="W156" s="867"/>
      <c r="X156" s="867"/>
      <c r="Y156" s="867"/>
      <c r="Z156" s="930"/>
      <c r="AA156" s="930"/>
      <c r="AB156" s="930"/>
      <c r="AC156" s="860"/>
      <c r="AD156" s="860"/>
    </row>
    <row r="157" spans="1:42" s="861" customFormat="1" ht="15" customHeight="1">
      <c r="A157" s="853"/>
      <c r="B157" s="854"/>
      <c r="C157" s="855" t="s">
        <v>230</v>
      </c>
      <c r="D157" s="853"/>
      <c r="E157" s="809"/>
      <c r="F157" s="809"/>
      <c r="G157" s="809"/>
      <c r="H157" s="866" t="s">
        <v>272</v>
      </c>
      <c r="I157" s="866"/>
      <c r="J157" s="1415"/>
      <c r="K157" s="1420"/>
      <c r="L157" s="867"/>
      <c r="M157" s="867"/>
      <c r="N157" s="867"/>
      <c r="O157" s="867"/>
      <c r="P157" s="867"/>
      <c r="Q157" s="867"/>
      <c r="R157" s="917"/>
      <c r="S157" s="868"/>
      <c r="T157" s="867"/>
      <c r="U157" s="867"/>
      <c r="V157" s="867"/>
      <c r="W157" s="867"/>
      <c r="X157" s="867"/>
      <c r="Y157" s="867"/>
      <c r="Z157" s="930"/>
      <c r="AA157" s="930"/>
      <c r="AB157" s="930"/>
      <c r="AC157" s="860"/>
      <c r="AD157" s="860"/>
    </row>
    <row r="158" spans="1:42" s="861" customFormat="1" ht="15" customHeight="1">
      <c r="A158" s="853"/>
      <c r="B158" s="854"/>
      <c r="C158" s="855"/>
      <c r="D158" s="853"/>
      <c r="E158" s="809"/>
      <c r="F158" s="809"/>
      <c r="G158" s="809"/>
      <c r="H158" s="866" t="s">
        <v>273</v>
      </c>
      <c r="I158" s="866"/>
      <c r="J158" s="1415"/>
      <c r="K158" s="1420"/>
      <c r="L158" s="854">
        <f>L159+L160+L161</f>
        <v>0</v>
      </c>
      <c r="M158" s="854">
        <f>M159+M160+M161</f>
        <v>0</v>
      </c>
      <c r="N158" s="854">
        <f>N159+N160+N161</f>
        <v>0</v>
      </c>
      <c r="O158" s="854">
        <f t="shared" ref="O158" si="188">O159+O160+O161</f>
        <v>0</v>
      </c>
      <c r="P158" s="854">
        <f t="shared" ref="P158" si="189">P159+P160+P161</f>
        <v>0</v>
      </c>
      <c r="Q158" s="854">
        <f t="shared" ref="Q158" si="190">Q159+Q160+Q161</f>
        <v>0</v>
      </c>
      <c r="R158" s="859">
        <f>Q158-SUM(S158:Y158)</f>
        <v>0</v>
      </c>
      <c r="S158" s="855">
        <f t="shared" ref="S158" si="191">S159+S160+S161</f>
        <v>0</v>
      </c>
      <c r="T158" s="854">
        <f t="shared" ref="T158" si="192">T159+T160+T161</f>
        <v>0</v>
      </c>
      <c r="U158" s="854">
        <f t="shared" ref="U158" si="193">U159+U160+U161</f>
        <v>0</v>
      </c>
      <c r="V158" s="854">
        <f t="shared" ref="V158" si="194">V159+V160+V161</f>
        <v>0</v>
      </c>
      <c r="W158" s="854">
        <f t="shared" ref="W158" si="195">W159+W160+W161</f>
        <v>0</v>
      </c>
      <c r="X158" s="854">
        <f t="shared" ref="X158" si="196">X159+X160+X161</f>
        <v>0</v>
      </c>
      <c r="Y158" s="854">
        <f t="shared" ref="Y158" si="197">Y159+Y160+Y161</f>
        <v>0</v>
      </c>
      <c r="Z158" s="930"/>
      <c r="AA158" s="930"/>
      <c r="AB158" s="930"/>
      <c r="AC158" s="860"/>
      <c r="AD158" s="860"/>
    </row>
    <row r="159" spans="1:42" s="861" customFormat="1" ht="15" customHeight="1">
      <c r="A159" s="853"/>
      <c r="B159" s="854"/>
      <c r="C159" s="855" t="s">
        <v>230</v>
      </c>
      <c r="D159" s="853"/>
      <c r="E159" s="809"/>
      <c r="F159" s="809"/>
      <c r="G159" s="809"/>
      <c r="H159" s="866"/>
      <c r="I159" s="866" t="s">
        <v>274</v>
      </c>
      <c r="J159" s="1415"/>
      <c r="K159" s="1420"/>
      <c r="L159" s="867"/>
      <c r="M159" s="867"/>
      <c r="N159" s="867"/>
      <c r="O159" s="867"/>
      <c r="P159" s="867"/>
      <c r="Q159" s="867"/>
      <c r="R159" s="917"/>
      <c r="S159" s="868"/>
      <c r="T159" s="867"/>
      <c r="U159" s="867"/>
      <c r="V159" s="867"/>
      <c r="W159" s="867"/>
      <c r="X159" s="867"/>
      <c r="Y159" s="867"/>
      <c r="Z159" s="930"/>
      <c r="AA159" s="930"/>
      <c r="AB159" s="930"/>
      <c r="AC159" s="860"/>
      <c r="AD159" s="860"/>
    </row>
    <row r="160" spans="1:42" s="861" customFormat="1" ht="15" customHeight="1">
      <c r="A160" s="853"/>
      <c r="B160" s="854"/>
      <c r="C160" s="855" t="s">
        <v>230</v>
      </c>
      <c r="D160" s="853"/>
      <c r="E160" s="809"/>
      <c r="F160" s="809"/>
      <c r="G160" s="809"/>
      <c r="H160" s="866"/>
      <c r="I160" s="866" t="s">
        <v>275</v>
      </c>
      <c r="J160" s="1415"/>
      <c r="K160" s="1420"/>
      <c r="L160" s="867"/>
      <c r="M160" s="867"/>
      <c r="N160" s="867"/>
      <c r="O160" s="867"/>
      <c r="P160" s="867"/>
      <c r="Q160" s="867"/>
      <c r="R160" s="917"/>
      <c r="S160" s="868"/>
      <c r="T160" s="867"/>
      <c r="U160" s="867"/>
      <c r="V160" s="867"/>
      <c r="W160" s="867"/>
      <c r="X160" s="867"/>
      <c r="Y160" s="867"/>
      <c r="Z160" s="930"/>
      <c r="AA160" s="930"/>
      <c r="AB160" s="930"/>
      <c r="AC160" s="860"/>
      <c r="AD160" s="860"/>
    </row>
    <row r="161" spans="1:42" s="861" customFormat="1" ht="15" customHeight="1">
      <c r="A161" s="853"/>
      <c r="B161" s="854"/>
      <c r="C161" s="855" t="s">
        <v>230</v>
      </c>
      <c r="D161" s="853"/>
      <c r="E161" s="809"/>
      <c r="F161" s="809"/>
      <c r="G161" s="809"/>
      <c r="H161" s="866"/>
      <c r="I161" s="866" t="s">
        <v>1258</v>
      </c>
      <c r="J161" s="1415"/>
      <c r="K161" s="1420"/>
      <c r="L161" s="867"/>
      <c r="M161" s="867"/>
      <c r="N161" s="867"/>
      <c r="O161" s="867"/>
      <c r="P161" s="867"/>
      <c r="Q161" s="867"/>
      <c r="R161" s="917"/>
      <c r="S161" s="868"/>
      <c r="T161" s="867"/>
      <c r="U161" s="867"/>
      <c r="V161" s="867"/>
      <c r="W161" s="867"/>
      <c r="X161" s="867"/>
      <c r="Y161" s="867"/>
      <c r="Z161" s="930"/>
      <c r="AA161" s="930"/>
      <c r="AB161" s="930"/>
      <c r="AC161" s="860"/>
      <c r="AD161" s="860"/>
    </row>
    <row r="162" spans="1:42" s="861" customFormat="1" ht="15" customHeight="1">
      <c r="A162" s="853"/>
      <c r="B162" s="854"/>
      <c r="C162" s="855" t="s">
        <v>230</v>
      </c>
      <c r="D162" s="853"/>
      <c r="E162" s="809"/>
      <c r="F162" s="809"/>
      <c r="G162" s="809"/>
      <c r="H162" s="866" t="s">
        <v>276</v>
      </c>
      <c r="I162" s="866"/>
      <c r="J162" s="1415"/>
      <c r="K162" s="1420"/>
      <c r="L162" s="867"/>
      <c r="M162" s="867"/>
      <c r="N162" s="867"/>
      <c r="O162" s="867"/>
      <c r="P162" s="867"/>
      <c r="Q162" s="867"/>
      <c r="R162" s="917"/>
      <c r="S162" s="868"/>
      <c r="T162" s="867"/>
      <c r="U162" s="867"/>
      <c r="V162" s="867"/>
      <c r="W162" s="867"/>
      <c r="X162" s="867"/>
      <c r="Y162" s="867"/>
      <c r="Z162" s="930"/>
      <c r="AA162" s="930"/>
      <c r="AB162" s="930"/>
      <c r="AC162" s="860"/>
      <c r="AD162" s="860"/>
    </row>
    <row r="163" spans="1:42" s="861" customFormat="1" ht="15" customHeight="1">
      <c r="A163" s="853"/>
      <c r="B163" s="854"/>
      <c r="C163" s="855" t="s">
        <v>230</v>
      </c>
      <c r="D163" s="853"/>
      <c r="E163" s="809"/>
      <c r="F163" s="809"/>
      <c r="G163" s="809"/>
      <c r="H163" s="866" t="s">
        <v>277</v>
      </c>
      <c r="I163" s="866"/>
      <c r="J163" s="1415"/>
      <c r="K163" s="1420"/>
      <c r="L163" s="867"/>
      <c r="M163" s="867"/>
      <c r="N163" s="867"/>
      <c r="O163" s="867"/>
      <c r="P163" s="867"/>
      <c r="Q163" s="867"/>
      <c r="R163" s="917"/>
      <c r="S163" s="868"/>
      <c r="T163" s="867"/>
      <c r="U163" s="867"/>
      <c r="V163" s="867"/>
      <c r="W163" s="867"/>
      <c r="X163" s="867"/>
      <c r="Y163" s="867"/>
      <c r="Z163" s="930"/>
      <c r="AA163" s="930"/>
      <c r="AB163" s="930"/>
      <c r="AC163" s="860"/>
      <c r="AD163" s="860"/>
    </row>
    <row r="164" spans="1:42" s="861" customFormat="1" ht="15" customHeight="1">
      <c r="A164" s="853"/>
      <c r="B164" s="854"/>
      <c r="C164" s="855"/>
      <c r="D164" s="853"/>
      <c r="E164" s="809"/>
      <c r="F164" s="809"/>
      <c r="G164" s="809"/>
      <c r="H164" s="866" t="s">
        <v>278</v>
      </c>
      <c r="I164" s="866"/>
      <c r="J164" s="1415"/>
      <c r="K164" s="1420"/>
      <c r="L164" s="854">
        <f>L165+L166</f>
        <v>0</v>
      </c>
      <c r="M164" s="854">
        <f>M165+M166</f>
        <v>0</v>
      </c>
      <c r="N164" s="854">
        <f>N165+N166</f>
        <v>0</v>
      </c>
      <c r="O164" s="854">
        <f t="shared" ref="O164" si="198">O165+O166</f>
        <v>0</v>
      </c>
      <c r="P164" s="854">
        <f t="shared" ref="P164" si="199">P165+P166</f>
        <v>0</v>
      </c>
      <c r="Q164" s="854">
        <f t="shared" ref="Q164" si="200">Q165+Q166</f>
        <v>0</v>
      </c>
      <c r="R164" s="917"/>
      <c r="S164" s="855">
        <f t="shared" ref="S164" si="201">S165+S166</f>
        <v>0</v>
      </c>
      <c r="T164" s="854">
        <f t="shared" ref="T164" si="202">T165+T166</f>
        <v>0</v>
      </c>
      <c r="U164" s="854">
        <f t="shared" ref="U164" si="203">U165+U166</f>
        <v>0</v>
      </c>
      <c r="V164" s="854">
        <f t="shared" ref="V164" si="204">V165+V166</f>
        <v>0</v>
      </c>
      <c r="W164" s="854">
        <f t="shared" ref="W164" si="205">W165+W166</f>
        <v>0</v>
      </c>
      <c r="X164" s="854">
        <f t="shared" ref="X164" si="206">X165+X166</f>
        <v>0</v>
      </c>
      <c r="Y164" s="854">
        <f t="shared" ref="Y164" si="207">Y165+Y166</f>
        <v>0</v>
      </c>
      <c r="Z164" s="930"/>
      <c r="AA164" s="930"/>
      <c r="AB164" s="930"/>
      <c r="AC164" s="860"/>
      <c r="AD164" s="860"/>
    </row>
    <row r="165" spans="1:42" s="861" customFormat="1" ht="15" customHeight="1">
      <c r="A165" s="853"/>
      <c r="B165" s="854"/>
      <c r="C165" s="855" t="s">
        <v>230</v>
      </c>
      <c r="D165" s="853"/>
      <c r="E165" s="809"/>
      <c r="F165" s="809"/>
      <c r="G165" s="809"/>
      <c r="H165" s="866"/>
      <c r="I165" s="866" t="s">
        <v>279</v>
      </c>
      <c r="J165" s="1415"/>
      <c r="K165" s="1420"/>
      <c r="L165" s="867"/>
      <c r="M165" s="867"/>
      <c r="N165" s="867"/>
      <c r="O165" s="867"/>
      <c r="P165" s="867"/>
      <c r="Q165" s="867"/>
      <c r="R165" s="859">
        <f>Q165-SUM(S165:Y165)</f>
        <v>0</v>
      </c>
      <c r="S165" s="868"/>
      <c r="T165" s="867"/>
      <c r="U165" s="867"/>
      <c r="V165" s="867"/>
      <c r="W165" s="867"/>
      <c r="X165" s="867"/>
      <c r="Y165" s="867"/>
      <c r="Z165" s="930"/>
      <c r="AA165" s="930"/>
      <c r="AB165" s="930"/>
      <c r="AC165" s="860"/>
      <c r="AD165" s="860"/>
    </row>
    <row r="166" spans="1:42" s="861" customFormat="1" ht="15" customHeight="1">
      <c r="A166" s="853"/>
      <c r="B166" s="854"/>
      <c r="C166" s="855" t="s">
        <v>230</v>
      </c>
      <c r="D166" s="853"/>
      <c r="E166" s="809"/>
      <c r="F166" s="809"/>
      <c r="G166" s="809"/>
      <c r="H166" s="866"/>
      <c r="I166" s="866" t="s">
        <v>280</v>
      </c>
      <c r="J166" s="1415"/>
      <c r="K166" s="1420"/>
      <c r="L166" s="867"/>
      <c r="M166" s="867"/>
      <c r="N166" s="867"/>
      <c r="O166" s="867"/>
      <c r="P166" s="867"/>
      <c r="Q166" s="867"/>
      <c r="R166" s="917"/>
      <c r="S166" s="868"/>
      <c r="T166" s="867"/>
      <c r="U166" s="867"/>
      <c r="V166" s="867"/>
      <c r="W166" s="867"/>
      <c r="X166" s="867"/>
      <c r="Y166" s="867"/>
      <c r="Z166" s="930"/>
      <c r="AA166" s="930"/>
      <c r="AB166" s="930"/>
      <c r="AC166" s="860"/>
      <c r="AD166" s="860"/>
    </row>
    <row r="167" spans="1:42" s="861" customFormat="1" ht="15" customHeight="1">
      <c r="A167" s="853"/>
      <c r="B167" s="854"/>
      <c r="C167" s="855" t="s">
        <v>231</v>
      </c>
      <c r="D167" s="853"/>
      <c r="E167" s="809"/>
      <c r="F167" s="809"/>
      <c r="G167" s="809"/>
      <c r="H167" s="866" t="s">
        <v>281</v>
      </c>
      <c r="I167" s="866"/>
      <c r="J167" s="1415"/>
      <c r="K167" s="1420"/>
      <c r="L167" s="867"/>
      <c r="M167" s="867"/>
      <c r="N167" s="867"/>
      <c r="O167" s="867"/>
      <c r="P167" s="867"/>
      <c r="Q167" s="867"/>
      <c r="R167" s="917"/>
      <c r="S167" s="868"/>
      <c r="T167" s="867"/>
      <c r="U167" s="867"/>
      <c r="V167" s="867"/>
      <c r="W167" s="867"/>
      <c r="X167" s="867"/>
      <c r="Y167" s="867"/>
      <c r="Z167" s="930"/>
      <c r="AA167" s="930"/>
      <c r="AB167" s="930"/>
      <c r="AC167" s="860"/>
      <c r="AD167" s="860"/>
    </row>
    <row r="168" spans="1:42" s="861" customFormat="1" ht="15" customHeight="1">
      <c r="A168" s="853"/>
      <c r="B168" s="854"/>
      <c r="C168" s="855" t="s">
        <v>231</v>
      </c>
      <c r="D168" s="853"/>
      <c r="E168" s="809"/>
      <c r="F168" s="809"/>
      <c r="G168" s="809"/>
      <c r="H168" s="866" t="s">
        <v>282</v>
      </c>
      <c r="I168" s="866"/>
      <c r="J168" s="1415"/>
      <c r="K168" s="1420"/>
      <c r="L168" s="867"/>
      <c r="M168" s="867"/>
      <c r="N168" s="867"/>
      <c r="O168" s="867"/>
      <c r="P168" s="867"/>
      <c r="Q168" s="867"/>
      <c r="R168" s="917"/>
      <c r="S168" s="868"/>
      <c r="T168" s="867"/>
      <c r="U168" s="867"/>
      <c r="V168" s="867"/>
      <c r="W168" s="867"/>
      <c r="X168" s="867"/>
      <c r="Y168" s="867"/>
      <c r="Z168" s="930"/>
      <c r="AA168" s="930"/>
      <c r="AB168" s="930"/>
      <c r="AC168" s="860"/>
      <c r="AD168" s="860"/>
    </row>
    <row r="169" spans="1:42" s="861" customFormat="1" ht="15" customHeight="1">
      <c r="A169" s="853"/>
      <c r="B169" s="854"/>
      <c r="C169" s="855" t="s">
        <v>231</v>
      </c>
      <c r="D169" s="853"/>
      <c r="E169" s="809"/>
      <c r="F169" s="809"/>
      <c r="G169" s="809"/>
      <c r="H169" s="866" t="s">
        <v>283</v>
      </c>
      <c r="I169" s="866"/>
      <c r="J169" s="1415"/>
      <c r="K169" s="1420"/>
      <c r="L169" s="867"/>
      <c r="M169" s="867"/>
      <c r="N169" s="867"/>
      <c r="O169" s="867"/>
      <c r="P169" s="867"/>
      <c r="Q169" s="867"/>
      <c r="R169" s="917"/>
      <c r="S169" s="868"/>
      <c r="T169" s="867"/>
      <c r="U169" s="867"/>
      <c r="V169" s="867"/>
      <c r="W169" s="867"/>
      <c r="X169" s="867"/>
      <c r="Y169" s="867"/>
      <c r="Z169" s="930"/>
      <c r="AA169" s="930"/>
      <c r="AB169" s="930"/>
      <c r="AC169" s="860"/>
      <c r="AD169" s="860"/>
    </row>
    <row r="170" spans="1:42" s="861" customFormat="1" ht="15" customHeight="1">
      <c r="A170" s="853"/>
      <c r="B170" s="954"/>
      <c r="C170" s="855" t="s">
        <v>231</v>
      </c>
      <c r="D170" s="853"/>
      <c r="E170" s="952"/>
      <c r="F170" s="952"/>
      <c r="G170" s="952"/>
      <c r="H170" s="2302" t="s">
        <v>1461</v>
      </c>
      <c r="I170" s="953"/>
      <c r="J170" s="1415"/>
      <c r="K170" s="1420"/>
      <c r="L170" s="955"/>
      <c r="M170" s="955"/>
      <c r="N170" s="955"/>
      <c r="O170" s="955"/>
      <c r="P170" s="955"/>
      <c r="Q170" s="955"/>
      <c r="R170" s="917"/>
      <c r="S170" s="868"/>
      <c r="T170" s="955"/>
      <c r="U170" s="955"/>
      <c r="V170" s="955"/>
      <c r="W170" s="955"/>
      <c r="X170" s="955"/>
      <c r="Y170" s="955"/>
      <c r="Z170" s="930"/>
      <c r="AA170" s="930"/>
      <c r="AB170" s="930"/>
      <c r="AC170" s="860"/>
      <c r="AD170" s="860"/>
    </row>
    <row r="171" spans="1:42" s="861" customFormat="1" ht="15" customHeight="1">
      <c r="A171" s="853"/>
      <c r="B171" s="854"/>
      <c r="C171" s="855"/>
      <c r="D171" s="853"/>
      <c r="E171" s="809"/>
      <c r="F171" s="809"/>
      <c r="G171" s="809"/>
      <c r="H171" s="866"/>
      <c r="I171" s="866"/>
      <c r="J171" s="1415"/>
      <c r="K171" s="1420"/>
      <c r="L171" s="867"/>
      <c r="M171" s="867"/>
      <c r="N171" s="867"/>
      <c r="O171" s="867"/>
      <c r="P171" s="867"/>
      <c r="Q171" s="867"/>
      <c r="R171" s="917"/>
      <c r="S171" s="868"/>
      <c r="T171" s="867"/>
      <c r="U171" s="867"/>
      <c r="V171" s="867"/>
      <c r="W171" s="867"/>
      <c r="X171" s="867"/>
      <c r="Y171" s="867"/>
      <c r="Z171" s="930"/>
      <c r="AA171" s="930"/>
      <c r="AB171" s="930"/>
      <c r="AC171" s="860"/>
      <c r="AD171" s="860"/>
    </row>
    <row r="172" spans="1:42" s="861" customFormat="1" ht="15" customHeight="1">
      <c r="A172" s="853"/>
      <c r="B172" s="854"/>
      <c r="C172" s="855"/>
      <c r="D172" s="853"/>
      <c r="E172" s="809"/>
      <c r="F172" s="809"/>
      <c r="G172" s="809" t="s">
        <v>284</v>
      </c>
      <c r="H172" s="809"/>
      <c r="I172" s="809"/>
      <c r="J172" s="1414"/>
      <c r="K172" s="1419" t="s">
        <v>19</v>
      </c>
      <c r="L172" s="854">
        <f>L173+L174</f>
        <v>0</v>
      </c>
      <c r="M172" s="854">
        <f>M173+M174</f>
        <v>0</v>
      </c>
      <c r="N172" s="854">
        <f>N173+N174</f>
        <v>0</v>
      </c>
      <c r="O172" s="854">
        <f t="shared" ref="O172" si="208">O173+O174</f>
        <v>0</v>
      </c>
      <c r="P172" s="854">
        <f t="shared" ref="P172" si="209">P173+P174</f>
        <v>0</v>
      </c>
      <c r="Q172" s="854">
        <f t="shared" ref="Q172" si="210">Q173+Q174</f>
        <v>0</v>
      </c>
      <c r="R172" s="857"/>
      <c r="S172" s="855">
        <f t="shared" ref="S172" si="211">S173+S174</f>
        <v>0</v>
      </c>
      <c r="T172" s="854">
        <f t="shared" ref="T172" si="212">T173+T174</f>
        <v>0</v>
      </c>
      <c r="U172" s="854">
        <f t="shared" ref="U172" si="213">U173+U174</f>
        <v>0</v>
      </c>
      <c r="V172" s="854">
        <f t="shared" ref="V172" si="214">V173+V174</f>
        <v>0</v>
      </c>
      <c r="W172" s="854">
        <f t="shared" ref="W172" si="215">W173+W174</f>
        <v>0</v>
      </c>
      <c r="X172" s="854">
        <f t="shared" ref="X172" si="216">X173+X174</f>
        <v>0</v>
      </c>
      <c r="Y172" s="854">
        <f t="shared" ref="Y172" si="217">Y173+Y174</f>
        <v>0</v>
      </c>
      <c r="Z172" s="930"/>
      <c r="AA172" s="930"/>
      <c r="AB172" s="930"/>
      <c r="AC172" s="860"/>
      <c r="AD172" s="860"/>
      <c r="AE172" s="860"/>
      <c r="AF172" s="860"/>
      <c r="AG172" s="860"/>
      <c r="AH172" s="860"/>
      <c r="AI172" s="860"/>
      <c r="AJ172" s="860"/>
      <c r="AK172" s="860"/>
      <c r="AL172" s="860"/>
      <c r="AM172" s="860"/>
      <c r="AN172" s="860"/>
      <c r="AO172" s="860"/>
      <c r="AP172" s="860"/>
    </row>
    <row r="173" spans="1:42" s="861" customFormat="1" ht="15" customHeight="1">
      <c r="A173" s="853"/>
      <c r="B173" s="854"/>
      <c r="C173" s="855" t="s">
        <v>231</v>
      </c>
      <c r="D173" s="853"/>
      <c r="E173" s="809"/>
      <c r="F173" s="809"/>
      <c r="G173" s="809"/>
      <c r="H173" s="866" t="s">
        <v>285</v>
      </c>
      <c r="I173" s="866"/>
      <c r="J173" s="1415"/>
      <c r="K173" s="1420"/>
      <c r="L173" s="867"/>
      <c r="M173" s="867"/>
      <c r="N173" s="867"/>
      <c r="O173" s="867"/>
      <c r="P173" s="867"/>
      <c r="Q173" s="867"/>
      <c r="R173" s="917"/>
      <c r="S173" s="868"/>
      <c r="T173" s="867"/>
      <c r="U173" s="867"/>
      <c r="V173" s="867"/>
      <c r="W173" s="867"/>
      <c r="X173" s="867"/>
      <c r="Y173" s="867"/>
      <c r="Z173" s="930"/>
      <c r="AA173" s="930"/>
      <c r="AB173" s="930"/>
      <c r="AC173" s="860"/>
      <c r="AD173" s="860"/>
    </row>
    <row r="174" spans="1:42" s="861" customFormat="1" ht="15" customHeight="1">
      <c r="A174" s="853"/>
      <c r="B174" s="854"/>
      <c r="C174" s="855" t="s">
        <v>230</v>
      </c>
      <c r="D174" s="853"/>
      <c r="E174" s="809"/>
      <c r="F174" s="809"/>
      <c r="G174" s="809"/>
      <c r="H174" s="866" t="s">
        <v>286</v>
      </c>
      <c r="I174" s="866"/>
      <c r="J174" s="1415"/>
      <c r="K174" s="1420"/>
      <c r="L174" s="867"/>
      <c r="M174" s="867"/>
      <c r="N174" s="867"/>
      <c r="O174" s="867"/>
      <c r="P174" s="867"/>
      <c r="Q174" s="867"/>
      <c r="R174" s="917"/>
      <c r="S174" s="868"/>
      <c r="T174" s="867"/>
      <c r="U174" s="867"/>
      <c r="V174" s="867"/>
      <c r="W174" s="867"/>
      <c r="X174" s="867"/>
      <c r="Y174" s="867"/>
      <c r="Z174" s="930"/>
      <c r="AA174" s="930"/>
      <c r="AB174" s="930"/>
      <c r="AC174" s="860"/>
      <c r="AD174" s="860"/>
    </row>
    <row r="175" spans="1:42" s="861" customFormat="1" ht="15" customHeight="1">
      <c r="A175" s="853"/>
      <c r="B175" s="854"/>
      <c r="C175" s="855"/>
      <c r="D175" s="853"/>
      <c r="E175" s="809"/>
      <c r="F175" s="809"/>
      <c r="G175" s="809"/>
      <c r="H175" s="866"/>
      <c r="I175" s="866"/>
      <c r="J175" s="1415"/>
      <c r="K175" s="1420"/>
      <c r="L175" s="867"/>
      <c r="M175" s="867"/>
      <c r="N175" s="867"/>
      <c r="O175" s="867"/>
      <c r="P175" s="867"/>
      <c r="Q175" s="867"/>
      <c r="R175" s="859">
        <f>Q175-SUM(S175:Y175)</f>
        <v>0</v>
      </c>
      <c r="S175" s="868"/>
      <c r="T175" s="867"/>
      <c r="U175" s="867"/>
      <c r="V175" s="867"/>
      <c r="W175" s="867"/>
      <c r="X175" s="867"/>
      <c r="Y175" s="867"/>
      <c r="Z175" s="930"/>
      <c r="AA175" s="930"/>
      <c r="AB175" s="930"/>
      <c r="AC175" s="860"/>
      <c r="AD175" s="860"/>
    </row>
    <row r="176" spans="1:42" s="861" customFormat="1" ht="15" customHeight="1">
      <c r="A176" s="853"/>
      <c r="B176" s="854"/>
      <c r="C176" s="855"/>
      <c r="D176" s="853"/>
      <c r="E176" s="809"/>
      <c r="F176" s="809"/>
      <c r="G176" s="809" t="s">
        <v>287</v>
      </c>
      <c r="H176" s="809"/>
      <c r="I176" s="809"/>
      <c r="J176" s="1414"/>
      <c r="K176" s="1419"/>
      <c r="L176" s="854">
        <f>L177+L178+L181+L184+L187+L190+L193+L196</f>
        <v>0</v>
      </c>
      <c r="M176" s="854">
        <f>M177+M178+M181+M184+M187+M190+M193+M196</f>
        <v>0</v>
      </c>
      <c r="N176" s="854">
        <f>N177+N178+N181+N184+N187+N190+N193+N196</f>
        <v>0</v>
      </c>
      <c r="O176" s="854">
        <f t="shared" ref="O176" si="218">O177+O178+O181+O184+O187+O190+O193+O196</f>
        <v>0</v>
      </c>
      <c r="P176" s="854">
        <f t="shared" ref="P176" si="219">P177+P178+P181+P184+P187+P190+P193+P196</f>
        <v>0</v>
      </c>
      <c r="Q176" s="854">
        <f t="shared" ref="Q176" si="220">Q177+Q178+Q181+Q184+Q187+Q190+Q193+Q196</f>
        <v>0</v>
      </c>
      <c r="R176" s="917"/>
      <c r="S176" s="855">
        <f t="shared" ref="S176" si="221">S177+S178+S181+S184+S187+S190+S193+S196</f>
        <v>0</v>
      </c>
      <c r="T176" s="854">
        <f t="shared" ref="T176" si="222">T177+T178+T181+T184+T187+T190+T193+T196</f>
        <v>0</v>
      </c>
      <c r="U176" s="854">
        <f t="shared" ref="U176" si="223">U177+U178+U181+U184+U187+U190+U193+U196</f>
        <v>0</v>
      </c>
      <c r="V176" s="854">
        <f t="shared" ref="V176" si="224">V177+V178+V181+V184+V187+V190+V193+V196</f>
        <v>0</v>
      </c>
      <c r="W176" s="854">
        <f t="shared" ref="W176" si="225">W177+W178+W181+W184+W187+W190+W193+W196</f>
        <v>0</v>
      </c>
      <c r="X176" s="854">
        <f t="shared" ref="X176" si="226">X177+X178+X181+X184+X187+X190+X193+X196</f>
        <v>0</v>
      </c>
      <c r="Y176" s="854">
        <f t="shared" ref="Y176" si="227">Y177+Y178+Y181+Y184+Y187+Y190+Y193+Y196</f>
        <v>0</v>
      </c>
      <c r="Z176" s="930"/>
      <c r="AA176" s="930"/>
      <c r="AB176" s="930"/>
      <c r="AC176" s="860"/>
      <c r="AD176" s="860"/>
    </row>
    <row r="177" spans="1:30" s="861" customFormat="1" ht="15" customHeight="1">
      <c r="A177" s="853"/>
      <c r="B177" s="854"/>
      <c r="C177" s="855" t="s">
        <v>230</v>
      </c>
      <c r="D177" s="853"/>
      <c r="E177" s="809"/>
      <c r="F177" s="809"/>
      <c r="G177" s="809"/>
      <c r="H177" s="866" t="s">
        <v>288</v>
      </c>
      <c r="I177" s="866"/>
      <c r="J177" s="1415"/>
      <c r="K177" s="1419" t="s">
        <v>20</v>
      </c>
      <c r="L177" s="867"/>
      <c r="M177" s="867"/>
      <c r="N177" s="867"/>
      <c r="O177" s="867"/>
      <c r="P177" s="867"/>
      <c r="Q177" s="867"/>
      <c r="R177" s="917"/>
      <c r="S177" s="868"/>
      <c r="T177" s="867"/>
      <c r="U177" s="867"/>
      <c r="V177" s="867"/>
      <c r="W177" s="867"/>
      <c r="X177" s="867"/>
      <c r="Y177" s="867"/>
      <c r="Z177" s="930"/>
      <c r="AA177" s="930"/>
      <c r="AB177" s="930"/>
      <c r="AC177" s="860"/>
      <c r="AD177" s="860"/>
    </row>
    <row r="178" spans="1:30" s="861" customFormat="1" ht="15" customHeight="1">
      <c r="A178" s="853"/>
      <c r="B178" s="854"/>
      <c r="C178" s="855"/>
      <c r="D178" s="853"/>
      <c r="E178" s="809"/>
      <c r="F178" s="809"/>
      <c r="G178" s="809"/>
      <c r="H178" s="866" t="s">
        <v>1259</v>
      </c>
      <c r="I178" s="866"/>
      <c r="J178" s="1415"/>
      <c r="K178" s="1419" t="s">
        <v>21</v>
      </c>
      <c r="L178" s="867">
        <f>L179+L180</f>
        <v>0</v>
      </c>
      <c r="M178" s="867">
        <f>M179+M180</f>
        <v>0</v>
      </c>
      <c r="N178" s="867">
        <f>N179+N180</f>
        <v>0</v>
      </c>
      <c r="O178" s="867">
        <f t="shared" ref="O178" si="228">O179+O180</f>
        <v>0</v>
      </c>
      <c r="P178" s="867">
        <f t="shared" ref="P178" si="229">P179+P180</f>
        <v>0</v>
      </c>
      <c r="Q178" s="867">
        <f t="shared" ref="Q178" si="230">Q179+Q180</f>
        <v>0</v>
      </c>
      <c r="R178" s="917"/>
      <c r="S178" s="868">
        <f t="shared" ref="S178" si="231">S179+S180</f>
        <v>0</v>
      </c>
      <c r="T178" s="867">
        <f t="shared" ref="T178" si="232">T179+T180</f>
        <v>0</v>
      </c>
      <c r="U178" s="867">
        <f t="shared" ref="U178" si="233">U179+U180</f>
        <v>0</v>
      </c>
      <c r="V178" s="867">
        <f t="shared" ref="V178" si="234">V179+V180</f>
        <v>0</v>
      </c>
      <c r="W178" s="867">
        <f t="shared" ref="W178" si="235">W179+W180</f>
        <v>0</v>
      </c>
      <c r="X178" s="867">
        <f t="shared" ref="X178" si="236">X179+X180</f>
        <v>0</v>
      </c>
      <c r="Y178" s="867">
        <f t="shared" ref="Y178" si="237">Y179+Y180</f>
        <v>0</v>
      </c>
      <c r="Z178" s="930"/>
      <c r="AA178" s="930"/>
      <c r="AB178" s="930"/>
      <c r="AC178" s="860"/>
      <c r="AD178" s="860"/>
    </row>
    <row r="179" spans="1:30" s="861" customFormat="1" ht="15" customHeight="1">
      <c r="A179" s="853"/>
      <c r="B179" s="854"/>
      <c r="C179" s="855" t="s">
        <v>231</v>
      </c>
      <c r="D179" s="853"/>
      <c r="E179" s="809"/>
      <c r="F179" s="809"/>
      <c r="G179" s="809"/>
      <c r="H179" s="866"/>
      <c r="I179" s="866" t="s">
        <v>285</v>
      </c>
      <c r="J179" s="1415"/>
      <c r="K179" s="1419"/>
      <c r="L179" s="867"/>
      <c r="M179" s="867"/>
      <c r="N179" s="867"/>
      <c r="O179" s="867"/>
      <c r="P179" s="867"/>
      <c r="Q179" s="867"/>
      <c r="R179" s="859">
        <f>Q179-SUM(S179:Y179)</f>
        <v>0</v>
      </c>
      <c r="S179" s="868"/>
      <c r="T179" s="867"/>
      <c r="U179" s="867"/>
      <c r="V179" s="867"/>
      <c r="W179" s="867"/>
      <c r="X179" s="867"/>
      <c r="Y179" s="867"/>
      <c r="Z179" s="930"/>
      <c r="AA179" s="930"/>
      <c r="AB179" s="930"/>
      <c r="AC179" s="860"/>
      <c r="AD179" s="860"/>
    </row>
    <row r="180" spans="1:30" s="861" customFormat="1" ht="15" customHeight="1">
      <c r="A180" s="853"/>
      <c r="B180" s="854"/>
      <c r="C180" s="855" t="s">
        <v>230</v>
      </c>
      <c r="D180" s="853"/>
      <c r="E180" s="809"/>
      <c r="F180" s="809"/>
      <c r="G180" s="809"/>
      <c r="H180" s="866"/>
      <c r="I180" s="866" t="s">
        <v>289</v>
      </c>
      <c r="J180" s="1415"/>
      <c r="K180" s="1419"/>
      <c r="L180" s="867"/>
      <c r="M180" s="867"/>
      <c r="N180" s="867"/>
      <c r="O180" s="867"/>
      <c r="P180" s="867"/>
      <c r="Q180" s="867"/>
      <c r="R180" s="917"/>
      <c r="S180" s="868"/>
      <c r="T180" s="867"/>
      <c r="U180" s="867"/>
      <c r="V180" s="867"/>
      <c r="W180" s="867"/>
      <c r="X180" s="867"/>
      <c r="Y180" s="867"/>
      <c r="Z180" s="930"/>
      <c r="AA180" s="930"/>
      <c r="AB180" s="930"/>
      <c r="AC180" s="860"/>
      <c r="AD180" s="860"/>
    </row>
    <row r="181" spans="1:30" s="861" customFormat="1" ht="15" customHeight="1">
      <c r="A181" s="853"/>
      <c r="B181" s="854"/>
      <c r="C181" s="855"/>
      <c r="D181" s="853"/>
      <c r="E181" s="809"/>
      <c r="F181" s="809"/>
      <c r="G181" s="809"/>
      <c r="H181" s="866" t="s">
        <v>1260</v>
      </c>
      <c r="I181" s="866"/>
      <c r="J181" s="1415"/>
      <c r="K181" s="1419" t="s">
        <v>22</v>
      </c>
      <c r="L181" s="867">
        <f>L182+L183</f>
        <v>0</v>
      </c>
      <c r="M181" s="867">
        <f>M182+M183</f>
        <v>0</v>
      </c>
      <c r="N181" s="867">
        <f>N182+N183</f>
        <v>0</v>
      </c>
      <c r="O181" s="867">
        <f t="shared" ref="O181" si="238">O182+O183</f>
        <v>0</v>
      </c>
      <c r="P181" s="867">
        <f t="shared" ref="P181" si="239">P182+P183</f>
        <v>0</v>
      </c>
      <c r="Q181" s="867">
        <f t="shared" ref="Q181" si="240">Q182+Q183</f>
        <v>0</v>
      </c>
      <c r="R181" s="859">
        <f>Q181-SUM(S181:Y181)</f>
        <v>0</v>
      </c>
      <c r="S181" s="868">
        <f t="shared" ref="S181" si="241">S182+S183</f>
        <v>0</v>
      </c>
      <c r="T181" s="867">
        <f t="shared" ref="T181" si="242">T182+T183</f>
        <v>0</v>
      </c>
      <c r="U181" s="867">
        <f t="shared" ref="U181" si="243">U182+U183</f>
        <v>0</v>
      </c>
      <c r="V181" s="867">
        <f t="shared" ref="V181" si="244">V182+V183</f>
        <v>0</v>
      </c>
      <c r="W181" s="867">
        <f t="shared" ref="W181" si="245">W182+W183</f>
        <v>0</v>
      </c>
      <c r="X181" s="867">
        <f t="shared" ref="X181" si="246">X182+X183</f>
        <v>0</v>
      </c>
      <c r="Y181" s="867">
        <f t="shared" ref="Y181" si="247">Y182+Y183</f>
        <v>0</v>
      </c>
      <c r="Z181" s="930"/>
      <c r="AA181" s="930"/>
      <c r="AB181" s="930"/>
      <c r="AC181" s="860"/>
      <c r="AD181" s="860"/>
    </row>
    <row r="182" spans="1:30" s="861" customFormat="1" ht="15" customHeight="1">
      <c r="A182" s="853"/>
      <c r="B182" s="854"/>
      <c r="C182" s="855" t="s">
        <v>231</v>
      </c>
      <c r="D182" s="853"/>
      <c r="E182" s="809"/>
      <c r="F182" s="809"/>
      <c r="G182" s="809"/>
      <c r="H182" s="866"/>
      <c r="I182" s="866" t="s">
        <v>285</v>
      </c>
      <c r="J182" s="1415"/>
      <c r="K182" s="1420"/>
      <c r="L182" s="867"/>
      <c r="M182" s="867"/>
      <c r="N182" s="867"/>
      <c r="O182" s="867"/>
      <c r="P182" s="867"/>
      <c r="Q182" s="867"/>
      <c r="R182" s="917"/>
      <c r="S182" s="868"/>
      <c r="T182" s="867"/>
      <c r="U182" s="867"/>
      <c r="V182" s="867"/>
      <c r="W182" s="867"/>
      <c r="X182" s="867"/>
      <c r="Y182" s="867"/>
      <c r="Z182" s="930"/>
      <c r="AA182" s="930"/>
      <c r="AB182" s="930"/>
      <c r="AC182" s="860"/>
      <c r="AD182" s="860"/>
    </row>
    <row r="183" spans="1:30" s="861" customFormat="1" ht="15" customHeight="1">
      <c r="A183" s="853"/>
      <c r="B183" s="854"/>
      <c r="C183" s="855" t="s">
        <v>230</v>
      </c>
      <c r="D183" s="853"/>
      <c r="E183" s="809"/>
      <c r="F183" s="809"/>
      <c r="G183" s="809"/>
      <c r="H183" s="866"/>
      <c r="I183" s="866" t="s">
        <v>289</v>
      </c>
      <c r="J183" s="1415"/>
      <c r="K183" s="1420"/>
      <c r="L183" s="867"/>
      <c r="M183" s="867"/>
      <c r="N183" s="867"/>
      <c r="O183" s="867"/>
      <c r="P183" s="867"/>
      <c r="Q183" s="867"/>
      <c r="R183" s="917"/>
      <c r="S183" s="868"/>
      <c r="T183" s="867"/>
      <c r="U183" s="867"/>
      <c r="V183" s="867"/>
      <c r="W183" s="867"/>
      <c r="X183" s="867"/>
      <c r="Y183" s="867"/>
      <c r="Z183" s="930"/>
      <c r="AA183" s="930"/>
      <c r="AB183" s="930"/>
      <c r="AC183" s="860"/>
      <c r="AD183" s="860"/>
    </row>
    <row r="184" spans="1:30" s="861" customFormat="1" ht="15" customHeight="1">
      <c r="A184" s="853"/>
      <c r="B184" s="854"/>
      <c r="C184" s="855"/>
      <c r="D184" s="853"/>
      <c r="E184" s="809"/>
      <c r="F184" s="809"/>
      <c r="G184" s="809"/>
      <c r="H184" s="866" t="s">
        <v>1261</v>
      </c>
      <c r="I184" s="866"/>
      <c r="J184" s="1415"/>
      <c r="K184" s="1419" t="s">
        <v>23</v>
      </c>
      <c r="L184" s="867">
        <f>L185+L186</f>
        <v>0</v>
      </c>
      <c r="M184" s="867">
        <f>M185+M186</f>
        <v>0</v>
      </c>
      <c r="N184" s="867">
        <f>N185+N186</f>
        <v>0</v>
      </c>
      <c r="O184" s="867">
        <f t="shared" ref="O184" si="248">O185+O186</f>
        <v>0</v>
      </c>
      <c r="P184" s="867">
        <f t="shared" ref="P184" si="249">P185+P186</f>
        <v>0</v>
      </c>
      <c r="Q184" s="867">
        <f t="shared" ref="Q184" si="250">Q185+Q186</f>
        <v>0</v>
      </c>
      <c r="R184" s="859">
        <f>Q184-SUM(S184:Y184)</f>
        <v>0</v>
      </c>
      <c r="S184" s="868">
        <f t="shared" ref="S184" si="251">S185+S186</f>
        <v>0</v>
      </c>
      <c r="T184" s="867">
        <f t="shared" ref="T184" si="252">T185+T186</f>
        <v>0</v>
      </c>
      <c r="U184" s="867">
        <f t="shared" ref="U184" si="253">U185+U186</f>
        <v>0</v>
      </c>
      <c r="V184" s="867">
        <f t="shared" ref="V184" si="254">V185+V186</f>
        <v>0</v>
      </c>
      <c r="W184" s="867">
        <f t="shared" ref="W184" si="255">W185+W186</f>
        <v>0</v>
      </c>
      <c r="X184" s="867">
        <f t="shared" ref="X184" si="256">X185+X186</f>
        <v>0</v>
      </c>
      <c r="Y184" s="867">
        <f t="shared" ref="Y184" si="257">Y185+Y186</f>
        <v>0</v>
      </c>
      <c r="Z184" s="930"/>
      <c r="AA184" s="930"/>
      <c r="AB184" s="930"/>
      <c r="AC184" s="860"/>
      <c r="AD184" s="860"/>
    </row>
    <row r="185" spans="1:30" s="861" customFormat="1" ht="15" customHeight="1">
      <c r="A185" s="853"/>
      <c r="B185" s="854"/>
      <c r="C185" s="855" t="s">
        <v>231</v>
      </c>
      <c r="D185" s="853"/>
      <c r="E185" s="809"/>
      <c r="F185" s="809"/>
      <c r="G185" s="809"/>
      <c r="H185" s="866"/>
      <c r="I185" s="866" t="s">
        <v>285</v>
      </c>
      <c r="J185" s="1415"/>
      <c r="K185" s="1420"/>
      <c r="L185" s="867"/>
      <c r="M185" s="867"/>
      <c r="N185" s="867"/>
      <c r="O185" s="867"/>
      <c r="P185" s="867"/>
      <c r="Q185" s="867"/>
      <c r="R185" s="917"/>
      <c r="S185" s="868"/>
      <c r="T185" s="867"/>
      <c r="U185" s="867"/>
      <c r="V185" s="867"/>
      <c r="W185" s="867"/>
      <c r="X185" s="867"/>
      <c r="Y185" s="867"/>
      <c r="Z185" s="930"/>
      <c r="AA185" s="930"/>
      <c r="AB185" s="930"/>
      <c r="AC185" s="860"/>
      <c r="AD185" s="860"/>
    </row>
    <row r="186" spans="1:30" s="861" customFormat="1" ht="15" customHeight="1">
      <c r="A186" s="853"/>
      <c r="B186" s="854"/>
      <c r="C186" s="855" t="s">
        <v>230</v>
      </c>
      <c r="D186" s="853"/>
      <c r="E186" s="809"/>
      <c r="F186" s="809"/>
      <c r="G186" s="809"/>
      <c r="H186" s="866"/>
      <c r="I186" s="866" t="s">
        <v>289</v>
      </c>
      <c r="J186" s="1415"/>
      <c r="K186" s="1420"/>
      <c r="L186" s="867"/>
      <c r="M186" s="867"/>
      <c r="N186" s="867"/>
      <c r="O186" s="867"/>
      <c r="P186" s="867"/>
      <c r="Q186" s="867"/>
      <c r="R186" s="917"/>
      <c r="S186" s="868"/>
      <c r="T186" s="867"/>
      <c r="U186" s="867"/>
      <c r="V186" s="867"/>
      <c r="W186" s="867"/>
      <c r="X186" s="867"/>
      <c r="Y186" s="867"/>
      <c r="Z186" s="930"/>
      <c r="AA186" s="930"/>
      <c r="AB186" s="930"/>
      <c r="AC186" s="860"/>
      <c r="AD186" s="860"/>
    </row>
    <row r="187" spans="1:30" s="861" customFormat="1" ht="15" customHeight="1">
      <c r="A187" s="853"/>
      <c r="B187" s="854"/>
      <c r="C187" s="855"/>
      <c r="D187" s="853"/>
      <c r="E187" s="809"/>
      <c r="F187" s="809"/>
      <c r="G187" s="809"/>
      <c r="H187" s="866" t="s">
        <v>1262</v>
      </c>
      <c r="I187" s="866"/>
      <c r="J187" s="1415"/>
      <c r="K187" s="1419" t="s">
        <v>24</v>
      </c>
      <c r="L187" s="867">
        <f>L188+L189</f>
        <v>0</v>
      </c>
      <c r="M187" s="867">
        <f>M188+M189</f>
        <v>0</v>
      </c>
      <c r="N187" s="867">
        <f>N188+N189</f>
        <v>0</v>
      </c>
      <c r="O187" s="867">
        <f t="shared" ref="O187" si="258">O188+O189</f>
        <v>0</v>
      </c>
      <c r="P187" s="867">
        <f t="shared" ref="P187" si="259">P188+P189</f>
        <v>0</v>
      </c>
      <c r="Q187" s="867">
        <f t="shared" ref="Q187" si="260">Q188+Q189</f>
        <v>0</v>
      </c>
      <c r="R187" s="859">
        <f>Q187-SUM(S187:Y187)</f>
        <v>0</v>
      </c>
      <c r="S187" s="868">
        <f t="shared" ref="S187" si="261">S188+S189</f>
        <v>0</v>
      </c>
      <c r="T187" s="867">
        <f t="shared" ref="T187" si="262">T188+T189</f>
        <v>0</v>
      </c>
      <c r="U187" s="867">
        <f t="shared" ref="U187" si="263">U188+U189</f>
        <v>0</v>
      </c>
      <c r="V187" s="867">
        <f t="shared" ref="V187" si="264">V188+V189</f>
        <v>0</v>
      </c>
      <c r="W187" s="867">
        <f t="shared" ref="W187" si="265">W188+W189</f>
        <v>0</v>
      </c>
      <c r="X187" s="867">
        <f t="shared" ref="X187" si="266">X188+X189</f>
        <v>0</v>
      </c>
      <c r="Y187" s="867">
        <f t="shared" ref="Y187" si="267">Y188+Y189</f>
        <v>0</v>
      </c>
      <c r="Z187" s="930"/>
      <c r="AA187" s="930"/>
      <c r="AB187" s="930"/>
      <c r="AC187" s="860"/>
      <c r="AD187" s="860"/>
    </row>
    <row r="188" spans="1:30" s="861" customFormat="1" ht="15" customHeight="1">
      <c r="A188" s="853"/>
      <c r="B188" s="854"/>
      <c r="C188" s="855" t="s">
        <v>231</v>
      </c>
      <c r="D188" s="853"/>
      <c r="E188" s="809"/>
      <c r="F188" s="809"/>
      <c r="G188" s="809"/>
      <c r="H188" s="866"/>
      <c r="I188" s="866" t="s">
        <v>285</v>
      </c>
      <c r="J188" s="1415"/>
      <c r="K188" s="1419"/>
      <c r="L188" s="867"/>
      <c r="M188" s="867"/>
      <c r="N188" s="867"/>
      <c r="O188" s="867"/>
      <c r="P188" s="867"/>
      <c r="Q188" s="867"/>
      <c r="R188" s="917"/>
      <c r="S188" s="868"/>
      <c r="T188" s="867"/>
      <c r="U188" s="867"/>
      <c r="V188" s="867"/>
      <c r="W188" s="867"/>
      <c r="X188" s="867"/>
      <c r="Y188" s="867"/>
      <c r="Z188" s="930"/>
      <c r="AA188" s="930"/>
      <c r="AB188" s="930"/>
      <c r="AC188" s="860"/>
      <c r="AD188" s="860"/>
    </row>
    <row r="189" spans="1:30" s="861" customFormat="1" ht="15" customHeight="1">
      <c r="A189" s="853"/>
      <c r="B189" s="854"/>
      <c r="C189" s="855" t="s">
        <v>230</v>
      </c>
      <c r="D189" s="853"/>
      <c r="E189" s="809"/>
      <c r="F189" s="809"/>
      <c r="G189" s="809"/>
      <c r="H189" s="866"/>
      <c r="I189" s="866" t="s">
        <v>289</v>
      </c>
      <c r="J189" s="1415"/>
      <c r="K189" s="1419"/>
      <c r="L189" s="867"/>
      <c r="M189" s="867"/>
      <c r="N189" s="867"/>
      <c r="O189" s="867"/>
      <c r="P189" s="867"/>
      <c r="Q189" s="867"/>
      <c r="R189" s="917"/>
      <c r="S189" s="868"/>
      <c r="T189" s="867"/>
      <c r="U189" s="867"/>
      <c r="V189" s="867"/>
      <c r="W189" s="867"/>
      <c r="X189" s="867"/>
      <c r="Y189" s="867"/>
      <c r="Z189" s="930"/>
      <c r="AA189" s="930"/>
      <c r="AB189" s="930"/>
      <c r="AC189" s="860"/>
      <c r="AD189" s="860"/>
    </row>
    <row r="190" spans="1:30" s="861" customFormat="1" ht="15" customHeight="1">
      <c r="A190" s="853"/>
      <c r="B190" s="854"/>
      <c r="C190" s="855"/>
      <c r="D190" s="853"/>
      <c r="E190" s="809"/>
      <c r="F190" s="809"/>
      <c r="G190" s="809"/>
      <c r="H190" s="866" t="s">
        <v>1263</v>
      </c>
      <c r="I190" s="866"/>
      <c r="J190" s="1415"/>
      <c r="K190" s="1419" t="s">
        <v>25</v>
      </c>
      <c r="L190" s="867">
        <f>L191+L192</f>
        <v>0</v>
      </c>
      <c r="M190" s="867">
        <f>M191+M192</f>
        <v>0</v>
      </c>
      <c r="N190" s="867">
        <f>N191+N192</f>
        <v>0</v>
      </c>
      <c r="O190" s="867">
        <f t="shared" ref="O190" si="268">O191+O192</f>
        <v>0</v>
      </c>
      <c r="P190" s="867">
        <f t="shared" ref="P190" si="269">P191+P192</f>
        <v>0</v>
      </c>
      <c r="Q190" s="867">
        <f t="shared" ref="Q190" si="270">Q191+Q192</f>
        <v>0</v>
      </c>
      <c r="R190" s="859">
        <f>Q190-SUM(S190:Y190)</f>
        <v>0</v>
      </c>
      <c r="S190" s="868">
        <f t="shared" ref="S190" si="271">S191+S192</f>
        <v>0</v>
      </c>
      <c r="T190" s="867">
        <f t="shared" ref="T190" si="272">T191+T192</f>
        <v>0</v>
      </c>
      <c r="U190" s="867">
        <f t="shared" ref="U190" si="273">U191+U192</f>
        <v>0</v>
      </c>
      <c r="V190" s="867">
        <f t="shared" ref="V190" si="274">V191+V192</f>
        <v>0</v>
      </c>
      <c r="W190" s="867">
        <f t="shared" ref="W190" si="275">W191+W192</f>
        <v>0</v>
      </c>
      <c r="X190" s="867">
        <f t="shared" ref="X190" si="276">X191+X192</f>
        <v>0</v>
      </c>
      <c r="Y190" s="867">
        <f t="shared" ref="Y190" si="277">Y191+Y192</f>
        <v>0</v>
      </c>
      <c r="Z190" s="930"/>
      <c r="AA190" s="930"/>
      <c r="AB190" s="930"/>
      <c r="AC190" s="860"/>
      <c r="AD190" s="860"/>
    </row>
    <row r="191" spans="1:30" s="861" customFormat="1" ht="15" customHeight="1">
      <c r="A191" s="853"/>
      <c r="B191" s="854"/>
      <c r="C191" s="855" t="s">
        <v>231</v>
      </c>
      <c r="D191" s="853"/>
      <c r="E191" s="809"/>
      <c r="F191" s="809"/>
      <c r="G191" s="809"/>
      <c r="H191" s="866"/>
      <c r="I191" s="866" t="s">
        <v>285</v>
      </c>
      <c r="J191" s="1415"/>
      <c r="K191" s="1419"/>
      <c r="L191" s="867"/>
      <c r="M191" s="867"/>
      <c r="N191" s="867"/>
      <c r="O191" s="867"/>
      <c r="P191" s="867"/>
      <c r="Q191" s="867"/>
      <c r="R191" s="917"/>
      <c r="S191" s="868"/>
      <c r="T191" s="867"/>
      <c r="U191" s="867"/>
      <c r="V191" s="867"/>
      <c r="W191" s="867"/>
      <c r="X191" s="867"/>
      <c r="Y191" s="867"/>
      <c r="Z191" s="930"/>
      <c r="AA191" s="930"/>
      <c r="AB191" s="930"/>
      <c r="AC191" s="860"/>
      <c r="AD191" s="860"/>
    </row>
    <row r="192" spans="1:30" s="861" customFormat="1" ht="15" customHeight="1">
      <c r="A192" s="853"/>
      <c r="B192" s="854"/>
      <c r="C192" s="855" t="s">
        <v>230</v>
      </c>
      <c r="D192" s="853"/>
      <c r="E192" s="809"/>
      <c r="F192" s="809"/>
      <c r="G192" s="809"/>
      <c r="H192" s="866"/>
      <c r="I192" s="866" t="s">
        <v>289</v>
      </c>
      <c r="J192" s="1415"/>
      <c r="K192" s="1419"/>
      <c r="L192" s="867"/>
      <c r="M192" s="867"/>
      <c r="N192" s="867"/>
      <c r="O192" s="867"/>
      <c r="P192" s="867"/>
      <c r="Q192" s="867"/>
      <c r="R192" s="917"/>
      <c r="S192" s="868"/>
      <c r="T192" s="867"/>
      <c r="U192" s="867"/>
      <c r="V192" s="867"/>
      <c r="W192" s="867"/>
      <c r="X192" s="867"/>
      <c r="Y192" s="867"/>
      <c r="Z192" s="930"/>
      <c r="AA192" s="930"/>
      <c r="AB192" s="930"/>
      <c r="AC192" s="860"/>
      <c r="AD192" s="860"/>
    </row>
    <row r="193" spans="1:30" s="861" customFormat="1" ht="15" customHeight="1">
      <c r="A193" s="853"/>
      <c r="B193" s="854"/>
      <c r="C193" s="855"/>
      <c r="D193" s="853"/>
      <c r="E193" s="809"/>
      <c r="F193" s="809"/>
      <c r="G193" s="809"/>
      <c r="H193" s="866" t="s">
        <v>1264</v>
      </c>
      <c r="I193" s="866"/>
      <c r="J193" s="1415"/>
      <c r="K193" s="1419" t="s">
        <v>26</v>
      </c>
      <c r="L193" s="867">
        <f>L194+L195</f>
        <v>0</v>
      </c>
      <c r="M193" s="867">
        <f>M194+M195</f>
        <v>0</v>
      </c>
      <c r="N193" s="867">
        <f>N194+N195</f>
        <v>0</v>
      </c>
      <c r="O193" s="867">
        <f t="shared" ref="O193" si="278">O194+O195</f>
        <v>0</v>
      </c>
      <c r="P193" s="867">
        <f t="shared" ref="P193" si="279">P194+P195</f>
        <v>0</v>
      </c>
      <c r="Q193" s="867">
        <f t="shared" ref="Q193" si="280">Q194+Q195</f>
        <v>0</v>
      </c>
      <c r="R193" s="859">
        <f>Q193-SUM(S193:Y193)</f>
        <v>0</v>
      </c>
      <c r="S193" s="868">
        <f t="shared" ref="S193" si="281">S194+S195</f>
        <v>0</v>
      </c>
      <c r="T193" s="867">
        <f t="shared" ref="T193" si="282">T194+T195</f>
        <v>0</v>
      </c>
      <c r="U193" s="867">
        <f t="shared" ref="U193" si="283">U194+U195</f>
        <v>0</v>
      </c>
      <c r="V193" s="867">
        <f t="shared" ref="V193" si="284">V194+V195</f>
        <v>0</v>
      </c>
      <c r="W193" s="867">
        <f t="shared" ref="W193" si="285">W194+W195</f>
        <v>0</v>
      </c>
      <c r="X193" s="867">
        <f t="shared" ref="X193" si="286">X194+X195</f>
        <v>0</v>
      </c>
      <c r="Y193" s="867">
        <f t="shared" ref="Y193" si="287">Y194+Y195</f>
        <v>0</v>
      </c>
      <c r="Z193" s="930"/>
      <c r="AA193" s="930"/>
      <c r="AB193" s="930"/>
      <c r="AC193" s="860"/>
      <c r="AD193" s="860"/>
    </row>
    <row r="194" spans="1:30" s="861" customFormat="1" ht="15" customHeight="1">
      <c r="A194" s="853"/>
      <c r="B194" s="854"/>
      <c r="C194" s="855" t="s">
        <v>231</v>
      </c>
      <c r="D194" s="853"/>
      <c r="E194" s="809"/>
      <c r="F194" s="809"/>
      <c r="G194" s="809"/>
      <c r="H194" s="866"/>
      <c r="I194" s="866" t="s">
        <v>285</v>
      </c>
      <c r="J194" s="1415"/>
      <c r="K194" s="1419"/>
      <c r="L194" s="867"/>
      <c r="M194" s="867"/>
      <c r="N194" s="867"/>
      <c r="O194" s="867"/>
      <c r="P194" s="867"/>
      <c r="Q194" s="867"/>
      <c r="R194" s="917"/>
      <c r="S194" s="868"/>
      <c r="T194" s="867"/>
      <c r="U194" s="867"/>
      <c r="V194" s="867"/>
      <c r="W194" s="867"/>
      <c r="X194" s="867"/>
      <c r="Y194" s="867"/>
      <c r="Z194" s="930"/>
      <c r="AA194" s="930"/>
      <c r="AB194" s="930"/>
      <c r="AC194" s="860"/>
      <c r="AD194" s="860"/>
    </row>
    <row r="195" spans="1:30" s="861" customFormat="1" ht="15" customHeight="1">
      <c r="A195" s="853"/>
      <c r="B195" s="854"/>
      <c r="C195" s="855" t="s">
        <v>230</v>
      </c>
      <c r="D195" s="853"/>
      <c r="E195" s="809"/>
      <c r="F195" s="809"/>
      <c r="G195" s="809"/>
      <c r="H195" s="866"/>
      <c r="I195" s="866" t="s">
        <v>289</v>
      </c>
      <c r="J195" s="1415"/>
      <c r="K195" s="1419"/>
      <c r="L195" s="867"/>
      <c r="M195" s="867"/>
      <c r="N195" s="867"/>
      <c r="O195" s="867"/>
      <c r="P195" s="867"/>
      <c r="Q195" s="867"/>
      <c r="R195" s="917"/>
      <c r="S195" s="868"/>
      <c r="T195" s="867"/>
      <c r="U195" s="867"/>
      <c r="V195" s="867"/>
      <c r="W195" s="867"/>
      <c r="X195" s="867"/>
      <c r="Y195" s="867"/>
      <c r="Z195" s="930"/>
      <c r="AA195" s="930"/>
      <c r="AB195" s="930"/>
      <c r="AC195" s="860"/>
      <c r="AD195" s="860"/>
    </row>
    <row r="196" spans="1:30" s="861" customFormat="1" ht="15" customHeight="1">
      <c r="A196" s="853"/>
      <c r="B196" s="854"/>
      <c r="C196" s="855" t="s">
        <v>230</v>
      </c>
      <c r="D196" s="853"/>
      <c r="E196" s="809"/>
      <c r="F196" s="809"/>
      <c r="G196" s="809"/>
      <c r="H196" s="866" t="s">
        <v>290</v>
      </c>
      <c r="I196" s="866"/>
      <c r="J196" s="1415"/>
      <c r="K196" s="1419" t="s">
        <v>27</v>
      </c>
      <c r="L196" s="867"/>
      <c r="M196" s="867"/>
      <c r="N196" s="867"/>
      <c r="O196" s="867"/>
      <c r="P196" s="867"/>
      <c r="Q196" s="867"/>
      <c r="R196" s="859">
        <f>Q196-SUM(S196:Y196)</f>
        <v>0</v>
      </c>
      <c r="S196" s="868"/>
      <c r="T196" s="867"/>
      <c r="U196" s="867"/>
      <c r="V196" s="867"/>
      <c r="W196" s="867"/>
      <c r="X196" s="867"/>
      <c r="Y196" s="867"/>
      <c r="Z196" s="930"/>
      <c r="AA196" s="930"/>
      <c r="AB196" s="930"/>
      <c r="AC196" s="860"/>
      <c r="AD196" s="860"/>
    </row>
    <row r="197" spans="1:30" s="861" customFormat="1" ht="15" customHeight="1">
      <c r="A197" s="853"/>
      <c r="B197" s="854"/>
      <c r="C197" s="855"/>
      <c r="D197" s="853"/>
      <c r="E197" s="809"/>
      <c r="F197" s="809"/>
      <c r="G197" s="809"/>
      <c r="H197" s="866"/>
      <c r="I197" s="866"/>
      <c r="J197" s="1415"/>
      <c r="K197" s="1420"/>
      <c r="L197" s="867"/>
      <c r="M197" s="867"/>
      <c r="N197" s="867"/>
      <c r="O197" s="867"/>
      <c r="P197" s="867"/>
      <c r="Q197" s="867"/>
      <c r="R197" s="917"/>
      <c r="S197" s="868"/>
      <c r="T197" s="867"/>
      <c r="U197" s="867"/>
      <c r="V197" s="867"/>
      <c r="W197" s="867"/>
      <c r="X197" s="867"/>
      <c r="Y197" s="867"/>
      <c r="Z197" s="930"/>
      <c r="AA197" s="930"/>
      <c r="AB197" s="930"/>
      <c r="AC197" s="860"/>
      <c r="AD197" s="860"/>
    </row>
    <row r="198" spans="1:30" s="861" customFormat="1" ht="15" customHeight="1">
      <c r="A198" s="853"/>
      <c r="B198" s="854"/>
      <c r="C198" s="855" t="s">
        <v>231</v>
      </c>
      <c r="D198" s="853"/>
      <c r="E198" s="809"/>
      <c r="F198" s="809"/>
      <c r="G198" s="809" t="s">
        <v>18</v>
      </c>
      <c r="H198" s="866"/>
      <c r="I198" s="809"/>
      <c r="J198" s="1414"/>
      <c r="K198" s="1419"/>
      <c r="L198" s="854"/>
      <c r="M198" s="854"/>
      <c r="N198" s="854"/>
      <c r="O198" s="854"/>
      <c r="P198" s="854"/>
      <c r="Q198" s="854"/>
      <c r="R198" s="917"/>
      <c r="S198" s="855"/>
      <c r="T198" s="854"/>
      <c r="U198" s="854"/>
      <c r="V198" s="854"/>
      <c r="W198" s="854"/>
      <c r="X198" s="854"/>
      <c r="Y198" s="854"/>
      <c r="Z198" s="930"/>
      <c r="AA198" s="930"/>
      <c r="AB198" s="930"/>
      <c r="AC198" s="860"/>
      <c r="AD198" s="860"/>
    </row>
    <row r="199" spans="1:30" s="861" customFormat="1" ht="15" customHeight="1">
      <c r="A199" s="853"/>
      <c r="B199" s="854"/>
      <c r="C199" s="855"/>
      <c r="D199" s="853"/>
      <c r="E199" s="809"/>
      <c r="F199" s="809"/>
      <c r="G199" s="809"/>
      <c r="H199" s="866"/>
      <c r="I199" s="866"/>
      <c r="J199" s="1415"/>
      <c r="K199" s="1420"/>
      <c r="L199" s="867"/>
      <c r="M199" s="867"/>
      <c r="N199" s="867"/>
      <c r="O199" s="867"/>
      <c r="P199" s="867"/>
      <c r="Q199" s="867"/>
      <c r="R199" s="917"/>
      <c r="S199" s="868"/>
      <c r="T199" s="867"/>
      <c r="U199" s="867"/>
      <c r="V199" s="867"/>
      <c r="W199" s="867"/>
      <c r="X199" s="867"/>
      <c r="Y199" s="867"/>
      <c r="Z199" s="930"/>
      <c r="AA199" s="930"/>
      <c r="AB199" s="930"/>
      <c r="AC199" s="860"/>
      <c r="AD199" s="860"/>
    </row>
    <row r="200" spans="1:30" s="861" customFormat="1" ht="15" customHeight="1">
      <c r="A200" s="853"/>
      <c r="B200" s="854"/>
      <c r="C200" s="855" t="s">
        <v>231</v>
      </c>
      <c r="D200" s="853"/>
      <c r="E200" s="809"/>
      <c r="F200" s="809"/>
      <c r="G200" s="1414" t="s">
        <v>1462</v>
      </c>
      <c r="H200" s="866"/>
      <c r="I200" s="809"/>
      <c r="J200" s="1414"/>
      <c r="K200" s="1419"/>
      <c r="L200" s="854"/>
      <c r="M200" s="854"/>
      <c r="N200" s="854"/>
      <c r="O200" s="854"/>
      <c r="P200" s="854"/>
      <c r="Q200" s="854"/>
      <c r="R200" s="859">
        <f>Q200-SUM(S200:Y200)</f>
        <v>0</v>
      </c>
      <c r="S200" s="855"/>
      <c r="T200" s="854"/>
      <c r="U200" s="854"/>
      <c r="V200" s="854"/>
      <c r="W200" s="854"/>
      <c r="X200" s="854"/>
      <c r="Y200" s="854"/>
      <c r="Z200" s="930"/>
      <c r="AA200" s="930"/>
      <c r="AB200" s="930"/>
      <c r="AC200" s="860"/>
      <c r="AD200" s="860"/>
    </row>
    <row r="201" spans="1:30" s="861" customFormat="1" ht="15" customHeight="1">
      <c r="A201" s="853"/>
      <c r="B201" s="854"/>
      <c r="C201" s="855"/>
      <c r="D201" s="853"/>
      <c r="E201" s="809"/>
      <c r="F201" s="809"/>
      <c r="G201" s="809"/>
      <c r="H201" s="866"/>
      <c r="I201" s="2303" t="s">
        <v>1463</v>
      </c>
      <c r="J201" s="1415"/>
      <c r="K201" s="1420"/>
      <c r="L201" s="867"/>
      <c r="M201" s="867"/>
      <c r="N201" s="867"/>
      <c r="O201" s="867"/>
      <c r="P201" s="867"/>
      <c r="Q201" s="867"/>
      <c r="R201" s="917"/>
      <c r="S201" s="868"/>
      <c r="T201" s="867"/>
      <c r="U201" s="867"/>
      <c r="V201" s="867"/>
      <c r="W201" s="867"/>
      <c r="X201" s="867"/>
      <c r="Y201" s="867"/>
      <c r="Z201" s="930"/>
      <c r="AA201" s="930"/>
      <c r="AB201" s="930"/>
      <c r="AC201" s="860"/>
      <c r="AD201" s="860"/>
    </row>
    <row r="202" spans="1:30" s="861" customFormat="1" ht="15" customHeight="1">
      <c r="A202" s="853"/>
      <c r="B202" s="854"/>
      <c r="C202" s="855" t="s">
        <v>230</v>
      </c>
      <c r="D202" s="853"/>
      <c r="E202" s="871"/>
      <c r="F202" s="871"/>
      <c r="G202" s="871" t="s">
        <v>252</v>
      </c>
      <c r="H202" s="869"/>
      <c r="I202" s="869"/>
      <c r="J202" s="1415"/>
      <c r="K202" s="1420"/>
      <c r="L202" s="867"/>
      <c r="M202" s="867"/>
      <c r="N202" s="867"/>
      <c r="O202" s="867"/>
      <c r="P202" s="867"/>
      <c r="Q202" s="867"/>
      <c r="R202" s="917"/>
      <c r="S202" s="868"/>
      <c r="T202" s="867"/>
      <c r="U202" s="867"/>
      <c r="V202" s="867"/>
      <c r="W202" s="867"/>
      <c r="X202" s="867"/>
      <c r="Y202" s="867"/>
      <c r="Z202" s="930"/>
      <c r="AA202" s="930"/>
      <c r="AB202" s="930"/>
      <c r="AC202" s="860"/>
      <c r="AD202" s="860"/>
    </row>
    <row r="203" spans="1:30" s="861" customFormat="1" ht="15" customHeight="1">
      <c r="A203" s="853"/>
      <c r="B203" s="854"/>
      <c r="C203" s="855"/>
      <c r="D203" s="853"/>
      <c r="E203" s="809"/>
      <c r="F203" s="809"/>
      <c r="G203" s="809"/>
      <c r="H203" s="866"/>
      <c r="I203" s="866"/>
      <c r="J203" s="1415"/>
      <c r="K203" s="1420"/>
      <c r="L203" s="867"/>
      <c r="M203" s="867"/>
      <c r="N203" s="867"/>
      <c r="O203" s="867"/>
      <c r="P203" s="867"/>
      <c r="Q203" s="867"/>
      <c r="R203" s="917"/>
      <c r="S203" s="868"/>
      <c r="T203" s="867"/>
      <c r="U203" s="867"/>
      <c r="V203" s="867"/>
      <c r="W203" s="867"/>
      <c r="X203" s="867"/>
      <c r="Y203" s="867"/>
      <c r="Z203" s="930"/>
      <c r="AA203" s="930"/>
      <c r="AB203" s="930"/>
      <c r="AC203" s="860"/>
      <c r="AD203" s="860"/>
    </row>
    <row r="204" spans="1:30" s="861" customFormat="1" ht="15" customHeight="1">
      <c r="A204" s="853"/>
      <c r="B204" s="854"/>
      <c r="C204" s="855" t="s">
        <v>231</v>
      </c>
      <c r="D204" s="853"/>
      <c r="E204" s="809"/>
      <c r="F204" s="809"/>
      <c r="G204" s="809" t="s">
        <v>14</v>
      </c>
      <c r="H204" s="866"/>
      <c r="I204" s="866"/>
      <c r="J204" s="1415"/>
      <c r="K204" s="1419" t="s">
        <v>1023</v>
      </c>
      <c r="L204" s="867"/>
      <c r="M204" s="867"/>
      <c r="N204" s="867"/>
      <c r="O204" s="867"/>
      <c r="P204" s="867"/>
      <c r="Q204" s="867"/>
      <c r="R204" s="917"/>
      <c r="S204" s="868"/>
      <c r="T204" s="867"/>
      <c r="U204" s="867"/>
      <c r="V204" s="867"/>
      <c r="W204" s="867"/>
      <c r="X204" s="867"/>
      <c r="Y204" s="867"/>
      <c r="Z204" s="930"/>
      <c r="AA204" s="930"/>
      <c r="AB204" s="930"/>
      <c r="AC204" s="860"/>
      <c r="AD204" s="860"/>
    </row>
    <row r="205" spans="1:30" s="861" customFormat="1" ht="15" customHeight="1">
      <c r="A205" s="853"/>
      <c r="B205" s="854"/>
      <c r="C205" s="855" t="s">
        <v>231</v>
      </c>
      <c r="D205" s="853"/>
      <c r="E205" s="809"/>
      <c r="F205" s="809"/>
      <c r="G205" s="809" t="s">
        <v>452</v>
      </c>
      <c r="H205" s="866"/>
      <c r="I205" s="866"/>
      <c r="J205" s="1415"/>
      <c r="K205" s="1420"/>
      <c r="L205" s="867"/>
      <c r="M205" s="867"/>
      <c r="N205" s="867"/>
      <c r="O205" s="867"/>
      <c r="P205" s="867"/>
      <c r="Q205" s="867"/>
      <c r="R205" s="917"/>
      <c r="S205" s="868"/>
      <c r="T205" s="867"/>
      <c r="U205" s="867"/>
      <c r="V205" s="867"/>
      <c r="W205" s="867"/>
      <c r="X205" s="867"/>
      <c r="Y205" s="867"/>
      <c r="Z205" s="930"/>
      <c r="AA205" s="930"/>
      <c r="AB205" s="930"/>
      <c r="AC205" s="860"/>
      <c r="AD205" s="860"/>
    </row>
    <row r="206" spans="1:30" s="861" customFormat="1" ht="15" customHeight="1">
      <c r="A206" s="853"/>
      <c r="B206" s="854"/>
      <c r="C206" s="855"/>
      <c r="D206" s="853"/>
      <c r="E206" s="809"/>
      <c r="F206" s="809"/>
      <c r="G206" s="809"/>
      <c r="H206" s="866"/>
      <c r="I206" s="866"/>
      <c r="J206" s="1415"/>
      <c r="K206" s="1420"/>
      <c r="L206" s="867"/>
      <c r="M206" s="867"/>
      <c r="N206" s="867"/>
      <c r="O206" s="867"/>
      <c r="P206" s="867"/>
      <c r="Q206" s="867"/>
      <c r="R206" s="917"/>
      <c r="S206" s="868"/>
      <c r="T206" s="867"/>
      <c r="U206" s="867"/>
      <c r="V206" s="867"/>
      <c r="W206" s="867"/>
      <c r="X206" s="867"/>
      <c r="Y206" s="867"/>
      <c r="Z206" s="930"/>
      <c r="AA206" s="930"/>
      <c r="AB206" s="930"/>
      <c r="AC206" s="860"/>
      <c r="AD206" s="860"/>
    </row>
    <row r="207" spans="1:30" s="861" customFormat="1" ht="15" customHeight="1">
      <c r="A207" s="853"/>
      <c r="B207" s="854"/>
      <c r="C207" s="855"/>
      <c r="D207" s="853"/>
      <c r="E207" s="809"/>
      <c r="F207" s="809" t="s">
        <v>449</v>
      </c>
      <c r="G207" s="809" t="s">
        <v>253</v>
      </c>
      <c r="H207" s="809"/>
      <c r="I207" s="809"/>
      <c r="J207" s="1414"/>
      <c r="K207" s="1419" t="s">
        <v>28</v>
      </c>
      <c r="L207" s="854">
        <f>L209+L219+L220</f>
        <v>0</v>
      </c>
      <c r="M207" s="854">
        <f>M209+M219+M220</f>
        <v>0</v>
      </c>
      <c r="N207" s="854">
        <f>N209+N219+N220</f>
        <v>0</v>
      </c>
      <c r="O207" s="854">
        <f t="shared" ref="O207:Q207" si="288">O209+O219+O220</f>
        <v>0</v>
      </c>
      <c r="P207" s="854">
        <f t="shared" si="288"/>
        <v>0</v>
      </c>
      <c r="Q207" s="854">
        <f t="shared" si="288"/>
        <v>0</v>
      </c>
      <c r="R207" s="917"/>
      <c r="S207" s="855">
        <f t="shared" ref="S207:Y207" si="289">S209+S219+S220</f>
        <v>0</v>
      </c>
      <c r="T207" s="854">
        <f t="shared" si="289"/>
        <v>0</v>
      </c>
      <c r="U207" s="854">
        <f t="shared" si="289"/>
        <v>0</v>
      </c>
      <c r="V207" s="854">
        <f t="shared" si="289"/>
        <v>0</v>
      </c>
      <c r="W207" s="854">
        <f t="shared" si="289"/>
        <v>0</v>
      </c>
      <c r="X207" s="854">
        <f t="shared" si="289"/>
        <v>0</v>
      </c>
      <c r="Y207" s="854">
        <f t="shared" si="289"/>
        <v>0</v>
      </c>
      <c r="Z207" s="930"/>
      <c r="AA207" s="930"/>
      <c r="AB207" s="930"/>
      <c r="AC207" s="860"/>
      <c r="AD207" s="860"/>
    </row>
    <row r="208" spans="1:30" s="861" customFormat="1" ht="15" customHeight="1">
      <c r="A208" s="853"/>
      <c r="B208" s="854"/>
      <c r="C208" s="855"/>
      <c r="D208" s="853"/>
      <c r="E208" s="809"/>
      <c r="F208" s="809"/>
      <c r="G208" s="809"/>
      <c r="H208" s="809"/>
      <c r="I208" s="809"/>
      <c r="J208" s="1414"/>
      <c r="K208" s="1419"/>
      <c r="L208" s="854"/>
      <c r="M208" s="854"/>
      <c r="N208" s="854"/>
      <c r="O208" s="854"/>
      <c r="P208" s="854"/>
      <c r="Q208" s="854"/>
      <c r="R208" s="917"/>
      <c r="S208" s="855"/>
      <c r="T208" s="854"/>
      <c r="U208" s="854"/>
      <c r="V208" s="854"/>
      <c r="W208" s="854"/>
      <c r="X208" s="854"/>
      <c r="Y208" s="854"/>
      <c r="Z208" s="930"/>
      <c r="AA208" s="930"/>
      <c r="AB208" s="930"/>
      <c r="AC208" s="860"/>
      <c r="AD208" s="860"/>
    </row>
    <row r="209" spans="1:30" s="861" customFormat="1" ht="15" customHeight="1">
      <c r="A209" s="853"/>
      <c r="B209" s="854"/>
      <c r="C209" s="855"/>
      <c r="D209" s="853"/>
      <c r="E209" s="809"/>
      <c r="F209" s="809"/>
      <c r="G209" s="865" t="s">
        <v>395</v>
      </c>
      <c r="H209" s="809" t="s">
        <v>254</v>
      </c>
      <c r="I209" s="809"/>
      <c r="J209" s="1414"/>
      <c r="K209" s="1419"/>
      <c r="L209" s="854">
        <f>L210+L211+L212+L216+L217</f>
        <v>0</v>
      </c>
      <c r="M209" s="854">
        <f>M210+M211+M212+M216+M217</f>
        <v>0</v>
      </c>
      <c r="N209" s="854">
        <f>N210+N211+N212+N216+N217</f>
        <v>0</v>
      </c>
      <c r="O209" s="854">
        <f t="shared" ref="O209" si="290">O210+O211+O212+O216+O217</f>
        <v>0</v>
      </c>
      <c r="P209" s="854">
        <f t="shared" ref="P209" si="291">P210+P211+P212+P216+P217</f>
        <v>0</v>
      </c>
      <c r="Q209" s="854">
        <f t="shared" ref="Q209" si="292">Q210+Q211+Q212+Q216+Q217</f>
        <v>0</v>
      </c>
      <c r="R209" s="917"/>
      <c r="S209" s="855">
        <f t="shared" ref="S209" si="293">S210+S211+S212+S216+S217</f>
        <v>0</v>
      </c>
      <c r="T209" s="854">
        <f t="shared" ref="T209" si="294">T210+T211+T212+T216+T217</f>
        <v>0</v>
      </c>
      <c r="U209" s="854">
        <f t="shared" ref="U209" si="295">U210+U211+U212+U216+U217</f>
        <v>0</v>
      </c>
      <c r="V209" s="854">
        <f t="shared" ref="V209" si="296">V210+V211+V212+V216+V217</f>
        <v>0</v>
      </c>
      <c r="W209" s="854">
        <f t="shared" ref="W209" si="297">W210+W211+W212+W216+W217</f>
        <v>0</v>
      </c>
      <c r="X209" s="854">
        <f t="shared" ref="X209" si="298">X210+X211+X212+X216+X217</f>
        <v>0</v>
      </c>
      <c r="Y209" s="854">
        <f t="shared" ref="Y209" si="299">Y210+Y211+Y212+Y216+Y217</f>
        <v>0</v>
      </c>
      <c r="Z209" s="930"/>
      <c r="AA209" s="930"/>
      <c r="AB209" s="930"/>
      <c r="AC209" s="860"/>
      <c r="AD209" s="860"/>
    </row>
    <row r="210" spans="1:30" s="861" customFormat="1" ht="15" customHeight="1">
      <c r="A210" s="853"/>
      <c r="B210" s="854"/>
      <c r="C210" s="855" t="s">
        <v>230</v>
      </c>
      <c r="D210" s="853"/>
      <c r="E210" s="809"/>
      <c r="F210" s="809"/>
      <c r="G210" s="809"/>
      <c r="H210" s="866" t="s">
        <v>255</v>
      </c>
      <c r="I210" s="866"/>
      <c r="J210" s="1415"/>
      <c r="K210" s="1420"/>
      <c r="L210" s="867"/>
      <c r="M210" s="867"/>
      <c r="N210" s="867"/>
      <c r="O210" s="867"/>
      <c r="P210" s="867"/>
      <c r="Q210" s="867"/>
      <c r="R210" s="917"/>
      <c r="S210" s="868"/>
      <c r="T210" s="867"/>
      <c r="U210" s="867"/>
      <c r="V210" s="867"/>
      <c r="W210" s="867"/>
      <c r="X210" s="867"/>
      <c r="Y210" s="867"/>
      <c r="Z210" s="930"/>
      <c r="AA210" s="930"/>
      <c r="AB210" s="930"/>
      <c r="AC210" s="860"/>
      <c r="AD210" s="860"/>
    </row>
    <row r="211" spans="1:30" s="861" customFormat="1" ht="15" customHeight="1">
      <c r="A211" s="853"/>
      <c r="B211" s="854"/>
      <c r="C211" s="855" t="s">
        <v>230</v>
      </c>
      <c r="D211" s="853"/>
      <c r="E211" s="809"/>
      <c r="F211" s="809"/>
      <c r="G211" s="809"/>
      <c r="H211" s="866" t="s">
        <v>1265</v>
      </c>
      <c r="I211" s="866"/>
      <c r="J211" s="1415"/>
      <c r="K211" s="1420"/>
      <c r="L211" s="867"/>
      <c r="M211" s="867"/>
      <c r="N211" s="867"/>
      <c r="O211" s="867"/>
      <c r="P211" s="867"/>
      <c r="Q211" s="867"/>
      <c r="R211" s="917"/>
      <c r="S211" s="868"/>
      <c r="T211" s="867"/>
      <c r="U211" s="867"/>
      <c r="V211" s="867"/>
      <c r="W211" s="867"/>
      <c r="X211" s="867"/>
      <c r="Y211" s="867"/>
      <c r="Z211" s="930"/>
      <c r="AA211" s="930"/>
      <c r="AB211" s="930"/>
      <c r="AC211" s="860"/>
      <c r="AD211" s="860"/>
    </row>
    <row r="212" spans="1:30" s="861" customFormat="1" ht="15" customHeight="1">
      <c r="A212" s="853"/>
      <c r="B212" s="854"/>
      <c r="C212" s="855"/>
      <c r="D212" s="853"/>
      <c r="E212" s="809"/>
      <c r="F212" s="809"/>
      <c r="G212" s="809"/>
      <c r="H212" s="866" t="s">
        <v>256</v>
      </c>
      <c r="I212" s="866"/>
      <c r="J212" s="1415"/>
      <c r="K212" s="1420"/>
      <c r="L212" s="867">
        <f>L213+L214+L215</f>
        <v>0</v>
      </c>
      <c r="M212" s="867">
        <f>M213+M214+M215</f>
        <v>0</v>
      </c>
      <c r="N212" s="867">
        <f>N213+N214+N215</f>
        <v>0</v>
      </c>
      <c r="O212" s="867">
        <f t="shared" ref="O212" si="300">O213+O214+O215</f>
        <v>0</v>
      </c>
      <c r="P212" s="867">
        <f t="shared" ref="P212" si="301">P213+P214+P215</f>
        <v>0</v>
      </c>
      <c r="Q212" s="867">
        <f t="shared" ref="Q212" si="302">Q213+Q214+Q215</f>
        <v>0</v>
      </c>
      <c r="R212" s="917"/>
      <c r="S212" s="868">
        <f t="shared" ref="S212" si="303">S213+S214+S215</f>
        <v>0</v>
      </c>
      <c r="T212" s="867">
        <f t="shared" ref="T212" si="304">T213+T214+T215</f>
        <v>0</v>
      </c>
      <c r="U212" s="867">
        <f t="shared" ref="U212" si="305">U213+U214+U215</f>
        <v>0</v>
      </c>
      <c r="V212" s="867">
        <f t="shared" ref="V212" si="306">V213+V214+V215</f>
        <v>0</v>
      </c>
      <c r="W212" s="867">
        <f t="shared" ref="W212" si="307">W213+W214+W215</f>
        <v>0</v>
      </c>
      <c r="X212" s="867">
        <f t="shared" ref="X212" si="308">X213+X214+X215</f>
        <v>0</v>
      </c>
      <c r="Y212" s="867">
        <f t="shared" ref="Y212" si="309">Y213+Y214+Y215</f>
        <v>0</v>
      </c>
      <c r="Z212" s="930"/>
      <c r="AA212" s="930"/>
      <c r="AB212" s="930"/>
      <c r="AC212" s="860"/>
      <c r="AD212" s="860"/>
    </row>
    <row r="213" spans="1:30" s="861" customFormat="1" ht="15" customHeight="1">
      <c r="A213" s="853"/>
      <c r="B213" s="854"/>
      <c r="C213" s="855" t="s">
        <v>230</v>
      </c>
      <c r="D213" s="853"/>
      <c r="E213" s="809"/>
      <c r="F213" s="809"/>
      <c r="G213" s="809"/>
      <c r="H213" s="866"/>
      <c r="I213" s="866" t="s">
        <v>257</v>
      </c>
      <c r="J213" s="1415"/>
      <c r="K213" s="1420"/>
      <c r="L213" s="867"/>
      <c r="M213" s="867"/>
      <c r="N213" s="867"/>
      <c r="O213" s="867"/>
      <c r="P213" s="867"/>
      <c r="Q213" s="867"/>
      <c r="R213" s="917"/>
      <c r="S213" s="868"/>
      <c r="T213" s="867"/>
      <c r="U213" s="867"/>
      <c r="V213" s="867"/>
      <c r="W213" s="867"/>
      <c r="X213" s="867"/>
      <c r="Y213" s="867"/>
      <c r="Z213" s="930"/>
      <c r="AA213" s="930"/>
      <c r="AB213" s="930"/>
      <c r="AC213" s="860"/>
      <c r="AD213" s="860"/>
    </row>
    <row r="214" spans="1:30" s="861" customFormat="1" ht="15" customHeight="1">
      <c r="A214" s="853"/>
      <c r="B214" s="854"/>
      <c r="C214" s="855" t="s">
        <v>231</v>
      </c>
      <c r="D214" s="853"/>
      <c r="E214" s="809"/>
      <c r="F214" s="809"/>
      <c r="G214" s="809"/>
      <c r="H214" s="866"/>
      <c r="I214" s="866" t="s">
        <v>285</v>
      </c>
      <c r="J214" s="1415"/>
      <c r="K214" s="1420"/>
      <c r="L214" s="867"/>
      <c r="M214" s="867"/>
      <c r="N214" s="867"/>
      <c r="O214" s="867"/>
      <c r="P214" s="867"/>
      <c r="Q214" s="867"/>
      <c r="R214" s="917"/>
      <c r="S214" s="868"/>
      <c r="T214" s="867"/>
      <c r="U214" s="867"/>
      <c r="V214" s="867"/>
      <c r="W214" s="867"/>
      <c r="X214" s="867"/>
      <c r="Y214" s="867"/>
      <c r="Z214" s="930"/>
      <c r="AA214" s="930"/>
      <c r="AB214" s="930"/>
      <c r="AC214" s="860"/>
      <c r="AD214" s="860"/>
    </row>
    <row r="215" spans="1:30" s="861" customFormat="1" ht="15" customHeight="1">
      <c r="A215" s="853"/>
      <c r="B215" s="854"/>
      <c r="C215" s="855" t="s">
        <v>231</v>
      </c>
      <c r="D215" s="853"/>
      <c r="E215" s="809"/>
      <c r="F215" s="809"/>
      <c r="G215" s="809"/>
      <c r="H215" s="866"/>
      <c r="I215" s="866" t="s">
        <v>258</v>
      </c>
      <c r="J215" s="1415"/>
      <c r="K215" s="1420"/>
      <c r="L215" s="867"/>
      <c r="M215" s="867"/>
      <c r="N215" s="867"/>
      <c r="O215" s="867"/>
      <c r="P215" s="867"/>
      <c r="Q215" s="867"/>
      <c r="R215" s="859">
        <f>Q215-SUM(S215:Y215)</f>
        <v>0</v>
      </c>
      <c r="S215" s="868"/>
      <c r="T215" s="867"/>
      <c r="U215" s="867"/>
      <c r="V215" s="867"/>
      <c r="W215" s="867"/>
      <c r="X215" s="867"/>
      <c r="Y215" s="867"/>
      <c r="Z215" s="930"/>
      <c r="AA215" s="930"/>
      <c r="AB215" s="930"/>
      <c r="AC215" s="860"/>
      <c r="AD215" s="860"/>
    </row>
    <row r="216" spans="1:30" s="861" customFormat="1" ht="15" customHeight="1">
      <c r="A216" s="853"/>
      <c r="B216" s="854"/>
      <c r="C216" s="855" t="s">
        <v>230</v>
      </c>
      <c r="D216" s="853"/>
      <c r="E216" s="809"/>
      <c r="F216" s="809"/>
      <c r="G216" s="809"/>
      <c r="H216" s="866" t="s">
        <v>259</v>
      </c>
      <c r="I216" s="866"/>
      <c r="J216" s="1415"/>
      <c r="K216" s="1420"/>
      <c r="L216" s="867"/>
      <c r="M216" s="867"/>
      <c r="N216" s="867"/>
      <c r="O216" s="867"/>
      <c r="P216" s="867"/>
      <c r="Q216" s="867"/>
      <c r="R216" s="917"/>
      <c r="S216" s="868"/>
      <c r="T216" s="867"/>
      <c r="U216" s="867"/>
      <c r="V216" s="867"/>
      <c r="W216" s="867"/>
      <c r="X216" s="867"/>
      <c r="Y216" s="867"/>
      <c r="Z216" s="930"/>
      <c r="AA216" s="930"/>
      <c r="AB216" s="930"/>
      <c r="AC216" s="860"/>
      <c r="AD216" s="860"/>
    </row>
    <row r="217" spans="1:30" s="861" customFormat="1" ht="15" customHeight="1">
      <c r="A217" s="853"/>
      <c r="B217" s="954"/>
      <c r="C217" s="855" t="s">
        <v>231</v>
      </c>
      <c r="D217" s="853"/>
      <c r="E217" s="1414"/>
      <c r="F217" s="1414"/>
      <c r="G217" s="1414"/>
      <c r="H217" s="1415" t="s">
        <v>1266</v>
      </c>
      <c r="I217" s="1415"/>
      <c r="J217" s="1415"/>
      <c r="K217" s="1420"/>
      <c r="L217" s="955"/>
      <c r="M217" s="955"/>
      <c r="N217" s="955"/>
      <c r="O217" s="955"/>
      <c r="P217" s="955"/>
      <c r="Q217" s="955"/>
      <c r="R217" s="859">
        <f>Q217-SUM(S217:Y217)</f>
        <v>0</v>
      </c>
      <c r="S217" s="868"/>
      <c r="T217" s="955"/>
      <c r="U217" s="955"/>
      <c r="V217" s="955"/>
      <c r="W217" s="955"/>
      <c r="X217" s="955"/>
      <c r="Y217" s="955"/>
      <c r="Z217" s="930"/>
      <c r="AA217" s="930"/>
      <c r="AB217" s="930"/>
      <c r="AC217" s="860"/>
      <c r="AD217" s="860"/>
    </row>
    <row r="218" spans="1:30" s="861" customFormat="1" ht="15" customHeight="1">
      <c r="A218" s="853"/>
      <c r="B218" s="854"/>
      <c r="C218" s="855"/>
      <c r="D218" s="853"/>
      <c r="E218" s="809"/>
      <c r="F218" s="809"/>
      <c r="G218" s="809"/>
      <c r="H218" s="809"/>
      <c r="I218" s="809"/>
      <c r="J218" s="1415"/>
      <c r="K218" s="1420"/>
      <c r="L218" s="867"/>
      <c r="M218" s="867"/>
      <c r="N218" s="867"/>
      <c r="O218" s="867"/>
      <c r="P218" s="867"/>
      <c r="Q218" s="867"/>
      <c r="R218" s="917"/>
      <c r="S218" s="868"/>
      <c r="T218" s="867"/>
      <c r="U218" s="867"/>
      <c r="V218" s="867"/>
      <c r="W218" s="867"/>
      <c r="X218" s="867"/>
      <c r="Y218" s="867"/>
      <c r="Z218" s="930"/>
      <c r="AA218" s="930"/>
      <c r="AB218" s="930"/>
      <c r="AC218" s="860"/>
      <c r="AD218" s="860"/>
    </row>
    <row r="219" spans="1:30" s="861" customFormat="1" ht="15" customHeight="1">
      <c r="A219" s="853"/>
      <c r="B219" s="854"/>
      <c r="C219" s="855" t="s">
        <v>231</v>
      </c>
      <c r="D219" s="853"/>
      <c r="E219" s="809"/>
      <c r="F219" s="809"/>
      <c r="G219" s="809" t="s">
        <v>856</v>
      </c>
      <c r="H219" s="866"/>
      <c r="I219" s="809"/>
      <c r="J219" s="1415"/>
      <c r="K219" s="1420"/>
      <c r="L219" s="867"/>
      <c r="M219" s="867"/>
      <c r="N219" s="867"/>
      <c r="O219" s="867"/>
      <c r="P219" s="867"/>
      <c r="Q219" s="867"/>
      <c r="R219" s="917"/>
      <c r="S219" s="868"/>
      <c r="T219" s="867"/>
      <c r="U219" s="867"/>
      <c r="V219" s="867"/>
      <c r="W219" s="867"/>
      <c r="X219" s="867"/>
      <c r="Y219" s="867"/>
      <c r="Z219" s="930"/>
      <c r="AA219" s="930"/>
      <c r="AB219" s="930"/>
      <c r="AC219" s="860"/>
      <c r="AD219" s="860"/>
    </row>
    <row r="220" spans="1:30" s="861" customFormat="1" ht="15" customHeight="1">
      <c r="A220" s="853"/>
      <c r="B220" s="854"/>
      <c r="C220" s="855" t="s">
        <v>231</v>
      </c>
      <c r="D220" s="853"/>
      <c r="E220" s="809"/>
      <c r="F220" s="809"/>
      <c r="G220" s="809" t="s">
        <v>452</v>
      </c>
      <c r="H220" s="866"/>
      <c r="I220" s="809"/>
      <c r="J220" s="1415"/>
      <c r="K220" s="1420"/>
      <c r="L220" s="867"/>
      <c r="M220" s="867"/>
      <c r="N220" s="867"/>
      <c r="O220" s="867"/>
      <c r="P220" s="867"/>
      <c r="Q220" s="867"/>
      <c r="R220" s="859">
        <f>Q220-SUM(S220:Y220)</f>
        <v>0</v>
      </c>
      <c r="S220" s="868"/>
      <c r="T220" s="867"/>
      <c r="U220" s="867"/>
      <c r="V220" s="867"/>
      <c r="W220" s="867"/>
      <c r="X220" s="867"/>
      <c r="Y220" s="867"/>
      <c r="Z220" s="930"/>
      <c r="AA220" s="930"/>
      <c r="AB220" s="930"/>
      <c r="AC220" s="860"/>
      <c r="AD220" s="860"/>
    </row>
    <row r="221" spans="1:30" s="861" customFormat="1" ht="15" customHeight="1">
      <c r="A221" s="853"/>
      <c r="B221" s="854"/>
      <c r="C221" s="855"/>
      <c r="D221" s="853"/>
      <c r="E221" s="809"/>
      <c r="F221" s="809"/>
      <c r="G221" s="809"/>
      <c r="H221" s="866"/>
      <c r="I221" s="866"/>
      <c r="J221" s="1415"/>
      <c r="K221" s="1420"/>
      <c r="L221" s="867"/>
      <c r="M221" s="867"/>
      <c r="N221" s="867"/>
      <c r="O221" s="867"/>
      <c r="P221" s="867"/>
      <c r="Q221" s="867"/>
      <c r="R221" s="917"/>
      <c r="S221" s="868"/>
      <c r="T221" s="867"/>
      <c r="U221" s="867"/>
      <c r="V221" s="867"/>
      <c r="W221" s="867"/>
      <c r="X221" s="867"/>
      <c r="Y221" s="867"/>
      <c r="Z221" s="930"/>
      <c r="AA221" s="930"/>
      <c r="AB221" s="930"/>
      <c r="AC221" s="860"/>
      <c r="AD221" s="860"/>
    </row>
    <row r="222" spans="1:30" s="861" customFormat="1" ht="15" customHeight="1">
      <c r="A222" s="853"/>
      <c r="B222" s="854"/>
      <c r="C222" s="855"/>
      <c r="D222" s="853"/>
      <c r="E222" s="809"/>
      <c r="F222" s="809" t="s">
        <v>450</v>
      </c>
      <c r="G222" s="809" t="s">
        <v>260</v>
      </c>
      <c r="H222" s="866"/>
      <c r="I222" s="866"/>
      <c r="J222" s="1415"/>
      <c r="K222" s="1419" t="s">
        <v>29</v>
      </c>
      <c r="L222" s="867">
        <f>L224+L225</f>
        <v>0</v>
      </c>
      <c r="M222" s="867">
        <f>M224+M225</f>
        <v>0</v>
      </c>
      <c r="N222" s="867">
        <f>N224+N225</f>
        <v>0</v>
      </c>
      <c r="O222" s="867">
        <f t="shared" ref="O222:Q222" si="310">O224+O225</f>
        <v>0</v>
      </c>
      <c r="P222" s="867">
        <f t="shared" si="310"/>
        <v>0</v>
      </c>
      <c r="Q222" s="867">
        <f t="shared" si="310"/>
        <v>0</v>
      </c>
      <c r="R222" s="917"/>
      <c r="S222" s="868">
        <f t="shared" ref="S222:Y222" si="311">S224+S225</f>
        <v>0</v>
      </c>
      <c r="T222" s="867">
        <f t="shared" si="311"/>
        <v>0</v>
      </c>
      <c r="U222" s="867">
        <f t="shared" si="311"/>
        <v>0</v>
      </c>
      <c r="V222" s="867">
        <f t="shared" si="311"/>
        <v>0</v>
      </c>
      <c r="W222" s="867">
        <f t="shared" si="311"/>
        <v>0</v>
      </c>
      <c r="X222" s="867">
        <f t="shared" si="311"/>
        <v>0</v>
      </c>
      <c r="Y222" s="867">
        <f t="shared" si="311"/>
        <v>0</v>
      </c>
      <c r="Z222" s="930"/>
      <c r="AA222" s="930"/>
      <c r="AB222" s="930"/>
      <c r="AC222" s="860"/>
      <c r="AD222" s="860"/>
    </row>
    <row r="223" spans="1:30" s="861" customFormat="1" ht="15" customHeight="1">
      <c r="A223" s="853"/>
      <c r="B223" s="854"/>
      <c r="C223" s="855"/>
      <c r="D223" s="853"/>
      <c r="E223" s="809"/>
      <c r="F223" s="809"/>
      <c r="G223" s="809" t="s">
        <v>261</v>
      </c>
      <c r="H223" s="866"/>
      <c r="I223" s="866"/>
      <c r="J223" s="1415"/>
      <c r="K223" s="1420"/>
      <c r="L223" s="867"/>
      <c r="M223" s="867"/>
      <c r="N223" s="867"/>
      <c r="O223" s="867"/>
      <c r="P223" s="867"/>
      <c r="Q223" s="867"/>
      <c r="R223" s="917"/>
      <c r="S223" s="868"/>
      <c r="T223" s="867"/>
      <c r="U223" s="867"/>
      <c r="V223" s="867"/>
      <c r="W223" s="867"/>
      <c r="X223" s="867"/>
      <c r="Y223" s="867"/>
      <c r="Z223" s="930"/>
      <c r="AA223" s="930"/>
      <c r="AB223" s="930"/>
      <c r="AC223" s="860"/>
      <c r="AD223" s="860"/>
    </row>
    <row r="224" spans="1:30" s="861" customFormat="1" ht="15" customHeight="1">
      <c r="A224" s="853"/>
      <c r="B224" s="854"/>
      <c r="C224" s="855" t="s">
        <v>231</v>
      </c>
      <c r="D224" s="853"/>
      <c r="E224" s="809"/>
      <c r="F224" s="809"/>
      <c r="G224" s="809"/>
      <c r="H224" s="866" t="s">
        <v>285</v>
      </c>
      <c r="I224" s="866"/>
      <c r="J224" s="1415"/>
      <c r="K224" s="1420"/>
      <c r="L224" s="867"/>
      <c r="M224" s="867"/>
      <c r="N224" s="867"/>
      <c r="O224" s="867"/>
      <c r="P224" s="867"/>
      <c r="Q224" s="867"/>
      <c r="R224" s="917"/>
      <c r="S224" s="868"/>
      <c r="T224" s="867"/>
      <c r="U224" s="867"/>
      <c r="V224" s="867"/>
      <c r="W224" s="867"/>
      <c r="X224" s="867"/>
      <c r="Y224" s="867"/>
      <c r="Z224" s="930"/>
      <c r="AA224" s="930"/>
      <c r="AB224" s="930"/>
      <c r="AC224" s="860"/>
      <c r="AD224" s="860"/>
    </row>
    <row r="225" spans="1:30" s="861" customFormat="1" ht="15" customHeight="1">
      <c r="A225" s="853"/>
      <c r="B225" s="854"/>
      <c r="C225" s="855" t="s">
        <v>230</v>
      </c>
      <c r="D225" s="853"/>
      <c r="E225" s="809"/>
      <c r="F225" s="809"/>
      <c r="G225" s="809"/>
      <c r="H225" s="866" t="s">
        <v>286</v>
      </c>
      <c r="I225" s="866"/>
      <c r="J225" s="1415"/>
      <c r="K225" s="1420"/>
      <c r="L225" s="867"/>
      <c r="M225" s="867"/>
      <c r="N225" s="867"/>
      <c r="O225" s="867"/>
      <c r="P225" s="867"/>
      <c r="Q225" s="867"/>
      <c r="R225" s="917"/>
      <c r="S225" s="868"/>
      <c r="T225" s="867"/>
      <c r="U225" s="867"/>
      <c r="V225" s="867"/>
      <c r="W225" s="867"/>
      <c r="X225" s="867"/>
      <c r="Y225" s="867"/>
      <c r="Z225" s="930"/>
      <c r="AA225" s="930"/>
      <c r="AB225" s="930"/>
      <c r="AC225" s="860"/>
      <c r="AD225" s="860"/>
    </row>
    <row r="226" spans="1:30" s="861" customFormat="1" ht="15" customHeight="1">
      <c r="A226" s="853"/>
      <c r="B226" s="854"/>
      <c r="C226" s="855"/>
      <c r="D226" s="853"/>
      <c r="E226" s="809"/>
      <c r="F226" s="809"/>
      <c r="G226" s="809"/>
      <c r="H226" s="866"/>
      <c r="I226" s="866"/>
      <c r="J226" s="1415"/>
      <c r="K226" s="1420"/>
      <c r="L226" s="867"/>
      <c r="M226" s="867"/>
      <c r="N226" s="867"/>
      <c r="O226" s="867"/>
      <c r="P226" s="867"/>
      <c r="Q226" s="867"/>
      <c r="R226" s="917"/>
      <c r="S226" s="868"/>
      <c r="T226" s="867"/>
      <c r="U226" s="867"/>
      <c r="V226" s="867"/>
      <c r="W226" s="867"/>
      <c r="X226" s="867"/>
      <c r="Y226" s="867"/>
      <c r="Z226" s="930"/>
      <c r="AA226" s="930"/>
      <c r="AB226" s="930"/>
      <c r="AC226" s="860"/>
      <c r="AD226" s="860"/>
    </row>
    <row r="227" spans="1:30" s="861" customFormat="1" ht="15" customHeight="1">
      <c r="A227" s="853"/>
      <c r="B227" s="854"/>
      <c r="C227" s="855" t="s">
        <v>231</v>
      </c>
      <c r="D227" s="853"/>
      <c r="E227" s="809"/>
      <c r="F227" s="809"/>
      <c r="G227" s="809" t="s">
        <v>856</v>
      </c>
      <c r="H227" s="866"/>
      <c r="I227" s="866"/>
      <c r="J227" s="1415"/>
      <c r="K227" s="1420"/>
      <c r="L227" s="867"/>
      <c r="M227" s="867"/>
      <c r="N227" s="867"/>
      <c r="O227" s="867"/>
      <c r="P227" s="867"/>
      <c r="Q227" s="867"/>
      <c r="R227" s="917"/>
      <c r="S227" s="868"/>
      <c r="T227" s="867"/>
      <c r="U227" s="867"/>
      <c r="V227" s="867"/>
      <c r="W227" s="867"/>
      <c r="X227" s="867"/>
      <c r="Y227" s="867"/>
      <c r="Z227" s="930"/>
      <c r="AA227" s="930"/>
      <c r="AB227" s="930"/>
      <c r="AC227" s="860"/>
      <c r="AD227" s="860"/>
    </row>
    <row r="228" spans="1:30" s="861" customFormat="1" ht="15" customHeight="1">
      <c r="A228" s="853"/>
      <c r="B228" s="854"/>
      <c r="C228" s="855" t="s">
        <v>231</v>
      </c>
      <c r="D228" s="853"/>
      <c r="E228" s="809"/>
      <c r="F228" s="809"/>
      <c r="G228" s="809" t="s">
        <v>452</v>
      </c>
      <c r="H228" s="866"/>
      <c r="I228" s="866"/>
      <c r="J228" s="1415"/>
      <c r="K228" s="1420"/>
      <c r="L228" s="867"/>
      <c r="M228" s="867"/>
      <c r="N228" s="867"/>
      <c r="O228" s="867"/>
      <c r="P228" s="867"/>
      <c r="Q228" s="867"/>
      <c r="R228" s="917"/>
      <c r="S228" s="868"/>
      <c r="T228" s="867"/>
      <c r="U228" s="867"/>
      <c r="V228" s="867"/>
      <c r="W228" s="867"/>
      <c r="X228" s="867"/>
      <c r="Y228" s="867"/>
      <c r="Z228" s="930"/>
      <c r="AA228" s="930"/>
      <c r="AB228" s="930"/>
      <c r="AC228" s="860"/>
      <c r="AD228" s="860"/>
    </row>
    <row r="229" spans="1:30" s="861" customFormat="1" ht="15" customHeight="1">
      <c r="A229" s="853"/>
      <c r="B229" s="854"/>
      <c r="C229" s="855"/>
      <c r="D229" s="853"/>
      <c r="E229" s="809"/>
      <c r="F229" s="809"/>
      <c r="G229" s="809"/>
      <c r="H229" s="866"/>
      <c r="I229" s="866"/>
      <c r="J229" s="1415"/>
      <c r="K229" s="1420"/>
      <c r="L229" s="867"/>
      <c r="M229" s="867"/>
      <c r="N229" s="867"/>
      <c r="O229" s="867"/>
      <c r="P229" s="867"/>
      <c r="Q229" s="867"/>
      <c r="R229" s="859">
        <f>Q229-SUM(S229:Y229)</f>
        <v>0</v>
      </c>
      <c r="S229" s="868"/>
      <c r="T229" s="867"/>
      <c r="U229" s="867"/>
      <c r="V229" s="867"/>
      <c r="W229" s="867"/>
      <c r="X229" s="867"/>
      <c r="Y229" s="867"/>
      <c r="Z229" s="930"/>
      <c r="AA229" s="930"/>
      <c r="AB229" s="930"/>
      <c r="AC229" s="860"/>
      <c r="AD229" s="860"/>
    </row>
    <row r="230" spans="1:30" s="861" customFormat="1" ht="15" customHeight="1">
      <c r="A230" s="853"/>
      <c r="B230" s="854"/>
      <c r="C230" s="855"/>
      <c r="D230" s="853"/>
      <c r="E230" s="809" t="s">
        <v>441</v>
      </c>
      <c r="F230" s="809" t="s">
        <v>262</v>
      </c>
      <c r="G230" s="809"/>
      <c r="H230" s="809"/>
      <c r="I230" s="809"/>
      <c r="J230" s="1414"/>
      <c r="K230" s="1419" t="s">
        <v>838</v>
      </c>
      <c r="L230" s="854">
        <f>L232+L233+L234+L235+L236</f>
        <v>0</v>
      </c>
      <c r="M230" s="854">
        <f>M232+M233+M234+M235+M236</f>
        <v>0</v>
      </c>
      <c r="N230" s="854">
        <f>N232+N233+N234+N235+N236</f>
        <v>0</v>
      </c>
      <c r="O230" s="854">
        <f t="shared" ref="O230:Q230" si="312">O232+O233+O234+O235+O236</f>
        <v>0</v>
      </c>
      <c r="P230" s="854">
        <f t="shared" si="312"/>
        <v>0</v>
      </c>
      <c r="Q230" s="854">
        <f t="shared" si="312"/>
        <v>0</v>
      </c>
      <c r="R230" s="917"/>
      <c r="S230" s="855">
        <f t="shared" ref="S230:Y230" si="313">S232+S233+S234+S235+S236</f>
        <v>0</v>
      </c>
      <c r="T230" s="854">
        <f t="shared" si="313"/>
        <v>0</v>
      </c>
      <c r="U230" s="854">
        <f t="shared" si="313"/>
        <v>0</v>
      </c>
      <c r="V230" s="854">
        <f t="shared" si="313"/>
        <v>0</v>
      </c>
      <c r="W230" s="854">
        <f t="shared" si="313"/>
        <v>0</v>
      </c>
      <c r="X230" s="854">
        <f t="shared" si="313"/>
        <v>0</v>
      </c>
      <c r="Y230" s="854">
        <f t="shared" si="313"/>
        <v>0</v>
      </c>
      <c r="Z230" s="930"/>
      <c r="AA230" s="930"/>
      <c r="AB230" s="930"/>
      <c r="AC230" s="860"/>
      <c r="AD230" s="860"/>
    </row>
    <row r="231" spans="1:30" s="861" customFormat="1" ht="15" customHeight="1">
      <c r="A231" s="853"/>
      <c r="B231" s="854"/>
      <c r="C231" s="855"/>
      <c r="D231" s="853"/>
      <c r="E231" s="809"/>
      <c r="F231" s="809"/>
      <c r="G231" s="809"/>
      <c r="H231" s="809"/>
      <c r="I231" s="809"/>
      <c r="J231" s="1414"/>
      <c r="K231" s="1419"/>
      <c r="L231" s="854"/>
      <c r="M231" s="854"/>
      <c r="N231" s="854"/>
      <c r="O231" s="854"/>
      <c r="P231" s="854"/>
      <c r="Q231" s="854"/>
      <c r="R231" s="917"/>
      <c r="S231" s="855"/>
      <c r="T231" s="854"/>
      <c r="U231" s="854"/>
      <c r="V231" s="854"/>
      <c r="W231" s="854"/>
      <c r="X231" s="854"/>
      <c r="Y231" s="854"/>
      <c r="Z231" s="930"/>
      <c r="AA231" s="930"/>
      <c r="AB231" s="930"/>
      <c r="AC231" s="860"/>
      <c r="AD231" s="860"/>
    </row>
    <row r="232" spans="1:30" s="861" customFormat="1" ht="15" customHeight="1">
      <c r="A232" s="853"/>
      <c r="B232" s="854"/>
      <c r="C232" s="872" t="s">
        <v>231</v>
      </c>
      <c r="D232" s="811"/>
      <c r="E232" s="811"/>
      <c r="F232" s="811"/>
      <c r="G232" s="811" t="s">
        <v>501</v>
      </c>
      <c r="H232" s="811"/>
      <c r="I232" s="811"/>
      <c r="J232" s="1414"/>
      <c r="K232" s="1419"/>
      <c r="L232" s="854"/>
      <c r="M232" s="854"/>
      <c r="N232" s="854"/>
      <c r="O232" s="854"/>
      <c r="P232" s="854"/>
      <c r="Q232" s="854"/>
      <c r="R232" s="917"/>
      <c r="S232" s="855"/>
      <c r="T232" s="854"/>
      <c r="U232" s="854"/>
      <c r="V232" s="854"/>
      <c r="W232" s="854"/>
      <c r="X232" s="854"/>
      <c r="Y232" s="854"/>
      <c r="Z232" s="930"/>
      <c r="AA232" s="930"/>
      <c r="AB232" s="930"/>
      <c r="AC232" s="860"/>
      <c r="AD232" s="860"/>
    </row>
    <row r="233" spans="1:30" s="861" customFormat="1" ht="15" customHeight="1">
      <c r="A233" s="853"/>
      <c r="B233" s="854"/>
      <c r="C233" s="872" t="s">
        <v>231</v>
      </c>
      <c r="D233" s="811"/>
      <c r="E233" s="811"/>
      <c r="F233" s="811"/>
      <c r="G233" s="811" t="s">
        <v>502</v>
      </c>
      <c r="H233" s="812"/>
      <c r="I233" s="812"/>
      <c r="J233" s="1415"/>
      <c r="K233" s="1420"/>
      <c r="L233" s="867"/>
      <c r="M233" s="867"/>
      <c r="N233" s="867"/>
      <c r="O233" s="867"/>
      <c r="P233" s="867"/>
      <c r="Q233" s="867"/>
      <c r="R233" s="917"/>
      <c r="S233" s="868"/>
      <c r="T233" s="867"/>
      <c r="U233" s="867"/>
      <c r="V233" s="867"/>
      <c r="W233" s="867"/>
      <c r="X233" s="867"/>
      <c r="Y233" s="867"/>
      <c r="Z233" s="930"/>
      <c r="AA233" s="930"/>
      <c r="AB233" s="930"/>
      <c r="AC233" s="860"/>
      <c r="AD233" s="860"/>
    </row>
    <row r="234" spans="1:30" s="861" customFormat="1" ht="15" customHeight="1">
      <c r="A234" s="853"/>
      <c r="B234" s="854"/>
      <c r="C234" s="872" t="s">
        <v>503</v>
      </c>
      <c r="D234" s="811"/>
      <c r="E234" s="811"/>
      <c r="F234" s="811"/>
      <c r="G234" s="811" t="s">
        <v>504</v>
      </c>
      <c r="H234" s="812"/>
      <c r="I234" s="812"/>
      <c r="J234" s="1415"/>
      <c r="K234" s="1420"/>
      <c r="L234" s="867"/>
      <c r="M234" s="867"/>
      <c r="N234" s="867"/>
      <c r="O234" s="867"/>
      <c r="P234" s="867"/>
      <c r="Q234" s="867"/>
      <c r="R234" s="859">
        <f>Q234-SUM(S234:Y234)</f>
        <v>0</v>
      </c>
      <c r="S234" s="868"/>
      <c r="T234" s="867"/>
      <c r="U234" s="867"/>
      <c r="V234" s="867"/>
      <c r="W234" s="867"/>
      <c r="X234" s="867"/>
      <c r="Y234" s="867"/>
      <c r="Z234" s="930"/>
      <c r="AA234" s="930"/>
      <c r="AB234" s="930"/>
      <c r="AC234" s="860"/>
      <c r="AD234" s="860"/>
    </row>
    <row r="235" spans="1:30" s="861" customFormat="1" ht="15" customHeight="1">
      <c r="A235" s="853"/>
      <c r="B235" s="854"/>
      <c r="C235" s="872" t="s">
        <v>231</v>
      </c>
      <c r="D235" s="811"/>
      <c r="E235" s="811"/>
      <c r="F235" s="811"/>
      <c r="G235" s="811" t="s">
        <v>1267</v>
      </c>
      <c r="H235" s="811"/>
      <c r="I235" s="811"/>
      <c r="J235" s="1414"/>
      <c r="K235" s="1419"/>
      <c r="L235" s="854"/>
      <c r="M235" s="854"/>
      <c r="N235" s="854"/>
      <c r="O235" s="854"/>
      <c r="P235" s="854"/>
      <c r="Q235" s="854"/>
      <c r="R235" s="917"/>
      <c r="S235" s="855"/>
      <c r="T235" s="854"/>
      <c r="U235" s="854"/>
      <c r="V235" s="854"/>
      <c r="W235" s="854"/>
      <c r="X235" s="854"/>
      <c r="Y235" s="854"/>
      <c r="Z235" s="930"/>
      <c r="AA235" s="930"/>
      <c r="AB235" s="930"/>
      <c r="AC235" s="860"/>
      <c r="AD235" s="860"/>
    </row>
    <row r="236" spans="1:30" s="861" customFormat="1" ht="15" customHeight="1">
      <c r="A236" s="853"/>
      <c r="B236" s="854"/>
      <c r="C236" s="872" t="s">
        <v>231</v>
      </c>
      <c r="D236" s="811"/>
      <c r="E236" s="811"/>
      <c r="F236" s="811"/>
      <c r="G236" s="811" t="s">
        <v>505</v>
      </c>
      <c r="H236" s="811"/>
      <c r="I236" s="811"/>
      <c r="J236" s="1414"/>
      <c r="K236" s="1419"/>
      <c r="L236" s="854"/>
      <c r="M236" s="854"/>
      <c r="N236" s="854"/>
      <c r="O236" s="854"/>
      <c r="P236" s="854"/>
      <c r="Q236" s="854"/>
      <c r="R236" s="917"/>
      <c r="S236" s="855"/>
      <c r="T236" s="854"/>
      <c r="U236" s="854"/>
      <c r="V236" s="854"/>
      <c r="W236" s="854"/>
      <c r="X236" s="854"/>
      <c r="Y236" s="854"/>
      <c r="Z236" s="930"/>
      <c r="AA236" s="930"/>
      <c r="AB236" s="930"/>
      <c r="AC236" s="860"/>
      <c r="AD236" s="860"/>
    </row>
    <row r="237" spans="1:30" s="861" customFormat="1" ht="15" customHeight="1">
      <c r="A237" s="853"/>
      <c r="B237" s="854"/>
      <c r="C237" s="855"/>
      <c r="D237" s="853"/>
      <c r="E237" s="809"/>
      <c r="F237" s="809"/>
      <c r="G237" s="866"/>
      <c r="H237" s="866"/>
      <c r="I237" s="866"/>
      <c r="J237" s="1415"/>
      <c r="K237" s="1420"/>
      <c r="L237" s="867"/>
      <c r="M237" s="867"/>
      <c r="N237" s="867"/>
      <c r="O237" s="867"/>
      <c r="P237" s="867"/>
      <c r="Q237" s="867"/>
      <c r="R237" s="917"/>
      <c r="S237" s="868"/>
      <c r="T237" s="867"/>
      <c r="U237" s="867"/>
      <c r="V237" s="867"/>
      <c r="W237" s="867"/>
      <c r="X237" s="867"/>
      <c r="Y237" s="867"/>
      <c r="Z237" s="930"/>
      <c r="AA237" s="930"/>
      <c r="AB237" s="930"/>
      <c r="AC237" s="860"/>
      <c r="AD237" s="860"/>
    </row>
    <row r="238" spans="1:30" s="861" customFormat="1" ht="15" customHeight="1">
      <c r="A238" s="853"/>
      <c r="B238" s="854"/>
      <c r="C238" s="855" t="s">
        <v>231</v>
      </c>
      <c r="D238" s="853"/>
      <c r="E238" s="809"/>
      <c r="F238" s="809"/>
      <c r="G238" s="809" t="s">
        <v>856</v>
      </c>
      <c r="H238" s="866"/>
      <c r="I238" s="809"/>
      <c r="J238" s="1414"/>
      <c r="K238" s="1419"/>
      <c r="L238" s="854"/>
      <c r="M238" s="854"/>
      <c r="N238" s="854"/>
      <c r="O238" s="854"/>
      <c r="P238" s="854"/>
      <c r="Q238" s="854"/>
      <c r="R238" s="917"/>
      <c r="S238" s="855"/>
      <c r="T238" s="854"/>
      <c r="U238" s="854"/>
      <c r="V238" s="854"/>
      <c r="W238" s="854"/>
      <c r="X238" s="854"/>
      <c r="Y238" s="854"/>
      <c r="Z238" s="930"/>
      <c r="AA238" s="930"/>
      <c r="AB238" s="930"/>
      <c r="AC238" s="860"/>
      <c r="AD238" s="860"/>
    </row>
    <row r="239" spans="1:30" s="861" customFormat="1" ht="15" customHeight="1">
      <c r="A239" s="853"/>
      <c r="B239" s="854"/>
      <c r="C239" s="855"/>
      <c r="D239" s="853"/>
      <c r="E239" s="809"/>
      <c r="F239" s="809"/>
      <c r="G239" s="866"/>
      <c r="H239" s="866"/>
      <c r="I239" s="866"/>
      <c r="J239" s="1415"/>
      <c r="K239" s="1420"/>
      <c r="L239" s="867"/>
      <c r="M239" s="867"/>
      <c r="N239" s="867"/>
      <c r="O239" s="867"/>
      <c r="P239" s="867"/>
      <c r="Q239" s="867"/>
      <c r="R239" s="917"/>
      <c r="S239" s="868"/>
      <c r="T239" s="867"/>
      <c r="U239" s="867"/>
      <c r="V239" s="867"/>
      <c r="W239" s="867"/>
      <c r="X239" s="867"/>
      <c r="Y239" s="867"/>
      <c r="Z239" s="930"/>
      <c r="AA239" s="930"/>
      <c r="AB239" s="930"/>
      <c r="AC239" s="860"/>
      <c r="AD239" s="860"/>
    </row>
    <row r="240" spans="1:30" s="861" customFormat="1" ht="15" customHeight="1">
      <c r="A240" s="853"/>
      <c r="B240" s="854"/>
      <c r="C240" s="855"/>
      <c r="D240" s="853"/>
      <c r="E240" s="809" t="s">
        <v>442</v>
      </c>
      <c r="F240" s="809" t="s">
        <v>1268</v>
      </c>
      <c r="G240" s="809"/>
      <c r="H240" s="866"/>
      <c r="I240" s="866"/>
      <c r="J240" s="1415"/>
      <c r="K240" s="1420"/>
      <c r="L240" s="854">
        <f>L242+L243</f>
        <v>0</v>
      </c>
      <c r="M240" s="854">
        <f>M242+M243</f>
        <v>0</v>
      </c>
      <c r="N240" s="854">
        <f>N242+N243</f>
        <v>0</v>
      </c>
      <c r="O240" s="854">
        <f t="shared" ref="O240:Q240" si="314">O242+O243</f>
        <v>0</v>
      </c>
      <c r="P240" s="854">
        <f t="shared" si="314"/>
        <v>0</v>
      </c>
      <c r="Q240" s="854">
        <f t="shared" si="314"/>
        <v>0</v>
      </c>
      <c r="R240" s="917"/>
      <c r="S240" s="855">
        <f t="shared" ref="S240:Y240" si="315">S242+S243</f>
        <v>0</v>
      </c>
      <c r="T240" s="854">
        <f t="shared" si="315"/>
        <v>0</v>
      </c>
      <c r="U240" s="854">
        <f t="shared" si="315"/>
        <v>0</v>
      </c>
      <c r="V240" s="854">
        <f t="shared" si="315"/>
        <v>0</v>
      </c>
      <c r="W240" s="854">
        <f t="shared" si="315"/>
        <v>0</v>
      </c>
      <c r="X240" s="854">
        <f t="shared" si="315"/>
        <v>0</v>
      </c>
      <c r="Y240" s="854">
        <f t="shared" si="315"/>
        <v>0</v>
      </c>
      <c r="Z240" s="930"/>
      <c r="AA240" s="930"/>
      <c r="AB240" s="930"/>
      <c r="AC240" s="860"/>
      <c r="AD240" s="860"/>
    </row>
    <row r="241" spans="1:42" s="861" customFormat="1" ht="15" customHeight="1">
      <c r="A241" s="853"/>
      <c r="B241" s="854"/>
      <c r="C241" s="855"/>
      <c r="D241" s="853"/>
      <c r="E241" s="809"/>
      <c r="F241" s="809"/>
      <c r="G241" s="809"/>
      <c r="H241" s="866"/>
      <c r="I241" s="866"/>
      <c r="J241" s="1415"/>
      <c r="K241" s="1420"/>
      <c r="L241" s="867"/>
      <c r="M241" s="867"/>
      <c r="N241" s="867"/>
      <c r="O241" s="867"/>
      <c r="P241" s="867"/>
      <c r="Q241" s="867"/>
      <c r="R241" s="857"/>
      <c r="S241" s="868"/>
      <c r="T241" s="867"/>
      <c r="U241" s="867"/>
      <c r="V241" s="867"/>
      <c r="W241" s="867"/>
      <c r="X241" s="867"/>
      <c r="Y241" s="867"/>
      <c r="Z241" s="930"/>
      <c r="AA241" s="930"/>
      <c r="AB241" s="930"/>
      <c r="AC241" s="860"/>
      <c r="AD241" s="860"/>
      <c r="AE241" s="860"/>
      <c r="AF241" s="860"/>
      <c r="AG241" s="860"/>
      <c r="AH241" s="860"/>
      <c r="AI241" s="860"/>
      <c r="AJ241" s="860"/>
      <c r="AK241" s="860"/>
      <c r="AL241" s="860"/>
      <c r="AM241" s="860"/>
      <c r="AN241" s="860"/>
      <c r="AO241" s="860"/>
      <c r="AP241" s="860"/>
    </row>
    <row r="242" spans="1:42" s="861" customFormat="1" ht="15" customHeight="1">
      <c r="A242" s="853"/>
      <c r="B242" s="854"/>
      <c r="C242" s="855" t="s">
        <v>231</v>
      </c>
      <c r="D242" s="853"/>
      <c r="E242" s="809"/>
      <c r="F242" s="809"/>
      <c r="G242" s="809" t="s">
        <v>1269</v>
      </c>
      <c r="H242" s="866"/>
      <c r="I242" s="866"/>
      <c r="J242" s="1415"/>
      <c r="K242" s="1420"/>
      <c r="L242" s="867"/>
      <c r="M242" s="867"/>
      <c r="N242" s="867"/>
      <c r="O242" s="867"/>
      <c r="P242" s="867"/>
      <c r="Q242" s="867"/>
      <c r="R242" s="857"/>
      <c r="S242" s="868"/>
      <c r="T242" s="867"/>
      <c r="U242" s="867"/>
      <c r="V242" s="867"/>
      <c r="W242" s="867"/>
      <c r="X242" s="867"/>
      <c r="Y242" s="867"/>
      <c r="Z242" s="930"/>
      <c r="AA242" s="930"/>
      <c r="AB242" s="930"/>
      <c r="AC242" s="860"/>
      <c r="AD242" s="860"/>
      <c r="AE242" s="860"/>
      <c r="AF242" s="860"/>
      <c r="AG242" s="860"/>
      <c r="AH242" s="860"/>
      <c r="AI242" s="860"/>
      <c r="AJ242" s="860"/>
      <c r="AK242" s="860"/>
      <c r="AL242" s="860"/>
      <c r="AM242" s="860"/>
      <c r="AN242" s="860"/>
      <c r="AO242" s="860"/>
      <c r="AP242" s="860"/>
    </row>
    <row r="243" spans="1:42" s="861" customFormat="1" ht="15" customHeight="1">
      <c r="A243" s="853"/>
      <c r="B243" s="854"/>
      <c r="C243" s="855" t="s">
        <v>231</v>
      </c>
      <c r="D243" s="853"/>
      <c r="E243" s="809"/>
      <c r="F243" s="809"/>
      <c r="G243" s="809" t="s">
        <v>1270</v>
      </c>
      <c r="H243" s="866"/>
      <c r="I243" s="866"/>
      <c r="J243" s="1415"/>
      <c r="K243" s="1420"/>
      <c r="L243" s="867"/>
      <c r="M243" s="867"/>
      <c r="N243" s="867"/>
      <c r="O243" s="867"/>
      <c r="P243" s="867"/>
      <c r="Q243" s="867"/>
      <c r="R243" s="857"/>
      <c r="S243" s="868"/>
      <c r="T243" s="867"/>
      <c r="U243" s="867"/>
      <c r="V243" s="867"/>
      <c r="W243" s="867"/>
      <c r="X243" s="867"/>
      <c r="Y243" s="867"/>
      <c r="Z243" s="930"/>
      <c r="AA243" s="930"/>
      <c r="AB243" s="930"/>
      <c r="AC243" s="860"/>
      <c r="AD243" s="860"/>
      <c r="AE243" s="860"/>
      <c r="AF243" s="860"/>
      <c r="AG243" s="860"/>
      <c r="AH243" s="860"/>
      <c r="AI243" s="860"/>
      <c r="AJ243" s="860"/>
      <c r="AK243" s="860"/>
      <c r="AL243" s="860"/>
      <c r="AM243" s="860"/>
      <c r="AN243" s="860"/>
      <c r="AO243" s="860"/>
      <c r="AP243" s="860"/>
    </row>
    <row r="244" spans="1:42" s="861" customFormat="1" ht="15" customHeight="1">
      <c r="A244" s="853"/>
      <c r="B244" s="854"/>
      <c r="C244" s="855"/>
      <c r="D244" s="853"/>
      <c r="E244" s="809"/>
      <c r="F244" s="809"/>
      <c r="G244" s="809"/>
      <c r="H244" s="866"/>
      <c r="I244" s="866"/>
      <c r="J244" s="1415"/>
      <c r="K244" s="1420"/>
      <c r="L244" s="867"/>
      <c r="M244" s="867"/>
      <c r="N244" s="867"/>
      <c r="O244" s="867"/>
      <c r="P244" s="867"/>
      <c r="Q244" s="867"/>
      <c r="R244" s="857"/>
      <c r="S244" s="868"/>
      <c r="T244" s="867"/>
      <c r="U244" s="867"/>
      <c r="V244" s="867"/>
      <c r="W244" s="867"/>
      <c r="X244" s="867"/>
      <c r="Y244" s="867"/>
      <c r="Z244" s="930"/>
      <c r="AA244" s="930"/>
      <c r="AB244" s="930"/>
      <c r="AC244" s="860"/>
      <c r="AD244" s="860"/>
      <c r="AE244" s="860"/>
      <c r="AF244" s="860"/>
      <c r="AG244" s="860"/>
      <c r="AH244" s="860"/>
      <c r="AI244" s="860"/>
      <c r="AJ244" s="860"/>
      <c r="AK244" s="860"/>
      <c r="AL244" s="860"/>
      <c r="AM244" s="860"/>
      <c r="AN244" s="860"/>
      <c r="AO244" s="860"/>
      <c r="AP244" s="860"/>
    </row>
    <row r="245" spans="1:42" s="861" customFormat="1" ht="15" customHeight="1">
      <c r="A245" s="853"/>
      <c r="B245" s="854"/>
      <c r="C245" s="855"/>
      <c r="D245" s="853"/>
      <c r="E245" s="809" t="s">
        <v>443</v>
      </c>
      <c r="F245" s="809" t="s">
        <v>263</v>
      </c>
      <c r="G245" s="809"/>
      <c r="H245" s="809"/>
      <c r="I245" s="809"/>
      <c r="J245" s="1414"/>
      <c r="K245" s="1419" t="s">
        <v>1609</v>
      </c>
      <c r="L245" s="854">
        <f>L247+L248+L249+L250+L256+L260+L261+L263+L262</f>
        <v>0</v>
      </c>
      <c r="M245" s="854">
        <f>M247+M248+M249+M250+M256+M260+M261+M263+M262</f>
        <v>0</v>
      </c>
      <c r="N245" s="854">
        <f>N247+N248+N249+N250+N256+N260+N261+N263+N262</f>
        <v>0</v>
      </c>
      <c r="O245" s="854">
        <f t="shared" ref="O245:Q245" si="316">O247+O248+O249+O250+O256+O260+O261+O263+O262</f>
        <v>0</v>
      </c>
      <c r="P245" s="854">
        <f t="shared" si="316"/>
        <v>0</v>
      </c>
      <c r="Q245" s="854">
        <f t="shared" si="316"/>
        <v>0</v>
      </c>
      <c r="R245" s="857"/>
      <c r="S245" s="855">
        <f t="shared" ref="S245:Y245" si="317">S247+S248+S249+S250+S256+S260+S261+S263+S262</f>
        <v>0</v>
      </c>
      <c r="T245" s="854">
        <f t="shared" si="317"/>
        <v>0</v>
      </c>
      <c r="U245" s="854">
        <f t="shared" si="317"/>
        <v>0</v>
      </c>
      <c r="V245" s="854">
        <f t="shared" si="317"/>
        <v>0</v>
      </c>
      <c r="W245" s="854">
        <f t="shared" si="317"/>
        <v>0</v>
      </c>
      <c r="X245" s="854">
        <f t="shared" si="317"/>
        <v>0</v>
      </c>
      <c r="Y245" s="854">
        <f t="shared" si="317"/>
        <v>0</v>
      </c>
      <c r="Z245" s="930"/>
      <c r="AA245" s="930"/>
      <c r="AB245" s="930"/>
      <c r="AC245" s="860"/>
      <c r="AD245" s="860"/>
      <c r="AE245" s="860"/>
      <c r="AF245" s="860"/>
      <c r="AG245" s="860"/>
      <c r="AH245" s="860"/>
      <c r="AI245" s="860"/>
      <c r="AJ245" s="860"/>
      <c r="AK245" s="860"/>
      <c r="AL245" s="860"/>
      <c r="AM245" s="860"/>
      <c r="AN245" s="860"/>
      <c r="AO245" s="860"/>
      <c r="AP245" s="860"/>
    </row>
    <row r="246" spans="1:42" s="861" customFormat="1" ht="15" customHeight="1">
      <c r="A246" s="853"/>
      <c r="B246" s="854"/>
      <c r="C246" s="855"/>
      <c r="D246" s="853"/>
      <c r="E246" s="809"/>
      <c r="F246" s="809"/>
      <c r="G246" s="809"/>
      <c r="H246" s="809"/>
      <c r="I246" s="809"/>
      <c r="J246" s="1414"/>
      <c r="K246" s="1419"/>
      <c r="L246" s="854"/>
      <c r="M246" s="854"/>
      <c r="N246" s="854"/>
      <c r="O246" s="854"/>
      <c r="P246" s="854"/>
      <c r="Q246" s="854"/>
      <c r="R246" s="857"/>
      <c r="S246" s="855"/>
      <c r="T246" s="854"/>
      <c r="U246" s="854"/>
      <c r="V246" s="854"/>
      <c r="W246" s="854"/>
      <c r="X246" s="854"/>
      <c r="Y246" s="854"/>
      <c r="Z246" s="930"/>
      <c r="AA246" s="930"/>
      <c r="AB246" s="930"/>
      <c r="AC246" s="860"/>
      <c r="AD246" s="860"/>
      <c r="AE246" s="860"/>
      <c r="AF246" s="860"/>
      <c r="AG246" s="860"/>
      <c r="AH246" s="860"/>
      <c r="AI246" s="860"/>
      <c r="AJ246" s="860"/>
      <c r="AK246" s="860"/>
      <c r="AL246" s="860"/>
      <c r="AM246" s="860"/>
      <c r="AN246" s="860"/>
      <c r="AO246" s="860"/>
      <c r="AP246" s="860"/>
    </row>
    <row r="247" spans="1:42" s="861" customFormat="1" ht="15" customHeight="1">
      <c r="A247" s="853"/>
      <c r="B247" s="854"/>
      <c r="C247" s="855" t="s">
        <v>231</v>
      </c>
      <c r="D247" s="853"/>
      <c r="E247" s="809"/>
      <c r="F247" s="809" t="s">
        <v>444</v>
      </c>
      <c r="G247" s="809" t="s">
        <v>264</v>
      </c>
      <c r="I247" s="866"/>
      <c r="J247" s="1415"/>
      <c r="K247" s="1420"/>
      <c r="L247" s="867"/>
      <c r="M247" s="867"/>
      <c r="N247" s="867"/>
      <c r="O247" s="867"/>
      <c r="P247" s="867"/>
      <c r="Q247" s="867"/>
      <c r="R247" s="857"/>
      <c r="S247" s="868"/>
      <c r="T247" s="867"/>
      <c r="U247" s="867"/>
      <c r="V247" s="867"/>
      <c r="W247" s="867"/>
      <c r="X247" s="867"/>
      <c r="Y247" s="867"/>
      <c r="Z247" s="930"/>
      <c r="AA247" s="930"/>
      <c r="AB247" s="930"/>
      <c r="AC247" s="860"/>
      <c r="AD247" s="860"/>
      <c r="AE247" s="860"/>
      <c r="AF247" s="860"/>
      <c r="AG247" s="860"/>
      <c r="AH247" s="860"/>
      <c r="AI247" s="860"/>
      <c r="AJ247" s="860"/>
      <c r="AK247" s="860"/>
      <c r="AL247" s="860"/>
      <c r="AM247" s="860"/>
      <c r="AN247" s="860"/>
      <c r="AO247" s="860"/>
      <c r="AP247" s="860"/>
    </row>
    <row r="248" spans="1:42" s="861" customFormat="1" ht="15" customHeight="1">
      <c r="A248" s="853"/>
      <c r="B248" s="854"/>
      <c r="C248" s="855" t="s">
        <v>231</v>
      </c>
      <c r="D248" s="853"/>
      <c r="E248" s="809"/>
      <c r="F248" s="809" t="s">
        <v>445</v>
      </c>
      <c r="G248" s="809" t="s">
        <v>237</v>
      </c>
      <c r="H248" s="809"/>
      <c r="I248" s="866"/>
      <c r="J248" s="1415"/>
      <c r="K248" s="1420"/>
      <c r="L248" s="867"/>
      <c r="M248" s="867"/>
      <c r="N248" s="867"/>
      <c r="O248" s="867"/>
      <c r="P248" s="867"/>
      <c r="Q248" s="867"/>
      <c r="R248" s="859">
        <f>Q248-SUM(S248:Y248)</f>
        <v>0</v>
      </c>
      <c r="S248" s="868"/>
      <c r="T248" s="867"/>
      <c r="U248" s="867"/>
      <c r="V248" s="867"/>
      <c r="W248" s="867"/>
      <c r="X248" s="867"/>
      <c r="Y248" s="867"/>
      <c r="Z248" s="930"/>
      <c r="AA248" s="930"/>
      <c r="AB248" s="930"/>
      <c r="AC248" s="860"/>
      <c r="AD248" s="860"/>
    </row>
    <row r="249" spans="1:42" s="861" customFormat="1" ht="15" customHeight="1">
      <c r="A249" s="853"/>
      <c r="B249" s="854"/>
      <c r="C249" s="855" t="s">
        <v>231</v>
      </c>
      <c r="D249" s="853"/>
      <c r="E249" s="809"/>
      <c r="F249" s="809" t="s">
        <v>446</v>
      </c>
      <c r="G249" s="809" t="s">
        <v>238</v>
      </c>
      <c r="H249" s="809"/>
      <c r="I249" s="866"/>
      <c r="J249" s="1415"/>
      <c r="K249" s="1420"/>
      <c r="L249" s="867"/>
      <c r="M249" s="867"/>
      <c r="N249" s="867"/>
      <c r="O249" s="867"/>
      <c r="P249" s="867"/>
      <c r="Q249" s="867"/>
      <c r="R249" s="917"/>
      <c r="S249" s="868"/>
      <c r="T249" s="867"/>
      <c r="U249" s="867"/>
      <c r="V249" s="867"/>
      <c r="W249" s="867"/>
      <c r="X249" s="867"/>
      <c r="Y249" s="867"/>
      <c r="Z249" s="930"/>
      <c r="AA249" s="930"/>
      <c r="AB249" s="930"/>
      <c r="AC249" s="860"/>
      <c r="AD249" s="860"/>
    </row>
    <row r="250" spans="1:42" s="861" customFormat="1" ht="15" customHeight="1">
      <c r="A250" s="853"/>
      <c r="B250" s="854"/>
      <c r="C250" s="855" t="s">
        <v>231</v>
      </c>
      <c r="D250" s="853"/>
      <c r="E250" s="809"/>
      <c r="F250" s="809" t="s">
        <v>1271</v>
      </c>
      <c r="G250" s="809" t="s">
        <v>239</v>
      </c>
      <c r="H250" s="809"/>
      <c r="I250" s="866"/>
      <c r="J250" s="1415"/>
      <c r="K250" s="1420"/>
      <c r="L250" s="867">
        <f t="shared" ref="L250:Q250" si="318">L251+L252+L253+L254+L255</f>
        <v>0</v>
      </c>
      <c r="M250" s="867">
        <f t="shared" si="318"/>
        <v>0</v>
      </c>
      <c r="N250" s="867">
        <f t="shared" si="318"/>
        <v>0</v>
      </c>
      <c r="O250" s="867">
        <f t="shared" si="318"/>
        <v>0</v>
      </c>
      <c r="P250" s="867">
        <f t="shared" si="318"/>
        <v>0</v>
      </c>
      <c r="Q250" s="867">
        <f t="shared" si="318"/>
        <v>0</v>
      </c>
      <c r="R250" s="917"/>
      <c r="S250" s="868">
        <f t="shared" ref="S250:Y250" si="319">S251+S252+S253+S254+S255</f>
        <v>0</v>
      </c>
      <c r="T250" s="867">
        <f t="shared" si="319"/>
        <v>0</v>
      </c>
      <c r="U250" s="867">
        <f t="shared" si="319"/>
        <v>0</v>
      </c>
      <c r="V250" s="867">
        <f t="shared" si="319"/>
        <v>0</v>
      </c>
      <c r="W250" s="867">
        <f t="shared" si="319"/>
        <v>0</v>
      </c>
      <c r="X250" s="867">
        <f t="shared" si="319"/>
        <v>0</v>
      </c>
      <c r="Y250" s="867">
        <f t="shared" si="319"/>
        <v>0</v>
      </c>
      <c r="Z250" s="930"/>
      <c r="AA250" s="930"/>
      <c r="AB250" s="930"/>
      <c r="AC250" s="860"/>
      <c r="AD250" s="860"/>
    </row>
    <row r="251" spans="1:42" s="861" customFormat="1" ht="15" customHeight="1">
      <c r="A251" s="853"/>
      <c r="B251" s="854"/>
      <c r="C251" s="855" t="s">
        <v>231</v>
      </c>
      <c r="D251" s="853"/>
      <c r="E251" s="809"/>
      <c r="F251" s="809"/>
      <c r="G251" s="865" t="s">
        <v>240</v>
      </c>
      <c r="H251" s="809"/>
      <c r="I251" s="866"/>
      <c r="J251" s="1415"/>
      <c r="K251" s="1420"/>
      <c r="L251" s="867"/>
      <c r="M251" s="867"/>
      <c r="N251" s="867"/>
      <c r="O251" s="867"/>
      <c r="P251" s="867"/>
      <c r="Q251" s="867"/>
      <c r="R251" s="917"/>
      <c r="S251" s="868"/>
      <c r="T251" s="867"/>
      <c r="U251" s="867"/>
      <c r="V251" s="867"/>
      <c r="W251" s="867"/>
      <c r="X251" s="867"/>
      <c r="Y251" s="867"/>
      <c r="Z251" s="930"/>
      <c r="AA251" s="930"/>
      <c r="AB251" s="930"/>
      <c r="AC251" s="860"/>
      <c r="AD251" s="860"/>
    </row>
    <row r="252" spans="1:42" s="861" customFormat="1" ht="15" customHeight="1">
      <c r="A252" s="853"/>
      <c r="B252" s="854"/>
      <c r="C252" s="855" t="s">
        <v>231</v>
      </c>
      <c r="D252" s="853"/>
      <c r="E252" s="809"/>
      <c r="F252" s="809"/>
      <c r="G252" s="865" t="s">
        <v>241</v>
      </c>
      <c r="H252" s="809"/>
      <c r="I252" s="866"/>
      <c r="J252" s="1415"/>
      <c r="K252" s="1420"/>
      <c r="L252" s="867"/>
      <c r="M252" s="867"/>
      <c r="N252" s="867"/>
      <c r="O252" s="867"/>
      <c r="P252" s="867"/>
      <c r="Q252" s="867"/>
      <c r="R252" s="917"/>
      <c r="S252" s="868"/>
      <c r="T252" s="867"/>
      <c r="U252" s="867"/>
      <c r="V252" s="867"/>
      <c r="W252" s="867"/>
      <c r="X252" s="867"/>
      <c r="Y252" s="867"/>
      <c r="Z252" s="930"/>
      <c r="AA252" s="930"/>
      <c r="AB252" s="930"/>
      <c r="AC252" s="860"/>
      <c r="AD252" s="860"/>
    </row>
    <row r="253" spans="1:42" s="861" customFormat="1" ht="15" customHeight="1">
      <c r="A253" s="853"/>
      <c r="B253" s="854"/>
      <c r="C253" s="855" t="s">
        <v>231</v>
      </c>
      <c r="D253" s="853"/>
      <c r="E253" s="809"/>
      <c r="F253" s="809"/>
      <c r="G253" s="865" t="s">
        <v>242</v>
      </c>
      <c r="H253" s="809"/>
      <c r="I253" s="866"/>
      <c r="J253" s="1415"/>
      <c r="K253" s="1420"/>
      <c r="L253" s="867"/>
      <c r="M253" s="867"/>
      <c r="N253" s="867"/>
      <c r="O253" s="867"/>
      <c r="P253" s="867"/>
      <c r="Q253" s="867"/>
      <c r="R253" s="859">
        <f>Q253-SUM(S253:Y253)</f>
        <v>0</v>
      </c>
      <c r="S253" s="868"/>
      <c r="T253" s="867"/>
      <c r="U253" s="867"/>
      <c r="V253" s="867"/>
      <c r="W253" s="867"/>
      <c r="X253" s="867"/>
      <c r="Y253" s="867"/>
      <c r="Z253" s="930"/>
      <c r="AA253" s="930"/>
      <c r="AB253" s="930"/>
      <c r="AC253" s="860"/>
      <c r="AD253" s="860"/>
    </row>
    <row r="254" spans="1:42" s="861" customFormat="1" ht="15" customHeight="1">
      <c r="A254" s="853"/>
      <c r="B254" s="854"/>
      <c r="C254" s="855" t="s">
        <v>231</v>
      </c>
      <c r="D254" s="853"/>
      <c r="E254" s="809"/>
      <c r="F254" s="809"/>
      <c r="G254" s="865" t="s">
        <v>857</v>
      </c>
      <c r="H254" s="809"/>
      <c r="I254" s="866"/>
      <c r="J254" s="1415"/>
      <c r="K254" s="1420"/>
      <c r="L254" s="867"/>
      <c r="M254" s="867"/>
      <c r="N254" s="867"/>
      <c r="O254" s="867"/>
      <c r="P254" s="867"/>
      <c r="Q254" s="867"/>
      <c r="R254" s="917"/>
      <c r="S254" s="868"/>
      <c r="T254" s="867"/>
      <c r="U254" s="867"/>
      <c r="V254" s="867"/>
      <c r="W254" s="867"/>
      <c r="X254" s="867"/>
      <c r="Y254" s="867"/>
      <c r="Z254" s="930"/>
      <c r="AA254" s="930"/>
      <c r="AB254" s="930"/>
      <c r="AC254" s="860"/>
      <c r="AD254" s="860"/>
    </row>
    <row r="255" spans="1:42" s="861" customFormat="1" ht="15" customHeight="1">
      <c r="A255" s="853"/>
      <c r="B255" s="854"/>
      <c r="C255" s="855" t="s">
        <v>231</v>
      </c>
      <c r="D255" s="853"/>
      <c r="E255" s="809"/>
      <c r="F255" s="809"/>
      <c r="G255" s="809" t="s">
        <v>243</v>
      </c>
      <c r="H255" s="809"/>
      <c r="I255" s="866"/>
      <c r="J255" s="1415"/>
      <c r="K255" s="1420"/>
      <c r="L255" s="867"/>
      <c r="M255" s="867"/>
      <c r="N255" s="867"/>
      <c r="O255" s="867"/>
      <c r="P255" s="867"/>
      <c r="Q255" s="867"/>
      <c r="R255" s="917"/>
      <c r="S255" s="868"/>
      <c r="T255" s="867"/>
      <c r="U255" s="867"/>
      <c r="V255" s="867"/>
      <c r="W255" s="867"/>
      <c r="X255" s="867"/>
      <c r="Y255" s="867"/>
      <c r="Z255" s="930"/>
      <c r="AA255" s="930"/>
      <c r="AB255" s="930"/>
      <c r="AC255" s="860"/>
      <c r="AD255" s="860"/>
    </row>
    <row r="256" spans="1:42" s="861" customFormat="1" ht="15" customHeight="1">
      <c r="A256" s="853"/>
      <c r="B256" s="854"/>
      <c r="C256" s="855" t="s">
        <v>231</v>
      </c>
      <c r="D256" s="853"/>
      <c r="E256" s="809"/>
      <c r="F256" s="809"/>
      <c r="G256" s="809" t="s">
        <v>244</v>
      </c>
      <c r="H256" s="809"/>
      <c r="I256" s="866"/>
      <c r="J256" s="1415"/>
      <c r="K256" s="1420"/>
      <c r="L256" s="867">
        <f t="shared" ref="L256:Q256" si="320">L257+L258+L259</f>
        <v>0</v>
      </c>
      <c r="M256" s="867">
        <f t="shared" si="320"/>
        <v>0</v>
      </c>
      <c r="N256" s="867">
        <f t="shared" si="320"/>
        <v>0</v>
      </c>
      <c r="O256" s="867">
        <f t="shared" si="320"/>
        <v>0</v>
      </c>
      <c r="P256" s="867">
        <f t="shared" si="320"/>
        <v>0</v>
      </c>
      <c r="Q256" s="867">
        <f t="shared" si="320"/>
        <v>0</v>
      </c>
      <c r="R256" s="917"/>
      <c r="S256" s="868">
        <f t="shared" ref="S256:Y256" si="321">S257+S258+S259</f>
        <v>0</v>
      </c>
      <c r="T256" s="867">
        <f t="shared" si="321"/>
        <v>0</v>
      </c>
      <c r="U256" s="867">
        <f t="shared" si="321"/>
        <v>0</v>
      </c>
      <c r="V256" s="867">
        <f t="shared" si="321"/>
        <v>0</v>
      </c>
      <c r="W256" s="867">
        <f t="shared" si="321"/>
        <v>0</v>
      </c>
      <c r="X256" s="867">
        <f t="shared" si="321"/>
        <v>0</v>
      </c>
      <c r="Y256" s="867">
        <f t="shared" si="321"/>
        <v>0</v>
      </c>
      <c r="Z256" s="930"/>
      <c r="AA256" s="930"/>
      <c r="AB256" s="930"/>
      <c r="AC256" s="860"/>
      <c r="AD256" s="860"/>
    </row>
    <row r="257" spans="1:32" s="861" customFormat="1" ht="15" customHeight="1">
      <c r="A257" s="853"/>
      <c r="B257" s="854"/>
      <c r="C257" s="855" t="s">
        <v>231</v>
      </c>
      <c r="D257" s="853"/>
      <c r="E257" s="809"/>
      <c r="F257" s="809"/>
      <c r="G257" s="865" t="s">
        <v>245</v>
      </c>
      <c r="H257" s="809"/>
      <c r="I257" s="866"/>
      <c r="J257" s="1415"/>
      <c r="K257" s="1420"/>
      <c r="L257" s="867"/>
      <c r="M257" s="867"/>
      <c r="N257" s="867"/>
      <c r="O257" s="867"/>
      <c r="P257" s="867"/>
      <c r="Q257" s="867"/>
      <c r="R257" s="859">
        <f>Q257-SUM(S257:Y257)</f>
        <v>0</v>
      </c>
      <c r="S257" s="868"/>
      <c r="T257" s="867"/>
      <c r="U257" s="867"/>
      <c r="V257" s="867"/>
      <c r="W257" s="867"/>
      <c r="X257" s="867"/>
      <c r="Y257" s="867"/>
      <c r="Z257" s="930"/>
      <c r="AA257" s="930"/>
      <c r="AB257" s="930"/>
      <c r="AC257" s="860"/>
      <c r="AD257" s="860"/>
    </row>
    <row r="258" spans="1:32" s="857" customFormat="1" ht="15" customHeight="1">
      <c r="A258" s="853"/>
      <c r="B258" s="854"/>
      <c r="C258" s="855" t="s">
        <v>231</v>
      </c>
      <c r="D258" s="853"/>
      <c r="E258" s="809"/>
      <c r="F258" s="809"/>
      <c r="G258" s="865" t="s">
        <v>242</v>
      </c>
      <c r="H258" s="809"/>
      <c r="I258" s="866"/>
      <c r="J258" s="1415"/>
      <c r="K258" s="1420"/>
      <c r="L258" s="867"/>
      <c r="M258" s="867"/>
      <c r="N258" s="867"/>
      <c r="O258" s="867"/>
      <c r="P258" s="867"/>
      <c r="Q258" s="867"/>
      <c r="R258" s="917"/>
      <c r="S258" s="868"/>
      <c r="T258" s="867"/>
      <c r="U258" s="867"/>
      <c r="V258" s="867"/>
      <c r="W258" s="867"/>
      <c r="X258" s="867"/>
      <c r="Y258" s="867"/>
      <c r="Z258" s="930"/>
      <c r="AA258" s="930"/>
      <c r="AB258" s="930"/>
      <c r="AC258" s="870"/>
      <c r="AD258" s="870"/>
    </row>
    <row r="259" spans="1:32" s="857" customFormat="1" ht="15" customHeight="1">
      <c r="A259" s="853"/>
      <c r="B259" s="854"/>
      <c r="C259" s="855" t="s">
        <v>231</v>
      </c>
      <c r="D259" s="853"/>
      <c r="E259" s="809"/>
      <c r="F259" s="809"/>
      <c r="G259" s="865" t="s">
        <v>857</v>
      </c>
      <c r="H259" s="809"/>
      <c r="I259" s="866"/>
      <c r="J259" s="1415"/>
      <c r="K259" s="1420"/>
      <c r="L259" s="867"/>
      <c r="M259" s="867"/>
      <c r="N259" s="867"/>
      <c r="O259" s="867"/>
      <c r="P259" s="867"/>
      <c r="Q259" s="867"/>
      <c r="R259" s="917"/>
      <c r="S259" s="868"/>
      <c r="T259" s="867"/>
      <c r="U259" s="867"/>
      <c r="V259" s="867"/>
      <c r="W259" s="867"/>
      <c r="X259" s="867"/>
      <c r="Y259" s="867"/>
      <c r="Z259" s="930"/>
      <c r="AA259" s="930"/>
      <c r="AB259" s="930"/>
      <c r="AC259" s="870"/>
      <c r="AD259" s="870"/>
    </row>
    <row r="260" spans="1:32" s="861" customFormat="1" ht="15" customHeight="1">
      <c r="A260" s="853"/>
      <c r="B260" s="854"/>
      <c r="C260" s="855" t="s">
        <v>231</v>
      </c>
      <c r="D260" s="853"/>
      <c r="E260" s="809"/>
      <c r="F260" s="809" t="s">
        <v>1272</v>
      </c>
      <c r="G260" s="809" t="s">
        <v>246</v>
      </c>
      <c r="H260" s="809"/>
      <c r="I260" s="866"/>
      <c r="J260" s="1415"/>
      <c r="K260" s="1419" t="s">
        <v>1058</v>
      </c>
      <c r="L260" s="867"/>
      <c r="M260" s="867"/>
      <c r="N260" s="867"/>
      <c r="O260" s="867"/>
      <c r="P260" s="867"/>
      <c r="Q260" s="867"/>
      <c r="R260" s="917"/>
      <c r="S260" s="868"/>
      <c r="T260" s="867"/>
      <c r="U260" s="867"/>
      <c r="V260" s="867"/>
      <c r="W260" s="867"/>
      <c r="X260" s="867"/>
      <c r="Y260" s="867"/>
      <c r="Z260" s="930"/>
      <c r="AA260" s="930"/>
      <c r="AB260" s="930"/>
      <c r="AC260" s="860"/>
      <c r="AD260" s="860"/>
    </row>
    <row r="261" spans="1:32" s="861" customFormat="1" ht="15" customHeight="1">
      <c r="A261" s="853"/>
      <c r="B261" s="854"/>
      <c r="C261" s="855" t="s">
        <v>231</v>
      </c>
      <c r="D261" s="811"/>
      <c r="E261" s="811"/>
      <c r="F261" s="811" t="s">
        <v>1273</v>
      </c>
      <c r="G261" s="811"/>
      <c r="H261" s="811"/>
      <c r="I261" s="812"/>
      <c r="J261" s="1416"/>
      <c r="K261" s="1419" t="s">
        <v>1101</v>
      </c>
      <c r="L261" s="867"/>
      <c r="M261" s="867"/>
      <c r="N261" s="867"/>
      <c r="O261" s="867"/>
      <c r="P261" s="867"/>
      <c r="Q261" s="867"/>
      <c r="R261" s="917"/>
      <c r="S261" s="868"/>
      <c r="T261" s="867"/>
      <c r="U261" s="867"/>
      <c r="V261" s="867"/>
      <c r="W261" s="867"/>
      <c r="X261" s="867"/>
      <c r="Y261" s="867"/>
      <c r="Z261" s="930"/>
      <c r="AA261" s="930"/>
      <c r="AB261" s="930"/>
      <c r="AC261" s="860"/>
      <c r="AD261" s="860"/>
    </row>
    <row r="262" spans="1:32" s="861" customFormat="1" ht="15" customHeight="1">
      <c r="A262" s="853"/>
      <c r="B262" s="858"/>
      <c r="C262" s="855" t="s">
        <v>231</v>
      </c>
      <c r="D262" s="811"/>
      <c r="E262" s="811"/>
      <c r="F262" s="811" t="s">
        <v>1274</v>
      </c>
      <c r="G262" s="811" t="s">
        <v>247</v>
      </c>
      <c r="H262" s="812"/>
      <c r="I262" s="812"/>
      <c r="J262" s="1416"/>
      <c r="K262" s="1420"/>
      <c r="L262" s="873"/>
      <c r="M262" s="873"/>
      <c r="N262" s="873"/>
      <c r="O262" s="873"/>
      <c r="P262" s="873"/>
      <c r="Q262" s="873"/>
      <c r="R262" s="917"/>
      <c r="S262" s="868"/>
      <c r="T262" s="873"/>
      <c r="U262" s="873"/>
      <c r="V262" s="873"/>
      <c r="W262" s="873"/>
      <c r="X262" s="873"/>
      <c r="Y262" s="873"/>
      <c r="Z262" s="930"/>
      <c r="AA262" s="930"/>
      <c r="AB262" s="930"/>
      <c r="AC262" s="860"/>
      <c r="AD262" s="860"/>
    </row>
    <row r="263" spans="1:32" s="861" customFormat="1" ht="15" customHeight="1">
      <c r="A263" s="853"/>
      <c r="B263" s="854"/>
      <c r="C263" s="855" t="s">
        <v>231</v>
      </c>
      <c r="D263" s="853"/>
      <c r="E263" s="809"/>
      <c r="F263" s="809" t="s">
        <v>856</v>
      </c>
      <c r="G263" s="809"/>
      <c r="H263" s="866"/>
      <c r="I263" s="866"/>
      <c r="J263" s="1415"/>
      <c r="K263" s="1420"/>
      <c r="L263" s="867"/>
      <c r="M263" s="867"/>
      <c r="N263" s="867"/>
      <c r="O263" s="867"/>
      <c r="P263" s="867"/>
      <c r="Q263" s="867"/>
      <c r="R263" s="917"/>
      <c r="S263" s="868"/>
      <c r="T263" s="867"/>
      <c r="U263" s="867"/>
      <c r="V263" s="867"/>
      <c r="W263" s="867"/>
      <c r="X263" s="867"/>
      <c r="Y263" s="867"/>
      <c r="Z263" s="930"/>
      <c r="AA263" s="930"/>
      <c r="AB263" s="930"/>
      <c r="AC263" s="860"/>
      <c r="AD263" s="860"/>
    </row>
    <row r="264" spans="1:32" s="861" customFormat="1" ht="15" customHeight="1">
      <c r="A264" s="874"/>
      <c r="B264" s="875"/>
      <c r="C264" s="876"/>
      <c r="D264" s="874"/>
      <c r="E264" s="877"/>
      <c r="F264" s="877"/>
      <c r="G264" s="877"/>
      <c r="H264" s="878"/>
      <c r="I264" s="878"/>
      <c r="J264" s="1417"/>
      <c r="K264" s="1421"/>
      <c r="L264" s="879"/>
      <c r="M264" s="879"/>
      <c r="N264" s="879"/>
      <c r="O264" s="879"/>
      <c r="P264" s="879"/>
      <c r="Q264" s="879"/>
      <c r="R264" s="917"/>
      <c r="S264" s="2003"/>
      <c r="T264" s="879"/>
      <c r="U264" s="879"/>
      <c r="V264" s="879"/>
      <c r="W264" s="879"/>
      <c r="X264" s="879"/>
      <c r="Y264" s="879"/>
      <c r="Z264" s="930"/>
      <c r="AA264" s="930"/>
      <c r="AB264" s="930"/>
      <c r="AC264" s="860"/>
      <c r="AD264" s="860"/>
    </row>
    <row r="265" spans="1:32" s="861" customFormat="1" ht="15" customHeight="1" thickBot="1">
      <c r="A265" s="880"/>
      <c r="B265" s="881"/>
      <c r="C265" s="882"/>
      <c r="D265" s="880"/>
      <c r="E265" s="883"/>
      <c r="F265" s="883"/>
      <c r="G265" s="883"/>
      <c r="H265" s="857"/>
      <c r="I265" s="857"/>
      <c r="J265" s="884"/>
      <c r="K265" s="885"/>
      <c r="L265" s="884"/>
      <c r="M265" s="884"/>
      <c r="N265" s="884"/>
      <c r="O265" s="884"/>
      <c r="P265" s="884"/>
      <c r="Q265" s="884"/>
      <c r="R265" s="859"/>
      <c r="S265" s="885"/>
      <c r="T265" s="884"/>
      <c r="U265" s="884"/>
      <c r="V265" s="884"/>
      <c r="W265" s="884"/>
      <c r="X265" s="884"/>
      <c r="Y265" s="884"/>
      <c r="Z265" s="930"/>
      <c r="AA265" s="930"/>
      <c r="AB265" s="930"/>
      <c r="AC265" s="860"/>
      <c r="AD265" s="860"/>
    </row>
    <row r="266" spans="1:32" s="861" customFormat="1" ht="15" customHeight="1" thickBot="1">
      <c r="A266" s="886"/>
      <c r="B266" s="887"/>
      <c r="C266" s="888"/>
      <c r="D266" s="886"/>
      <c r="E266" s="889" t="s">
        <v>248</v>
      </c>
      <c r="F266" s="889"/>
      <c r="G266" s="889"/>
      <c r="H266" s="890"/>
      <c r="I266" s="890"/>
      <c r="J266" s="891"/>
      <c r="K266" s="891"/>
      <c r="L266" s="891">
        <f>L147</f>
        <v>0</v>
      </c>
      <c r="M266" s="891">
        <f>M147</f>
        <v>0</v>
      </c>
      <c r="N266" s="891">
        <f>N147</f>
        <v>0</v>
      </c>
      <c r="O266" s="891">
        <f t="shared" ref="O266:Q266" si="322">O147</f>
        <v>0</v>
      </c>
      <c r="P266" s="891">
        <f t="shared" si="322"/>
        <v>0</v>
      </c>
      <c r="Q266" s="891">
        <f t="shared" si="322"/>
        <v>0</v>
      </c>
      <c r="R266" s="859">
        <f>Q266-SUM(S266:Y266)</f>
        <v>0</v>
      </c>
      <c r="S266" s="892">
        <f t="shared" ref="S266:Y266" si="323">S147</f>
        <v>0</v>
      </c>
      <c r="T266" s="891">
        <f t="shared" si="323"/>
        <v>0</v>
      </c>
      <c r="U266" s="891">
        <f t="shared" si="323"/>
        <v>0</v>
      </c>
      <c r="V266" s="891">
        <f t="shared" si="323"/>
        <v>0</v>
      </c>
      <c r="W266" s="891">
        <f t="shared" si="323"/>
        <v>0</v>
      </c>
      <c r="X266" s="891">
        <f t="shared" si="323"/>
        <v>0</v>
      </c>
      <c r="Y266" s="891">
        <f t="shared" si="323"/>
        <v>0</v>
      </c>
      <c r="Z266" s="930"/>
      <c r="AA266" s="930"/>
      <c r="AB266" s="930"/>
      <c r="AC266" s="860"/>
      <c r="AD266" s="860"/>
    </row>
    <row r="267" spans="1:32" s="861" customFormat="1" ht="15" customHeight="1" thickBot="1">
      <c r="A267" s="2382"/>
      <c r="B267" s="2383"/>
      <c r="C267" s="2384"/>
      <c r="D267" s="2382"/>
      <c r="E267" s="889" t="s">
        <v>1499</v>
      </c>
      <c r="F267" s="2385"/>
      <c r="G267" s="2385"/>
      <c r="H267" s="2386"/>
      <c r="I267" s="2386"/>
      <c r="J267" s="2387"/>
      <c r="K267" s="2387"/>
      <c r="L267" s="891">
        <f>L143</f>
        <v>0</v>
      </c>
      <c r="M267" s="891">
        <f t="shared" ref="M267:Y267" si="324">M143</f>
        <v>0</v>
      </c>
      <c r="N267" s="891">
        <f t="shared" si="324"/>
        <v>0</v>
      </c>
      <c r="O267" s="891">
        <f t="shared" si="324"/>
        <v>0</v>
      </c>
      <c r="P267" s="891">
        <f t="shared" si="324"/>
        <v>0</v>
      </c>
      <c r="Q267" s="891">
        <f t="shared" si="324"/>
        <v>0</v>
      </c>
      <c r="R267" s="859">
        <f t="shared" ref="R267:R268" si="325">Q267-SUM(S267:Y267)</f>
        <v>0</v>
      </c>
      <c r="S267" s="892">
        <f t="shared" si="324"/>
        <v>0</v>
      </c>
      <c r="T267" s="891">
        <f t="shared" si="324"/>
        <v>0</v>
      </c>
      <c r="U267" s="891">
        <f t="shared" si="324"/>
        <v>0</v>
      </c>
      <c r="V267" s="891">
        <f t="shared" si="324"/>
        <v>0</v>
      </c>
      <c r="W267" s="891">
        <f t="shared" si="324"/>
        <v>0</v>
      </c>
      <c r="X267" s="891">
        <f t="shared" si="324"/>
        <v>0</v>
      </c>
      <c r="Y267" s="891">
        <f t="shared" si="324"/>
        <v>0</v>
      </c>
      <c r="Z267" s="930"/>
      <c r="AA267" s="930"/>
      <c r="AB267" s="930"/>
      <c r="AC267" s="860"/>
      <c r="AD267" s="860"/>
    </row>
    <row r="268" spans="1:32" s="861" customFormat="1" ht="15" customHeight="1">
      <c r="A268" s="895"/>
      <c r="B268" s="896"/>
      <c r="C268" s="897"/>
      <c r="D268" s="895"/>
      <c r="E268" s="898"/>
      <c r="F268" s="898"/>
      <c r="G268" s="898"/>
      <c r="H268" s="899"/>
      <c r="I268" s="899"/>
      <c r="J268" s="900" t="s">
        <v>249</v>
      </c>
      <c r="K268" s="900"/>
      <c r="L268" s="900">
        <f>L266+L267</f>
        <v>0</v>
      </c>
      <c r="M268" s="900">
        <f t="shared" ref="M268:Y268" si="326">M266+M267</f>
        <v>0</v>
      </c>
      <c r="N268" s="900">
        <f t="shared" si="326"/>
        <v>0</v>
      </c>
      <c r="O268" s="900">
        <f t="shared" si="326"/>
        <v>0</v>
      </c>
      <c r="P268" s="900">
        <f t="shared" si="326"/>
        <v>0</v>
      </c>
      <c r="Q268" s="900">
        <f t="shared" si="326"/>
        <v>0</v>
      </c>
      <c r="R268" s="859">
        <f t="shared" si="325"/>
        <v>0</v>
      </c>
      <c r="S268" s="2880">
        <f t="shared" si="326"/>
        <v>0</v>
      </c>
      <c r="T268" s="2873">
        <f t="shared" si="326"/>
        <v>0</v>
      </c>
      <c r="U268" s="2873">
        <f t="shared" si="326"/>
        <v>0</v>
      </c>
      <c r="V268" s="2873">
        <f t="shared" si="326"/>
        <v>0</v>
      </c>
      <c r="W268" s="2873">
        <f t="shared" si="326"/>
        <v>0</v>
      </c>
      <c r="X268" s="2873">
        <f t="shared" si="326"/>
        <v>0</v>
      </c>
      <c r="Y268" s="2873">
        <f t="shared" si="326"/>
        <v>0</v>
      </c>
      <c r="Z268" s="930"/>
      <c r="AA268" s="930"/>
      <c r="AB268" s="930"/>
      <c r="AC268" s="860"/>
      <c r="AD268" s="860"/>
    </row>
    <row r="269" spans="1:32" s="861" customFormat="1" ht="15" customHeight="1" thickBot="1">
      <c r="A269" s="2874"/>
      <c r="B269" s="2875"/>
      <c r="C269" s="2876"/>
      <c r="D269" s="2874"/>
      <c r="E269" s="2875"/>
      <c r="F269" s="2875"/>
      <c r="G269" s="2875"/>
      <c r="H269" s="2877"/>
      <c r="I269" s="2877"/>
      <c r="J269" s="2878"/>
      <c r="K269" s="2878"/>
      <c r="L269" s="2878"/>
      <c r="M269" s="2878"/>
      <c r="N269" s="2878"/>
      <c r="O269" s="2878"/>
      <c r="P269" s="2878"/>
      <c r="Q269" s="2878"/>
      <c r="R269" s="917"/>
      <c r="S269" s="2879"/>
      <c r="T269" s="2878"/>
      <c r="U269" s="2878"/>
      <c r="V269" s="2878"/>
      <c r="W269" s="2878"/>
      <c r="X269" s="2878"/>
      <c r="Y269" s="2878"/>
      <c r="Z269" s="930"/>
      <c r="AA269" s="930"/>
      <c r="AB269" s="930"/>
      <c r="AC269" s="860"/>
      <c r="AD269" s="860"/>
    </row>
    <row r="270" spans="1:32" s="905" customFormat="1" ht="13.5" thickBot="1">
      <c r="A270" s="912"/>
      <c r="B270" s="912"/>
      <c r="C270" s="912"/>
      <c r="D270" s="912"/>
      <c r="E270" s="912"/>
      <c r="F270" s="912"/>
      <c r="G270" s="801"/>
      <c r="H270" s="801"/>
      <c r="I270" s="801"/>
      <c r="J270" s="801"/>
      <c r="K270" s="801"/>
      <c r="L270" s="801"/>
      <c r="M270" s="801"/>
      <c r="N270" s="801"/>
      <c r="O270" s="918"/>
      <c r="P270" s="918"/>
      <c r="Q270" s="918"/>
      <c r="R270" s="910"/>
      <c r="S270" s="910"/>
      <c r="T270" s="910"/>
      <c r="U270" s="910"/>
      <c r="V270" s="910"/>
      <c r="W270" s="910"/>
      <c r="X270" s="910"/>
      <c r="Y270" s="910"/>
      <c r="Z270" s="910"/>
      <c r="AA270" s="910"/>
      <c r="AB270" s="919"/>
      <c r="AC270" s="911"/>
      <c r="AD270" s="911"/>
      <c r="AE270" s="911"/>
      <c r="AF270" s="911"/>
    </row>
    <row r="271" spans="1:32" ht="16.5" thickBot="1">
      <c r="J271" s="909"/>
      <c r="K271" s="2884" t="s">
        <v>956</v>
      </c>
      <c r="L271" s="2884"/>
      <c r="M271" s="2883">
        <f>L268+M268</f>
        <v>0</v>
      </c>
      <c r="N271" s="2881"/>
      <c r="O271" s="2883">
        <f>N268+O268</f>
        <v>0</v>
      </c>
      <c r="P271" s="2882"/>
      <c r="Q271" s="2883">
        <f>P268+Q268</f>
        <v>0</v>
      </c>
      <c r="S271" s="906"/>
      <c r="T271" s="906"/>
      <c r="U271" s="906"/>
      <c r="V271" s="906"/>
      <c r="W271" s="906"/>
      <c r="X271" s="906"/>
      <c r="Y271" s="906"/>
      <c r="Z271" s="906"/>
      <c r="AA271" s="906"/>
    </row>
    <row r="272" spans="1:32" ht="15">
      <c r="D272" s="2885" t="s">
        <v>1611</v>
      </c>
      <c r="J272" s="909"/>
      <c r="K272" s="909"/>
      <c r="L272" s="909"/>
      <c r="M272" s="909"/>
      <c r="N272" s="909"/>
      <c r="S272" s="906"/>
      <c r="T272" s="906"/>
      <c r="U272" s="906"/>
      <c r="V272" s="906"/>
      <c r="W272" s="906"/>
      <c r="X272" s="906"/>
      <c r="Y272" s="906"/>
      <c r="Z272" s="906"/>
      <c r="AA272" s="906"/>
    </row>
    <row r="273" spans="1:45" s="807" customFormat="1" ht="15">
      <c r="A273" s="864"/>
      <c r="B273" s="864"/>
      <c r="C273" s="864"/>
      <c r="D273" s="2886" t="s">
        <v>1612</v>
      </c>
      <c r="E273" s="864"/>
      <c r="F273" s="864"/>
      <c r="G273" s="861"/>
      <c r="H273" s="861"/>
      <c r="I273" s="861"/>
      <c r="J273" s="864"/>
      <c r="K273" s="1102" t="str">
        <f>'PAGE DE GARDE'!B16</f>
        <v>REALITE 2014</v>
      </c>
      <c r="L273" s="1102" t="str">
        <f>'PAGE DE GARDE'!B15</f>
        <v>BUDGET 2015</v>
      </c>
      <c r="M273" s="1102" t="str">
        <f>'PAGE DE GARDE'!B14</f>
        <v>REALITE 2015</v>
      </c>
      <c r="N273" s="1102" t="s">
        <v>1610</v>
      </c>
      <c r="O273" s="864"/>
      <c r="R273" s="839"/>
      <c r="S273" s="839"/>
      <c r="T273" s="839"/>
      <c r="U273" s="839"/>
      <c r="V273" s="839"/>
      <c r="W273" s="839"/>
      <c r="X273" s="839"/>
      <c r="Y273" s="839"/>
      <c r="Z273" s="839"/>
      <c r="AA273" s="839"/>
      <c r="AB273" s="839"/>
      <c r="AC273" s="839"/>
      <c r="AD273" s="839"/>
      <c r="AE273" s="839"/>
      <c r="AF273" s="922"/>
      <c r="AG273" s="840"/>
      <c r="AH273" s="840"/>
      <c r="AI273" s="840"/>
      <c r="AJ273" s="840"/>
      <c r="AK273" s="840"/>
      <c r="AL273" s="840"/>
      <c r="AM273" s="840"/>
      <c r="AN273" s="840"/>
      <c r="AO273" s="840"/>
      <c r="AP273" s="840"/>
      <c r="AQ273" s="840"/>
      <c r="AR273" s="840"/>
      <c r="AS273" s="840"/>
    </row>
    <row r="274" spans="1:45" s="807" customFormat="1" ht="15">
      <c r="A274" s="864"/>
      <c r="B274" s="864"/>
      <c r="C274" s="864"/>
      <c r="D274" s="2389" t="s">
        <v>749</v>
      </c>
      <c r="E274" s="2390"/>
      <c r="F274" s="2390"/>
      <c r="G274" s="2391"/>
      <c r="H274" s="2391"/>
      <c r="I274" s="2391"/>
      <c r="J274" s="2391"/>
      <c r="K274" s="2391"/>
      <c r="L274" s="2391"/>
      <c r="M274" s="2391"/>
      <c r="N274" s="2391">
        <f>+L274-M274</f>
        <v>0</v>
      </c>
      <c r="O274" s="864"/>
      <c r="R274" s="839"/>
      <c r="S274" s="839"/>
      <c r="T274" s="839"/>
      <c r="U274" s="839"/>
      <c r="V274" s="839"/>
      <c r="W274" s="839"/>
      <c r="X274" s="839"/>
      <c r="Y274" s="839"/>
      <c r="Z274" s="839"/>
      <c r="AA274" s="839"/>
      <c r="AB274" s="839"/>
      <c r="AC274" s="839"/>
      <c r="AD274" s="839"/>
      <c r="AE274" s="839"/>
      <c r="AF274" s="922"/>
      <c r="AG274" s="840"/>
      <c r="AH274" s="840"/>
      <c r="AI274" s="840"/>
      <c r="AJ274" s="840"/>
      <c r="AK274" s="840"/>
      <c r="AL274" s="840"/>
      <c r="AM274" s="840"/>
      <c r="AN274" s="840"/>
      <c r="AO274" s="840"/>
      <c r="AP274" s="840"/>
      <c r="AQ274" s="840"/>
      <c r="AR274" s="840"/>
      <c r="AS274" s="840"/>
    </row>
    <row r="275" spans="1:45" s="861" customFormat="1" ht="15">
      <c r="A275" s="863"/>
      <c r="B275" s="863"/>
      <c r="C275" s="863"/>
      <c r="D275" s="2392" t="s">
        <v>750</v>
      </c>
      <c r="E275" s="2393"/>
      <c r="F275" s="2393"/>
      <c r="G275" s="2393"/>
      <c r="H275" s="2393"/>
      <c r="I275" s="2393"/>
      <c r="J275" s="2393"/>
      <c r="K275" s="2393"/>
      <c r="L275" s="2393"/>
      <c r="M275" s="2393"/>
      <c r="N275" s="2391">
        <f>+L275-M275</f>
        <v>0</v>
      </c>
      <c r="O275" s="864"/>
      <c r="R275" s="864"/>
      <c r="S275" s="839"/>
      <c r="T275" s="839"/>
      <c r="U275" s="839"/>
      <c r="V275" s="839"/>
      <c r="W275" s="839"/>
      <c r="X275" s="839"/>
      <c r="Y275" s="839"/>
      <c r="Z275" s="839"/>
      <c r="AA275" s="839"/>
      <c r="AB275" s="864"/>
      <c r="AC275" s="864"/>
      <c r="AD275" s="864"/>
      <c r="AE275" s="864"/>
      <c r="AF275" s="883"/>
      <c r="AG275" s="860"/>
      <c r="AH275" s="860"/>
      <c r="AI275" s="860"/>
      <c r="AJ275" s="860"/>
      <c r="AK275" s="860"/>
      <c r="AL275" s="860"/>
      <c r="AM275" s="860"/>
      <c r="AN275" s="860"/>
      <c r="AO275" s="860"/>
      <c r="AP275" s="860"/>
      <c r="AQ275" s="860"/>
      <c r="AR275" s="860"/>
      <c r="AS275" s="860"/>
    </row>
    <row r="276" spans="1:45" s="861" customFormat="1" ht="15">
      <c r="A276" s="864"/>
      <c r="B276" s="864"/>
      <c r="C276" s="864"/>
      <c r="D276" s="864"/>
      <c r="E276" s="864" t="s">
        <v>1500</v>
      </c>
      <c r="F276" s="864"/>
      <c r="G276" s="864"/>
      <c r="H276" s="864"/>
      <c r="I276" s="864"/>
      <c r="J276" s="864"/>
      <c r="K276" s="864"/>
      <c r="L276" s="864"/>
      <c r="M276" s="864"/>
      <c r="N276" s="864"/>
      <c r="O276" s="864"/>
      <c r="R276" s="864"/>
      <c r="S276" s="864"/>
      <c r="T276" s="864"/>
      <c r="U276" s="864"/>
      <c r="V276" s="864"/>
      <c r="W276" s="864"/>
      <c r="X276" s="864"/>
      <c r="Y276" s="864"/>
      <c r="Z276" s="864"/>
      <c r="AA276" s="864"/>
      <c r="AB276" s="864"/>
      <c r="AC276" s="864"/>
      <c r="AD276" s="864"/>
      <c r="AE276" s="864"/>
      <c r="AF276" s="883"/>
      <c r="AG276" s="860"/>
      <c r="AH276" s="860"/>
      <c r="AI276" s="860"/>
      <c r="AJ276" s="860"/>
      <c r="AK276" s="860"/>
      <c r="AL276" s="860"/>
      <c r="AM276" s="860"/>
      <c r="AN276" s="860"/>
      <c r="AO276" s="860"/>
      <c r="AP276" s="860"/>
      <c r="AQ276" s="860"/>
      <c r="AR276" s="860"/>
      <c r="AS276" s="860"/>
    </row>
    <row r="277" spans="1:45" s="861" customFormat="1" ht="15">
      <c r="A277" s="864"/>
      <c r="B277" s="864"/>
      <c r="C277" s="864"/>
      <c r="D277" s="864"/>
      <c r="E277" s="864" t="s">
        <v>33</v>
      </c>
      <c r="F277" s="864"/>
      <c r="G277" s="864"/>
      <c r="H277" s="864"/>
      <c r="I277" s="863"/>
      <c r="J277" s="863"/>
      <c r="K277" s="863"/>
      <c r="L277" s="863"/>
      <c r="M277" s="863"/>
      <c r="N277" s="863"/>
      <c r="O277" s="864"/>
      <c r="R277" s="864"/>
      <c r="S277" s="864"/>
      <c r="T277" s="864"/>
      <c r="U277" s="864"/>
      <c r="V277" s="864"/>
      <c r="W277" s="864"/>
      <c r="X277" s="864"/>
      <c r="Y277" s="864"/>
      <c r="Z277" s="864"/>
      <c r="AA277" s="864"/>
      <c r="AB277" s="864"/>
      <c r="AC277" s="864"/>
      <c r="AD277" s="864"/>
      <c r="AE277" s="864"/>
      <c r="AF277" s="883"/>
      <c r="AG277" s="860"/>
      <c r="AH277" s="860"/>
      <c r="AI277" s="860"/>
      <c r="AJ277" s="860"/>
      <c r="AK277" s="860"/>
      <c r="AL277" s="860"/>
      <c r="AM277" s="860"/>
      <c r="AN277" s="860"/>
      <c r="AO277" s="860"/>
      <c r="AP277" s="860"/>
      <c r="AQ277" s="860"/>
      <c r="AR277" s="860"/>
      <c r="AS277" s="860"/>
    </row>
    <row r="278" spans="1:45" s="861" customFormat="1" ht="15">
      <c r="A278" s="864"/>
      <c r="B278" s="864"/>
      <c r="C278" s="864"/>
      <c r="D278" s="864"/>
      <c r="E278" s="864" t="s">
        <v>1501</v>
      </c>
      <c r="F278" s="864"/>
      <c r="G278" s="864"/>
      <c r="H278" s="864"/>
      <c r="I278" s="863"/>
      <c r="J278" s="863"/>
      <c r="K278" s="863"/>
      <c r="L278" s="863"/>
      <c r="M278" s="863"/>
      <c r="O278" s="864"/>
      <c r="R278" s="864"/>
      <c r="S278" s="864"/>
      <c r="T278" s="864"/>
      <c r="U278" s="864"/>
      <c r="V278" s="864"/>
      <c r="W278" s="864"/>
      <c r="X278" s="864"/>
      <c r="Y278" s="864"/>
      <c r="Z278" s="864"/>
      <c r="AA278" s="864"/>
      <c r="AB278" s="864"/>
      <c r="AC278" s="864"/>
      <c r="AD278" s="864"/>
      <c r="AE278" s="864"/>
      <c r="AF278" s="883"/>
      <c r="AG278" s="860"/>
      <c r="AH278" s="860"/>
      <c r="AI278" s="860"/>
      <c r="AJ278" s="860"/>
      <c r="AK278" s="860"/>
      <c r="AL278" s="860"/>
      <c r="AM278" s="860"/>
      <c r="AN278" s="860"/>
      <c r="AO278" s="860"/>
      <c r="AP278" s="860"/>
      <c r="AQ278" s="860"/>
      <c r="AR278" s="860"/>
      <c r="AS278" s="860"/>
    </row>
    <row r="279" spans="1:45" s="861" customFormat="1" ht="15">
      <c r="A279" s="864"/>
      <c r="B279" s="864"/>
      <c r="C279" s="864"/>
      <c r="D279" s="2392" t="s">
        <v>765</v>
      </c>
      <c r="E279" s="2393"/>
      <c r="F279" s="2393"/>
      <c r="G279" s="2393"/>
      <c r="H279" s="2393"/>
      <c r="I279" s="2393"/>
      <c r="J279" s="2393"/>
      <c r="K279" s="2393"/>
      <c r="L279" s="2393"/>
      <c r="M279" s="2393"/>
      <c r="N279" s="2391">
        <f>+L279-M279</f>
        <v>0</v>
      </c>
      <c r="O279" s="864"/>
      <c r="R279" s="864"/>
      <c r="S279" s="864"/>
      <c r="T279" s="864"/>
      <c r="U279" s="864"/>
      <c r="V279" s="864"/>
      <c r="W279" s="864"/>
      <c r="X279" s="864"/>
      <c r="Y279" s="864"/>
      <c r="Z279" s="864"/>
      <c r="AA279" s="864"/>
      <c r="AB279" s="864"/>
      <c r="AC279" s="864"/>
      <c r="AD279" s="864"/>
      <c r="AE279" s="864"/>
      <c r="AF279" s="883"/>
      <c r="AG279" s="860"/>
      <c r="AH279" s="860"/>
      <c r="AI279" s="860"/>
      <c r="AJ279" s="860"/>
      <c r="AK279" s="860"/>
      <c r="AL279" s="860"/>
      <c r="AM279" s="860"/>
      <c r="AN279" s="860"/>
      <c r="AO279" s="860"/>
      <c r="AP279" s="860"/>
      <c r="AQ279" s="860"/>
      <c r="AR279" s="860"/>
      <c r="AS279" s="860"/>
    </row>
    <row r="280" spans="1:45" s="861" customFormat="1" ht="15">
      <c r="A280" s="864"/>
      <c r="B280" s="864"/>
      <c r="C280" s="864"/>
      <c r="D280" s="864"/>
      <c r="E280" s="864" t="s">
        <v>1502</v>
      </c>
      <c r="F280" s="864"/>
      <c r="G280" s="864"/>
      <c r="H280" s="864"/>
      <c r="I280" s="864"/>
      <c r="J280" s="864"/>
      <c r="K280" s="864"/>
      <c r="L280" s="864"/>
      <c r="M280" s="864"/>
      <c r="N280" s="864"/>
      <c r="O280" s="864"/>
      <c r="R280" s="864"/>
      <c r="S280" s="864"/>
      <c r="T280" s="864"/>
      <c r="U280" s="864"/>
      <c r="V280" s="864"/>
      <c r="W280" s="864"/>
      <c r="X280" s="864"/>
      <c r="Y280" s="864"/>
      <c r="Z280" s="864"/>
      <c r="AA280" s="864"/>
      <c r="AB280" s="864"/>
      <c r="AC280" s="864"/>
      <c r="AD280" s="864"/>
      <c r="AE280" s="864"/>
      <c r="AF280" s="883"/>
      <c r="AG280" s="860"/>
      <c r="AH280" s="860"/>
      <c r="AI280" s="860"/>
      <c r="AJ280" s="860"/>
      <c r="AK280" s="860"/>
      <c r="AL280" s="860"/>
      <c r="AM280" s="860"/>
      <c r="AN280" s="860"/>
      <c r="AO280" s="860"/>
      <c r="AP280" s="860"/>
      <c r="AQ280" s="860"/>
      <c r="AR280" s="860"/>
      <c r="AS280" s="860"/>
    </row>
    <row r="281" spans="1:45" s="861" customFormat="1" ht="15">
      <c r="A281" s="864"/>
      <c r="B281" s="864"/>
      <c r="C281" s="864"/>
      <c r="D281" s="864"/>
      <c r="E281" s="864" t="s">
        <v>1503</v>
      </c>
      <c r="F281" s="864"/>
      <c r="G281" s="864"/>
      <c r="H281" s="864"/>
      <c r="I281" s="864"/>
      <c r="J281" s="864"/>
      <c r="K281" s="864"/>
      <c r="L281" s="864"/>
      <c r="M281" s="864"/>
      <c r="N281" s="864"/>
      <c r="O281" s="864"/>
      <c r="R281" s="864"/>
      <c r="S281" s="864"/>
      <c r="T281" s="864"/>
      <c r="U281" s="864"/>
      <c r="V281" s="864"/>
      <c r="W281" s="864"/>
      <c r="X281" s="864"/>
      <c r="Y281" s="864"/>
      <c r="Z281" s="864"/>
      <c r="AA281" s="864"/>
      <c r="AB281" s="864"/>
      <c r="AC281" s="864"/>
      <c r="AD281" s="864"/>
      <c r="AE281" s="864"/>
      <c r="AF281" s="883"/>
      <c r="AG281" s="860"/>
      <c r="AH281" s="860"/>
      <c r="AI281" s="860"/>
      <c r="AJ281" s="860"/>
      <c r="AK281" s="860"/>
      <c r="AL281" s="860"/>
      <c r="AM281" s="860"/>
      <c r="AN281" s="860"/>
      <c r="AO281" s="860"/>
      <c r="AP281" s="860"/>
      <c r="AQ281" s="860"/>
      <c r="AR281" s="860"/>
      <c r="AS281" s="860"/>
    </row>
    <row r="282" spans="1:45" s="861" customFormat="1" ht="15">
      <c r="A282" s="864"/>
      <c r="B282" s="864"/>
      <c r="C282" s="864"/>
      <c r="D282" s="864"/>
      <c r="E282" s="864" t="s">
        <v>1504</v>
      </c>
      <c r="F282" s="864"/>
      <c r="G282" s="864"/>
      <c r="H282" s="864"/>
      <c r="I282" s="864"/>
      <c r="J282" s="864"/>
      <c r="K282" s="864"/>
      <c r="L282" s="864"/>
      <c r="M282" s="864"/>
      <c r="N282" s="864"/>
      <c r="O282" s="864"/>
      <c r="R282" s="864"/>
      <c r="S282" s="864"/>
      <c r="T282" s="864"/>
      <c r="U282" s="864"/>
      <c r="V282" s="864"/>
      <c r="W282" s="864"/>
      <c r="X282" s="864"/>
      <c r="Y282" s="864"/>
      <c r="Z282" s="864"/>
      <c r="AA282" s="864"/>
      <c r="AB282" s="864"/>
      <c r="AC282" s="864"/>
      <c r="AD282" s="864"/>
      <c r="AE282" s="864"/>
      <c r="AF282" s="883"/>
      <c r="AG282" s="860"/>
      <c r="AH282" s="860"/>
      <c r="AI282" s="860"/>
      <c r="AJ282" s="860"/>
      <c r="AK282" s="860"/>
      <c r="AL282" s="860"/>
      <c r="AM282" s="860"/>
      <c r="AN282" s="860"/>
      <c r="AO282" s="860"/>
      <c r="AP282" s="860"/>
      <c r="AQ282" s="860"/>
      <c r="AR282" s="860"/>
      <c r="AS282" s="860"/>
    </row>
    <row r="283" spans="1:45" s="861" customFormat="1" ht="15">
      <c r="A283" s="864"/>
      <c r="B283" s="864"/>
      <c r="C283" s="864"/>
      <c r="D283" s="2392" t="s">
        <v>1505</v>
      </c>
      <c r="E283" s="2393"/>
      <c r="F283" s="2393"/>
      <c r="G283" s="2393"/>
      <c r="H283" s="2393"/>
      <c r="I283" s="2393"/>
      <c r="J283" s="2393"/>
      <c r="K283" s="2393"/>
      <c r="L283" s="2393"/>
      <c r="M283" s="2393"/>
      <c r="N283" s="2391">
        <f>+L283-M283</f>
        <v>0</v>
      </c>
      <c r="O283" s="864"/>
      <c r="R283" s="864"/>
      <c r="S283" s="864"/>
      <c r="T283" s="864"/>
      <c r="U283" s="864"/>
      <c r="V283" s="864"/>
      <c r="W283" s="864"/>
      <c r="X283" s="864"/>
      <c r="Y283" s="864"/>
      <c r="Z283" s="864"/>
      <c r="AA283" s="864"/>
      <c r="AB283" s="864"/>
      <c r="AC283" s="864"/>
      <c r="AD283" s="864"/>
      <c r="AE283" s="864"/>
      <c r="AF283" s="883"/>
      <c r="AG283" s="860"/>
      <c r="AH283" s="860"/>
      <c r="AI283" s="860"/>
      <c r="AJ283" s="860"/>
      <c r="AK283" s="860"/>
      <c r="AL283" s="860"/>
      <c r="AM283" s="860"/>
      <c r="AN283" s="860"/>
      <c r="AO283" s="860"/>
      <c r="AP283" s="860"/>
      <c r="AQ283" s="860"/>
      <c r="AR283" s="860"/>
      <c r="AS283" s="860"/>
    </row>
    <row r="284" spans="1:45" s="861" customFormat="1" ht="15">
      <c r="A284" s="864"/>
      <c r="B284" s="864"/>
      <c r="C284" s="864"/>
      <c r="D284" s="2392" t="s">
        <v>1506</v>
      </c>
      <c r="E284" s="2393"/>
      <c r="F284" s="2393"/>
      <c r="G284" s="2393"/>
      <c r="H284" s="2393"/>
      <c r="I284" s="2393"/>
      <c r="J284" s="2393"/>
      <c r="K284" s="2393"/>
      <c r="L284" s="2393"/>
      <c r="M284" s="2393"/>
      <c r="N284" s="2391">
        <f>+L284-M284</f>
        <v>0</v>
      </c>
      <c r="O284" s="864"/>
      <c r="R284" s="864"/>
      <c r="S284" s="864"/>
      <c r="T284" s="864"/>
      <c r="U284" s="864"/>
      <c r="V284" s="864"/>
      <c r="W284" s="864"/>
      <c r="X284" s="864"/>
      <c r="Y284" s="864"/>
      <c r="Z284" s="864"/>
      <c r="AA284" s="864"/>
      <c r="AB284" s="864"/>
      <c r="AC284" s="864"/>
      <c r="AD284" s="864"/>
      <c r="AE284" s="864"/>
      <c r="AF284" s="883"/>
      <c r="AG284" s="860"/>
      <c r="AH284" s="860"/>
      <c r="AI284" s="860"/>
      <c r="AJ284" s="860"/>
      <c r="AK284" s="860"/>
      <c r="AL284" s="860"/>
      <c r="AM284" s="860"/>
      <c r="AN284" s="860"/>
      <c r="AO284" s="860"/>
      <c r="AP284" s="860"/>
      <c r="AQ284" s="860"/>
      <c r="AR284" s="860"/>
      <c r="AS284" s="860"/>
    </row>
    <row r="285" spans="1:45" s="861" customFormat="1" ht="15">
      <c r="A285" s="864"/>
      <c r="B285" s="864"/>
      <c r="C285" s="864"/>
      <c r="D285" s="2392" t="s">
        <v>1507</v>
      </c>
      <c r="E285" s="2393"/>
      <c r="F285" s="2393"/>
      <c r="G285" s="2393"/>
      <c r="H285" s="2393"/>
      <c r="I285" s="2393"/>
      <c r="J285" s="2393"/>
      <c r="K285" s="2393"/>
      <c r="L285" s="2393"/>
      <c r="M285" s="2393"/>
      <c r="N285" s="2391">
        <f>+L285-M285</f>
        <v>0</v>
      </c>
      <c r="O285" s="864"/>
      <c r="R285" s="864"/>
      <c r="S285" s="864"/>
      <c r="T285" s="864"/>
      <c r="U285" s="864"/>
      <c r="V285" s="864"/>
      <c r="W285" s="864"/>
      <c r="X285" s="864"/>
      <c r="Y285" s="864"/>
      <c r="Z285" s="864"/>
      <c r="AA285" s="864"/>
      <c r="AB285" s="864"/>
      <c r="AC285" s="864"/>
      <c r="AD285" s="864"/>
      <c r="AE285" s="864"/>
      <c r="AF285" s="883"/>
      <c r="AG285" s="860"/>
      <c r="AH285" s="860"/>
      <c r="AI285" s="860"/>
      <c r="AJ285" s="860"/>
      <c r="AK285" s="860"/>
      <c r="AL285" s="860"/>
      <c r="AM285" s="860"/>
      <c r="AN285" s="860"/>
      <c r="AO285" s="860"/>
      <c r="AP285" s="860"/>
      <c r="AQ285" s="860"/>
      <c r="AR285" s="860"/>
      <c r="AS285" s="860"/>
    </row>
    <row r="286" spans="1:45" s="861" customFormat="1" ht="15">
      <c r="A286" s="864"/>
      <c r="B286" s="864"/>
      <c r="C286" s="864"/>
      <c r="D286" s="864"/>
      <c r="E286" s="864"/>
      <c r="F286" s="864"/>
      <c r="O286" s="864"/>
      <c r="R286" s="864"/>
      <c r="S286" s="864"/>
      <c r="T286" s="864"/>
      <c r="U286" s="864"/>
      <c r="V286" s="864"/>
      <c r="W286" s="864"/>
      <c r="X286" s="864"/>
      <c r="Y286" s="864"/>
      <c r="Z286" s="864"/>
      <c r="AA286" s="864"/>
      <c r="AB286" s="864"/>
      <c r="AC286" s="864"/>
      <c r="AD286" s="864"/>
      <c r="AE286" s="864"/>
      <c r="AF286" s="883"/>
      <c r="AG286" s="860"/>
      <c r="AH286" s="860"/>
      <c r="AI286" s="860"/>
      <c r="AJ286" s="860"/>
      <c r="AK286" s="860"/>
      <c r="AL286" s="860"/>
      <c r="AM286" s="860"/>
      <c r="AN286" s="860"/>
      <c r="AO286" s="860"/>
      <c r="AP286" s="860"/>
      <c r="AQ286" s="860"/>
      <c r="AR286" s="860"/>
      <c r="AS286" s="860"/>
    </row>
    <row r="287" spans="1:45" s="861" customFormat="1" ht="15">
      <c r="A287" s="864"/>
      <c r="B287" s="864"/>
      <c r="C287" s="864"/>
      <c r="D287" s="2394" t="s">
        <v>1508</v>
      </c>
      <c r="E287" s="2395"/>
      <c r="F287" s="2395"/>
      <c r="G287" s="2396"/>
      <c r="H287" s="2396"/>
      <c r="I287" s="2396"/>
      <c r="J287" s="2396"/>
      <c r="K287" s="2396">
        <f>K274+K275+K279+K283+K284+K285</f>
        <v>0</v>
      </c>
      <c r="L287" s="2396">
        <f>L274+L275+L279+L283+L284+L285</f>
        <v>0</v>
      </c>
      <c r="M287" s="2396">
        <f>M274+M275+M279+M283+M284+M285</f>
        <v>0</v>
      </c>
      <c r="N287" s="2396">
        <f>N274+N275+N279+N283+N284+N285</f>
        <v>0</v>
      </c>
      <c r="O287" s="864"/>
      <c r="R287" s="864"/>
      <c r="S287" s="864"/>
      <c r="T287" s="864"/>
      <c r="U287" s="864"/>
      <c r="V287" s="864"/>
      <c r="W287" s="864"/>
      <c r="X287" s="864"/>
      <c r="Y287" s="864"/>
      <c r="Z287" s="864"/>
      <c r="AA287" s="864"/>
      <c r="AB287" s="864"/>
      <c r="AC287" s="864"/>
      <c r="AD287" s="864"/>
      <c r="AE287" s="864"/>
      <c r="AF287" s="883"/>
      <c r="AG287" s="860"/>
      <c r="AH287" s="860"/>
      <c r="AI287" s="860"/>
      <c r="AJ287" s="860"/>
      <c r="AK287" s="860"/>
      <c r="AL287" s="860"/>
      <c r="AM287" s="860"/>
      <c r="AN287" s="860"/>
      <c r="AO287" s="860"/>
      <c r="AP287" s="860"/>
      <c r="AQ287" s="860"/>
      <c r="AR287" s="860"/>
      <c r="AS287" s="860"/>
    </row>
    <row r="288" spans="1:45" s="807" customFormat="1" ht="15">
      <c r="A288" s="864"/>
      <c r="B288" s="864"/>
      <c r="C288" s="864"/>
      <c r="D288" s="2397"/>
      <c r="E288" s="2398"/>
      <c r="F288" s="2398"/>
      <c r="G288" s="2399"/>
      <c r="H288" s="2399"/>
      <c r="I288" s="2399"/>
      <c r="J288" s="2238"/>
      <c r="K288" s="2400"/>
      <c r="L288" s="2400"/>
      <c r="M288" s="2400"/>
      <c r="N288" s="1103"/>
      <c r="O288" s="864"/>
      <c r="R288" s="839"/>
      <c r="S288" s="864"/>
      <c r="T288" s="864"/>
      <c r="U288" s="864"/>
      <c r="V288" s="864"/>
      <c r="W288" s="864"/>
      <c r="X288" s="864"/>
      <c r="Y288" s="864"/>
      <c r="Z288" s="864"/>
      <c r="AA288" s="864"/>
      <c r="AB288" s="839"/>
      <c r="AC288" s="839"/>
      <c r="AD288" s="839"/>
      <c r="AE288" s="839"/>
      <c r="AF288" s="922"/>
      <c r="AG288" s="840"/>
      <c r="AH288" s="840"/>
      <c r="AI288" s="840"/>
      <c r="AJ288" s="840"/>
      <c r="AK288" s="840"/>
      <c r="AL288" s="840"/>
      <c r="AM288" s="840"/>
      <c r="AN288" s="840"/>
      <c r="AO288" s="840"/>
      <c r="AP288" s="840"/>
      <c r="AQ288" s="840"/>
      <c r="AR288" s="840"/>
      <c r="AS288" s="840"/>
    </row>
    <row r="289" spans="1:45" s="861" customFormat="1" ht="15">
      <c r="A289" s="864"/>
      <c r="B289" s="864"/>
      <c r="C289" s="864"/>
      <c r="D289" s="864"/>
      <c r="E289" s="864"/>
      <c r="F289" s="864"/>
      <c r="J289" s="863"/>
      <c r="K289" s="1103"/>
      <c r="L289" s="1103"/>
      <c r="M289" s="1103"/>
      <c r="N289" s="1103"/>
      <c r="O289" s="864"/>
      <c r="R289" s="864"/>
      <c r="S289" s="864"/>
      <c r="T289" s="864"/>
      <c r="U289" s="864"/>
      <c r="V289" s="864"/>
      <c r="W289" s="864"/>
      <c r="X289" s="864"/>
      <c r="Y289" s="864"/>
      <c r="Z289" s="864"/>
      <c r="AA289" s="864"/>
      <c r="AB289" s="864"/>
      <c r="AC289" s="864"/>
      <c r="AD289" s="864"/>
      <c r="AE289" s="864"/>
      <c r="AF289" s="883"/>
      <c r="AG289" s="860"/>
      <c r="AH289" s="860"/>
      <c r="AI289" s="860"/>
      <c r="AJ289" s="860"/>
      <c r="AK289" s="860"/>
      <c r="AL289" s="860"/>
      <c r="AM289" s="860"/>
      <c r="AN289" s="860"/>
      <c r="AO289" s="860"/>
      <c r="AP289" s="860"/>
      <c r="AQ289" s="860"/>
      <c r="AR289" s="860"/>
      <c r="AS289" s="860"/>
    </row>
    <row r="290" spans="1:45" s="861" customFormat="1" ht="15">
      <c r="A290" s="864"/>
      <c r="B290" s="864"/>
      <c r="C290" s="864"/>
      <c r="D290" s="864"/>
      <c r="E290" s="864"/>
      <c r="F290" s="864"/>
      <c r="J290" s="863"/>
      <c r="K290" s="863"/>
      <c r="L290" s="863"/>
      <c r="M290" s="863"/>
      <c r="N290" s="863"/>
      <c r="O290" s="864"/>
      <c r="R290" s="864"/>
      <c r="S290" s="864"/>
      <c r="T290" s="864"/>
      <c r="U290" s="864"/>
      <c r="V290" s="864"/>
      <c r="W290" s="864"/>
      <c r="X290" s="864"/>
      <c r="Y290" s="864"/>
      <c r="Z290" s="864"/>
      <c r="AA290" s="864"/>
      <c r="AB290" s="864"/>
      <c r="AC290" s="864"/>
      <c r="AD290" s="864"/>
      <c r="AE290" s="864"/>
      <c r="AF290" s="883"/>
      <c r="AG290" s="860"/>
      <c r="AH290" s="860"/>
      <c r="AI290" s="860"/>
      <c r="AJ290" s="860"/>
      <c r="AK290" s="860"/>
      <c r="AL290" s="860"/>
      <c r="AM290" s="860"/>
      <c r="AN290" s="860"/>
      <c r="AO290" s="860"/>
      <c r="AP290" s="860"/>
      <c r="AQ290" s="860"/>
      <c r="AR290" s="860"/>
      <c r="AS290" s="860"/>
    </row>
    <row r="291" spans="1:45" s="905" customFormat="1">
      <c r="A291" s="904"/>
      <c r="B291" s="904"/>
      <c r="C291" s="904"/>
      <c r="D291" s="904"/>
      <c r="E291" s="904"/>
      <c r="F291" s="904"/>
      <c r="J291" s="909"/>
      <c r="K291" s="909"/>
      <c r="L291" s="909"/>
      <c r="M291" s="909"/>
      <c r="N291" s="909"/>
      <c r="O291" s="904"/>
      <c r="R291" s="904"/>
      <c r="S291" s="904"/>
      <c r="T291" s="904"/>
      <c r="U291" s="904"/>
      <c r="V291" s="904"/>
      <c r="W291" s="904"/>
      <c r="X291" s="904"/>
      <c r="Y291" s="904"/>
      <c r="Z291" s="904"/>
      <c r="AA291" s="904"/>
      <c r="AB291" s="904"/>
      <c r="AC291" s="904"/>
      <c r="AD291" s="904"/>
      <c r="AE291" s="904"/>
      <c r="AF291" s="912"/>
      <c r="AG291" s="911"/>
      <c r="AH291" s="911"/>
      <c r="AI291" s="911"/>
      <c r="AJ291" s="911"/>
      <c r="AK291" s="911"/>
      <c r="AL291" s="911"/>
      <c r="AM291" s="911"/>
      <c r="AN291" s="911"/>
      <c r="AO291" s="911"/>
      <c r="AP291" s="911"/>
      <c r="AQ291" s="911"/>
      <c r="AR291" s="911"/>
      <c r="AS291" s="911"/>
    </row>
    <row r="292" spans="1:45" s="905" customFormat="1">
      <c r="A292" s="904"/>
      <c r="B292" s="904"/>
      <c r="C292" s="904"/>
      <c r="D292" s="904"/>
      <c r="E292" s="904"/>
      <c r="F292" s="904"/>
      <c r="J292" s="909"/>
      <c r="K292" s="909"/>
      <c r="L292" s="909"/>
      <c r="M292" s="909"/>
      <c r="N292" s="909"/>
      <c r="O292" s="904"/>
      <c r="R292" s="904"/>
      <c r="S292" s="904"/>
      <c r="T292" s="904"/>
      <c r="U292" s="904"/>
      <c r="V292" s="904"/>
      <c r="W292" s="904"/>
      <c r="X292" s="904"/>
      <c r="Y292" s="904"/>
      <c r="Z292" s="904"/>
      <c r="AA292" s="904"/>
      <c r="AB292" s="904"/>
      <c r="AC292" s="904"/>
      <c r="AD292" s="904"/>
      <c r="AE292" s="904"/>
      <c r="AF292" s="912"/>
      <c r="AG292" s="911"/>
      <c r="AH292" s="911"/>
      <c r="AI292" s="911"/>
      <c r="AJ292" s="911"/>
      <c r="AK292" s="911"/>
      <c r="AL292" s="911"/>
      <c r="AM292" s="911"/>
      <c r="AN292" s="911"/>
      <c r="AO292" s="911"/>
      <c r="AP292" s="911"/>
      <c r="AQ292" s="911"/>
      <c r="AR292" s="911"/>
      <c r="AS292" s="911"/>
    </row>
    <row r="293" spans="1:45" s="905" customFormat="1">
      <c r="A293" s="904"/>
      <c r="B293" s="904"/>
      <c r="C293" s="904"/>
      <c r="D293" s="904"/>
      <c r="E293" s="904"/>
      <c r="F293" s="904"/>
      <c r="J293" s="909"/>
      <c r="K293" s="909"/>
      <c r="L293" s="909"/>
      <c r="M293" s="909"/>
      <c r="N293" s="909"/>
      <c r="O293" s="904"/>
      <c r="R293" s="904"/>
      <c r="S293" s="904"/>
      <c r="T293" s="904"/>
      <c r="U293" s="904"/>
      <c r="V293" s="904"/>
      <c r="W293" s="904"/>
      <c r="X293" s="904"/>
      <c r="Y293" s="904"/>
      <c r="Z293" s="904"/>
      <c r="AA293" s="904"/>
      <c r="AB293" s="904"/>
      <c r="AC293" s="904"/>
      <c r="AD293" s="904"/>
      <c r="AE293" s="904"/>
      <c r="AF293" s="912"/>
      <c r="AG293" s="911"/>
      <c r="AH293" s="911"/>
      <c r="AI293" s="911"/>
      <c r="AJ293" s="911"/>
      <c r="AK293" s="911"/>
      <c r="AL293" s="911"/>
      <c r="AM293" s="911"/>
      <c r="AN293" s="911"/>
      <c r="AO293" s="911"/>
      <c r="AP293" s="911"/>
      <c r="AQ293" s="911"/>
      <c r="AR293" s="911"/>
      <c r="AS293" s="911"/>
    </row>
    <row r="294" spans="1:45" s="905" customFormat="1" ht="18">
      <c r="A294" s="923" t="s">
        <v>510</v>
      </c>
      <c r="B294" s="904"/>
      <c r="C294" s="904"/>
      <c r="D294" s="904"/>
      <c r="E294" s="904"/>
      <c r="F294" s="904"/>
      <c r="J294" s="909"/>
      <c r="K294" s="909"/>
      <c r="L294" s="909"/>
      <c r="M294" s="909"/>
      <c r="N294" s="909"/>
      <c r="O294" s="904"/>
      <c r="R294" s="904"/>
      <c r="S294" s="904"/>
      <c r="T294" s="904"/>
      <c r="U294" s="904"/>
      <c r="V294" s="904"/>
      <c r="W294" s="904"/>
      <c r="X294" s="904"/>
      <c r="Y294" s="904"/>
      <c r="Z294" s="904"/>
      <c r="AA294" s="904"/>
      <c r="AB294" s="904"/>
      <c r="AC294" s="904"/>
      <c r="AD294" s="904"/>
      <c r="AE294" s="904"/>
      <c r="AF294" s="912"/>
      <c r="AG294" s="911"/>
      <c r="AH294" s="911"/>
      <c r="AI294" s="911"/>
      <c r="AJ294" s="911"/>
      <c r="AK294" s="911"/>
      <c r="AL294" s="911"/>
      <c r="AM294" s="911"/>
      <c r="AN294" s="911"/>
      <c r="AO294" s="911"/>
      <c r="AP294" s="911"/>
      <c r="AQ294" s="911"/>
      <c r="AR294" s="911"/>
      <c r="AS294" s="911"/>
    </row>
    <row r="295" spans="1:45" s="905" customFormat="1" ht="15">
      <c r="A295" s="864" t="s">
        <v>713</v>
      </c>
      <c r="B295" s="864" t="str">
        <f>+ANNEXES!D12</f>
        <v>Une note explicative reprenant une vue d'ensemble des clés de répartitions utilisées pour compléter le tableau 3A et leur justification.  Documentez les différences éventuelles à l'égard de la proposition tarifaire.</v>
      </c>
      <c r="C295" s="904"/>
      <c r="D295" s="904"/>
      <c r="E295" s="904"/>
      <c r="F295" s="904"/>
      <c r="J295" s="909"/>
      <c r="K295" s="909"/>
      <c r="L295" s="909"/>
      <c r="M295" s="909"/>
      <c r="N295" s="909"/>
      <c r="O295" s="904"/>
      <c r="R295" s="904"/>
      <c r="S295" s="904"/>
      <c r="T295" s="904"/>
      <c r="U295" s="904"/>
      <c r="V295" s="904"/>
      <c r="W295" s="904"/>
      <c r="X295" s="904"/>
      <c r="Y295" s="904"/>
      <c r="Z295" s="904"/>
      <c r="AA295" s="904"/>
      <c r="AB295" s="904"/>
      <c r="AC295" s="904"/>
      <c r="AD295" s="904"/>
      <c r="AE295" s="904"/>
      <c r="AF295" s="912"/>
      <c r="AG295" s="911"/>
      <c r="AH295" s="911"/>
      <c r="AI295" s="911"/>
      <c r="AJ295" s="911"/>
      <c r="AK295" s="911"/>
      <c r="AL295" s="911"/>
      <c r="AM295" s="911"/>
      <c r="AN295" s="911"/>
      <c r="AO295" s="911"/>
      <c r="AP295" s="911"/>
      <c r="AQ295" s="911"/>
      <c r="AR295" s="911"/>
      <c r="AS295" s="911"/>
    </row>
    <row r="296" spans="1:45" s="905" customFormat="1">
      <c r="A296" s="904"/>
      <c r="B296" s="904"/>
      <c r="C296" s="904"/>
      <c r="D296" s="904"/>
      <c r="E296" s="904"/>
      <c r="F296" s="904"/>
      <c r="J296" s="909"/>
      <c r="K296" s="909"/>
      <c r="L296" s="909"/>
      <c r="M296" s="909"/>
      <c r="N296" s="909"/>
      <c r="O296" s="904"/>
      <c r="R296" s="904"/>
      <c r="S296" s="904"/>
      <c r="T296" s="904"/>
      <c r="U296" s="904"/>
      <c r="V296" s="904"/>
      <c r="W296" s="904"/>
      <c r="X296" s="904"/>
      <c r="Y296" s="904"/>
      <c r="Z296" s="904"/>
      <c r="AA296" s="904"/>
      <c r="AB296" s="904"/>
      <c r="AC296" s="904"/>
      <c r="AD296" s="904"/>
      <c r="AE296" s="904"/>
      <c r="AF296" s="912"/>
      <c r="AG296" s="911"/>
      <c r="AH296" s="911"/>
      <c r="AI296" s="911"/>
      <c r="AJ296" s="911"/>
      <c r="AK296" s="911"/>
      <c r="AL296" s="911"/>
      <c r="AM296" s="911"/>
      <c r="AN296" s="911"/>
      <c r="AO296" s="911"/>
      <c r="AP296" s="911"/>
      <c r="AQ296" s="911"/>
      <c r="AR296" s="911"/>
      <c r="AS296" s="911"/>
    </row>
    <row r="297" spans="1:45" s="905" customFormat="1">
      <c r="A297" s="904"/>
      <c r="B297" s="904"/>
      <c r="C297" s="904"/>
      <c r="D297" s="904"/>
      <c r="E297" s="904"/>
      <c r="F297" s="904"/>
      <c r="J297" s="909"/>
      <c r="K297" s="909"/>
      <c r="L297" s="909"/>
      <c r="M297" s="909"/>
      <c r="N297" s="909"/>
      <c r="O297" s="904"/>
      <c r="R297" s="904"/>
      <c r="S297" s="904"/>
      <c r="T297" s="904"/>
      <c r="U297" s="904"/>
      <c r="V297" s="904"/>
      <c r="W297" s="904"/>
      <c r="X297" s="904"/>
      <c r="Y297" s="904"/>
      <c r="Z297" s="904"/>
      <c r="AA297" s="904"/>
      <c r="AB297" s="904"/>
      <c r="AC297" s="904"/>
      <c r="AD297" s="904"/>
      <c r="AE297" s="904"/>
      <c r="AF297" s="912"/>
      <c r="AG297" s="911"/>
      <c r="AH297" s="911"/>
      <c r="AI297" s="911"/>
      <c r="AJ297" s="911"/>
      <c r="AK297" s="911"/>
      <c r="AL297" s="911"/>
      <c r="AM297" s="911"/>
      <c r="AN297" s="911"/>
      <c r="AO297" s="911"/>
      <c r="AP297" s="911"/>
      <c r="AQ297" s="911"/>
      <c r="AR297" s="911"/>
      <c r="AS297" s="911"/>
    </row>
    <row r="298" spans="1:45" s="905" customFormat="1">
      <c r="A298" s="904"/>
      <c r="B298" s="904"/>
      <c r="C298" s="904"/>
      <c r="D298" s="904"/>
      <c r="E298" s="904"/>
      <c r="F298" s="904"/>
      <c r="J298" s="909"/>
      <c r="K298" s="909"/>
      <c r="L298" s="909"/>
      <c r="M298" s="909"/>
      <c r="N298" s="909"/>
      <c r="O298" s="904"/>
      <c r="R298" s="904"/>
      <c r="S298" s="904"/>
      <c r="T298" s="904"/>
      <c r="U298" s="904"/>
      <c r="V298" s="904"/>
      <c r="W298" s="904"/>
      <c r="X298" s="904"/>
      <c r="Y298" s="904"/>
      <c r="Z298" s="904"/>
      <c r="AA298" s="904"/>
      <c r="AB298" s="904"/>
      <c r="AC298" s="904"/>
      <c r="AD298" s="904"/>
      <c r="AE298" s="904"/>
      <c r="AF298" s="912"/>
      <c r="AG298" s="911"/>
      <c r="AH298" s="911"/>
      <c r="AI298" s="911"/>
      <c r="AJ298" s="911"/>
      <c r="AK298" s="911"/>
      <c r="AL298" s="911"/>
      <c r="AM298" s="911"/>
      <c r="AN298" s="911"/>
      <c r="AO298" s="911"/>
      <c r="AP298" s="911"/>
      <c r="AQ298" s="911"/>
      <c r="AR298" s="911"/>
      <c r="AS298" s="911"/>
    </row>
    <row r="299" spans="1:45" s="905" customFormat="1">
      <c r="A299" s="904"/>
      <c r="B299" s="904"/>
      <c r="C299" s="904"/>
      <c r="D299" s="904"/>
      <c r="E299" s="904"/>
      <c r="F299" s="904"/>
      <c r="J299" s="909"/>
      <c r="K299" s="909"/>
      <c r="L299" s="909"/>
      <c r="M299" s="909"/>
      <c r="N299" s="909"/>
      <c r="O299" s="904"/>
      <c r="R299" s="904"/>
      <c r="S299" s="904"/>
      <c r="T299" s="904"/>
      <c r="U299" s="904"/>
      <c r="V299" s="904"/>
      <c r="W299" s="904"/>
      <c r="X299" s="904"/>
      <c r="Y299" s="904"/>
      <c r="Z299" s="904"/>
      <c r="AA299" s="904"/>
      <c r="AB299" s="904"/>
      <c r="AC299" s="904"/>
      <c r="AD299" s="904"/>
      <c r="AE299" s="904"/>
      <c r="AF299" s="912"/>
      <c r="AG299" s="911"/>
      <c r="AH299" s="911"/>
      <c r="AI299" s="911"/>
      <c r="AJ299" s="911"/>
      <c r="AK299" s="911"/>
      <c r="AL299" s="911"/>
      <c r="AM299" s="911"/>
      <c r="AN299" s="911"/>
      <c r="AO299" s="911"/>
      <c r="AP299" s="911"/>
      <c r="AQ299" s="911"/>
      <c r="AR299" s="911"/>
      <c r="AS299" s="911"/>
    </row>
    <row r="300" spans="1:45" s="905" customFormat="1">
      <c r="A300" s="904"/>
      <c r="B300" s="904"/>
      <c r="C300" s="904"/>
      <c r="D300" s="904"/>
      <c r="E300" s="904"/>
      <c r="F300" s="904"/>
      <c r="J300" s="909"/>
      <c r="K300" s="909"/>
      <c r="L300" s="909"/>
      <c r="M300" s="909"/>
      <c r="N300" s="909"/>
      <c r="O300" s="904"/>
      <c r="R300" s="904"/>
      <c r="S300" s="904"/>
      <c r="T300" s="904"/>
      <c r="U300" s="904"/>
      <c r="V300" s="904"/>
      <c r="W300" s="904"/>
      <c r="X300" s="904"/>
      <c r="Y300" s="904"/>
      <c r="Z300" s="904"/>
      <c r="AA300" s="904"/>
      <c r="AB300" s="904"/>
      <c r="AC300" s="904"/>
      <c r="AD300" s="904"/>
      <c r="AE300" s="904"/>
      <c r="AF300" s="912"/>
      <c r="AG300" s="911"/>
      <c r="AH300" s="911"/>
      <c r="AI300" s="911"/>
      <c r="AJ300" s="911"/>
      <c r="AK300" s="911"/>
      <c r="AL300" s="911"/>
      <c r="AM300" s="911"/>
      <c r="AN300" s="911"/>
      <c r="AO300" s="911"/>
      <c r="AP300" s="911"/>
      <c r="AQ300" s="911"/>
      <c r="AR300" s="911"/>
      <c r="AS300" s="911"/>
    </row>
    <row r="301" spans="1:45" s="905" customFormat="1">
      <c r="A301" s="904"/>
      <c r="B301" s="904"/>
      <c r="C301" s="904"/>
      <c r="D301" s="904"/>
      <c r="E301" s="904"/>
      <c r="F301" s="904"/>
      <c r="J301" s="909"/>
      <c r="K301" s="909"/>
      <c r="L301" s="909"/>
      <c r="M301" s="909"/>
      <c r="N301" s="909"/>
      <c r="O301" s="904"/>
      <c r="R301" s="904"/>
      <c r="S301" s="904"/>
      <c r="T301" s="904"/>
      <c r="U301" s="904"/>
      <c r="V301" s="904"/>
      <c r="W301" s="904"/>
      <c r="X301" s="904"/>
      <c r="Y301" s="904"/>
      <c r="Z301" s="904"/>
      <c r="AA301" s="904"/>
      <c r="AB301" s="904"/>
      <c r="AC301" s="904"/>
      <c r="AD301" s="904"/>
      <c r="AE301" s="904"/>
      <c r="AF301" s="912"/>
      <c r="AG301" s="911"/>
      <c r="AH301" s="911"/>
      <c r="AI301" s="911"/>
      <c r="AJ301" s="911"/>
      <c r="AK301" s="911"/>
      <c r="AL301" s="911"/>
      <c r="AM301" s="911"/>
      <c r="AN301" s="911"/>
      <c r="AO301" s="911"/>
      <c r="AP301" s="911"/>
      <c r="AQ301" s="911"/>
      <c r="AR301" s="911"/>
      <c r="AS301" s="911"/>
    </row>
    <row r="302" spans="1:45" s="905" customFormat="1">
      <c r="A302" s="904"/>
      <c r="B302" s="904"/>
      <c r="C302" s="904"/>
      <c r="D302" s="904"/>
      <c r="E302" s="904"/>
      <c r="F302" s="904"/>
      <c r="J302" s="909"/>
      <c r="K302" s="909"/>
      <c r="L302" s="909"/>
      <c r="M302" s="909"/>
      <c r="N302" s="909"/>
      <c r="O302" s="904"/>
      <c r="R302" s="904"/>
      <c r="S302" s="904"/>
      <c r="T302" s="904"/>
      <c r="U302" s="904"/>
      <c r="V302" s="904"/>
      <c r="W302" s="904"/>
      <c r="X302" s="904"/>
      <c r="Y302" s="904"/>
      <c r="Z302" s="904"/>
      <c r="AA302" s="904"/>
      <c r="AB302" s="904"/>
      <c r="AC302" s="904"/>
      <c r="AD302" s="904"/>
      <c r="AE302" s="904"/>
      <c r="AF302" s="912"/>
      <c r="AG302" s="911"/>
      <c r="AH302" s="911"/>
      <c r="AI302" s="911"/>
      <c r="AJ302" s="911"/>
      <c r="AK302" s="911"/>
      <c r="AL302" s="911"/>
      <c r="AM302" s="911"/>
      <c r="AN302" s="911"/>
      <c r="AO302" s="911"/>
      <c r="AP302" s="911"/>
      <c r="AQ302" s="911"/>
      <c r="AR302" s="911"/>
      <c r="AS302" s="911"/>
    </row>
    <row r="303" spans="1:45" s="905" customFormat="1">
      <c r="A303" s="904"/>
      <c r="B303" s="904"/>
      <c r="C303" s="904"/>
      <c r="D303" s="904"/>
      <c r="E303" s="904"/>
      <c r="F303" s="904"/>
      <c r="J303" s="909"/>
      <c r="K303" s="909"/>
      <c r="L303" s="909"/>
      <c r="M303" s="909"/>
      <c r="N303" s="909"/>
      <c r="O303" s="904"/>
      <c r="R303" s="904"/>
      <c r="S303" s="904"/>
      <c r="T303" s="904"/>
      <c r="U303" s="904"/>
      <c r="V303" s="904"/>
      <c r="W303" s="904"/>
      <c r="X303" s="904"/>
      <c r="Y303" s="904"/>
      <c r="Z303" s="904"/>
      <c r="AA303" s="904"/>
      <c r="AB303" s="904"/>
      <c r="AC303" s="904"/>
      <c r="AD303" s="904"/>
      <c r="AE303" s="904"/>
      <c r="AF303" s="912"/>
      <c r="AG303" s="911"/>
      <c r="AH303" s="911"/>
      <c r="AI303" s="911"/>
      <c r="AJ303" s="911"/>
      <c r="AK303" s="911"/>
      <c r="AL303" s="911"/>
      <c r="AM303" s="911"/>
      <c r="AN303" s="911"/>
      <c r="AO303" s="911"/>
      <c r="AP303" s="911"/>
      <c r="AQ303" s="911"/>
      <c r="AR303" s="911"/>
      <c r="AS303" s="911"/>
    </row>
    <row r="304" spans="1:45" s="905" customFormat="1">
      <c r="A304" s="904"/>
      <c r="B304" s="904"/>
      <c r="C304" s="904"/>
      <c r="D304" s="904"/>
      <c r="E304" s="904"/>
      <c r="F304" s="904"/>
      <c r="J304" s="909"/>
      <c r="K304" s="909"/>
      <c r="L304" s="909"/>
      <c r="M304" s="909"/>
      <c r="N304" s="909"/>
      <c r="O304" s="904"/>
      <c r="R304" s="904"/>
      <c r="S304" s="904"/>
      <c r="T304" s="904"/>
      <c r="U304" s="904"/>
      <c r="V304" s="904"/>
      <c r="W304" s="904"/>
      <c r="X304" s="904"/>
      <c r="Y304" s="904"/>
      <c r="Z304" s="904"/>
      <c r="AA304" s="904"/>
      <c r="AB304" s="904"/>
      <c r="AC304" s="904"/>
      <c r="AD304" s="904"/>
      <c r="AE304" s="904"/>
      <c r="AF304" s="912"/>
      <c r="AG304" s="911"/>
      <c r="AH304" s="911"/>
      <c r="AI304" s="911"/>
      <c r="AJ304" s="911"/>
      <c r="AK304" s="911"/>
      <c r="AL304" s="911"/>
      <c r="AM304" s="911"/>
      <c r="AN304" s="911"/>
      <c r="AO304" s="911"/>
      <c r="AP304" s="911"/>
      <c r="AQ304" s="911"/>
      <c r="AR304" s="911"/>
      <c r="AS304" s="911"/>
    </row>
    <row r="305" spans="1:45" s="905" customFormat="1">
      <c r="A305" s="904"/>
      <c r="B305" s="904"/>
      <c r="C305" s="904"/>
      <c r="D305" s="904"/>
      <c r="E305" s="904"/>
      <c r="F305" s="904"/>
      <c r="J305" s="909"/>
      <c r="K305" s="909"/>
      <c r="L305" s="909"/>
      <c r="M305" s="909"/>
      <c r="N305" s="909"/>
      <c r="O305" s="904"/>
      <c r="R305" s="904"/>
      <c r="S305" s="904"/>
      <c r="T305" s="904"/>
      <c r="U305" s="904"/>
      <c r="V305" s="904"/>
      <c r="W305" s="904"/>
      <c r="X305" s="904"/>
      <c r="Y305" s="904"/>
      <c r="Z305" s="904"/>
      <c r="AA305" s="904"/>
      <c r="AB305" s="904"/>
      <c r="AC305" s="904"/>
      <c r="AD305" s="904"/>
      <c r="AE305" s="904"/>
      <c r="AF305" s="912"/>
      <c r="AG305" s="911"/>
      <c r="AH305" s="911"/>
      <c r="AI305" s="911"/>
      <c r="AJ305" s="911"/>
      <c r="AK305" s="911"/>
      <c r="AL305" s="911"/>
      <c r="AM305" s="911"/>
      <c r="AN305" s="911"/>
      <c r="AO305" s="911"/>
      <c r="AP305" s="911"/>
      <c r="AQ305" s="911"/>
      <c r="AR305" s="911"/>
      <c r="AS305" s="911"/>
    </row>
    <row r="306" spans="1:45" s="905" customFormat="1">
      <c r="A306" s="904"/>
      <c r="B306" s="904"/>
      <c r="C306" s="904"/>
      <c r="D306" s="904"/>
      <c r="E306" s="904"/>
      <c r="F306" s="904"/>
      <c r="J306" s="909"/>
      <c r="K306" s="909"/>
      <c r="L306" s="909"/>
      <c r="M306" s="909"/>
      <c r="N306" s="909"/>
      <c r="O306" s="904"/>
      <c r="R306" s="904"/>
      <c r="S306" s="904"/>
      <c r="T306" s="904"/>
      <c r="U306" s="904"/>
      <c r="V306" s="904"/>
      <c r="W306" s="904"/>
      <c r="X306" s="904"/>
      <c r="Y306" s="904"/>
      <c r="Z306" s="904"/>
      <c r="AA306" s="904"/>
      <c r="AB306" s="904"/>
      <c r="AC306" s="904"/>
      <c r="AD306" s="904"/>
      <c r="AE306" s="904"/>
      <c r="AF306" s="912"/>
      <c r="AG306" s="911"/>
      <c r="AH306" s="911"/>
      <c r="AI306" s="911"/>
      <c r="AJ306" s="911"/>
      <c r="AK306" s="911"/>
      <c r="AL306" s="911"/>
      <c r="AM306" s="911"/>
      <c r="AN306" s="911"/>
      <c r="AO306" s="911"/>
      <c r="AP306" s="911"/>
      <c r="AQ306" s="911"/>
      <c r="AR306" s="911"/>
      <c r="AS306" s="911"/>
    </row>
    <row r="307" spans="1:45" s="905" customFormat="1">
      <c r="A307" s="904"/>
      <c r="B307" s="904"/>
      <c r="C307" s="904"/>
      <c r="D307" s="904"/>
      <c r="E307" s="904"/>
      <c r="F307" s="904"/>
      <c r="J307" s="909"/>
      <c r="K307" s="909"/>
      <c r="L307" s="909"/>
      <c r="M307" s="909"/>
      <c r="N307" s="909"/>
      <c r="O307" s="904"/>
      <c r="R307" s="904"/>
      <c r="S307" s="904"/>
      <c r="T307" s="904"/>
      <c r="U307" s="904"/>
      <c r="V307" s="904"/>
      <c r="W307" s="904"/>
      <c r="X307" s="904"/>
      <c r="Y307" s="904"/>
      <c r="Z307" s="904"/>
      <c r="AA307" s="904"/>
      <c r="AB307" s="904"/>
      <c r="AC307" s="904"/>
      <c r="AD307" s="904"/>
      <c r="AE307" s="904"/>
      <c r="AF307" s="912"/>
      <c r="AG307" s="911"/>
      <c r="AH307" s="911"/>
      <c r="AI307" s="911"/>
      <c r="AJ307" s="911"/>
      <c r="AK307" s="911"/>
      <c r="AL307" s="911"/>
      <c r="AM307" s="911"/>
      <c r="AN307" s="911"/>
      <c r="AO307" s="911"/>
      <c r="AP307" s="911"/>
      <c r="AQ307" s="911"/>
      <c r="AR307" s="911"/>
      <c r="AS307" s="911"/>
    </row>
    <row r="308" spans="1:45" s="905" customFormat="1">
      <c r="A308" s="904"/>
      <c r="B308" s="904"/>
      <c r="C308" s="904"/>
      <c r="D308" s="904"/>
      <c r="E308" s="904"/>
      <c r="F308" s="904"/>
      <c r="J308" s="909"/>
      <c r="K308" s="909"/>
      <c r="L308" s="909"/>
      <c r="M308" s="909"/>
      <c r="N308" s="909"/>
      <c r="O308" s="904"/>
      <c r="R308" s="904"/>
      <c r="S308" s="904"/>
      <c r="T308" s="904"/>
      <c r="U308" s="904"/>
      <c r="V308" s="904"/>
      <c r="W308" s="904"/>
      <c r="X308" s="904"/>
      <c r="Y308" s="904"/>
      <c r="Z308" s="904"/>
      <c r="AA308" s="904"/>
      <c r="AB308" s="904"/>
      <c r="AC308" s="904"/>
      <c r="AD308" s="904"/>
      <c r="AE308" s="904"/>
      <c r="AF308" s="912"/>
      <c r="AG308" s="911"/>
      <c r="AH308" s="911"/>
      <c r="AI308" s="911"/>
      <c r="AJ308" s="911"/>
      <c r="AK308" s="911"/>
      <c r="AL308" s="911"/>
      <c r="AM308" s="911"/>
      <c r="AN308" s="911"/>
      <c r="AO308" s="911"/>
      <c r="AP308" s="911"/>
      <c r="AQ308" s="911"/>
      <c r="AR308" s="911"/>
      <c r="AS308" s="911"/>
    </row>
    <row r="309" spans="1:45" s="905" customFormat="1">
      <c r="A309" s="904"/>
      <c r="B309" s="904"/>
      <c r="C309" s="904"/>
      <c r="D309" s="904"/>
      <c r="E309" s="904"/>
      <c r="F309" s="904"/>
      <c r="J309" s="909"/>
      <c r="K309" s="909"/>
      <c r="L309" s="909"/>
      <c r="M309" s="909"/>
      <c r="N309" s="909"/>
      <c r="O309" s="904"/>
      <c r="R309" s="904"/>
      <c r="S309" s="904"/>
      <c r="T309" s="904"/>
      <c r="U309" s="904"/>
      <c r="V309" s="904"/>
      <c r="W309" s="904"/>
      <c r="X309" s="904"/>
      <c r="Y309" s="904"/>
      <c r="Z309" s="904"/>
      <c r="AA309" s="904"/>
      <c r="AB309" s="904"/>
      <c r="AC309" s="904"/>
      <c r="AD309" s="904"/>
      <c r="AE309" s="904"/>
      <c r="AF309" s="912"/>
      <c r="AG309" s="911"/>
      <c r="AH309" s="911"/>
      <c r="AI309" s="911"/>
      <c r="AJ309" s="911"/>
      <c r="AK309" s="911"/>
      <c r="AL309" s="911"/>
      <c r="AM309" s="911"/>
      <c r="AN309" s="911"/>
      <c r="AO309" s="911"/>
      <c r="AP309" s="911"/>
      <c r="AQ309" s="911"/>
      <c r="AR309" s="911"/>
      <c r="AS309" s="911"/>
    </row>
    <row r="310" spans="1:45" s="905" customFormat="1">
      <c r="A310" s="904"/>
      <c r="B310" s="904"/>
      <c r="C310" s="904"/>
      <c r="D310" s="904"/>
      <c r="E310" s="904"/>
      <c r="F310" s="904"/>
      <c r="J310" s="909"/>
      <c r="K310" s="909"/>
      <c r="L310" s="909"/>
      <c r="M310" s="909"/>
      <c r="N310" s="909"/>
      <c r="O310" s="904"/>
      <c r="R310" s="904"/>
      <c r="S310" s="904"/>
      <c r="T310" s="904"/>
      <c r="U310" s="904"/>
      <c r="V310" s="904"/>
      <c r="W310" s="904"/>
      <c r="X310" s="904"/>
      <c r="Y310" s="904"/>
      <c r="Z310" s="904"/>
      <c r="AA310" s="904"/>
      <c r="AB310" s="904"/>
      <c r="AC310" s="904"/>
      <c r="AD310" s="904"/>
      <c r="AE310" s="904"/>
      <c r="AF310" s="912"/>
      <c r="AG310" s="911"/>
      <c r="AH310" s="911"/>
      <c r="AI310" s="911"/>
      <c r="AJ310" s="911"/>
      <c r="AK310" s="911"/>
      <c r="AL310" s="911"/>
      <c r="AM310" s="911"/>
      <c r="AN310" s="911"/>
      <c r="AO310" s="911"/>
      <c r="AP310" s="911"/>
      <c r="AQ310" s="911"/>
      <c r="AR310" s="911"/>
      <c r="AS310" s="911"/>
    </row>
    <row r="311" spans="1:45" s="905" customFormat="1">
      <c r="A311" s="904"/>
      <c r="B311" s="904"/>
      <c r="C311" s="904"/>
      <c r="D311" s="904"/>
      <c r="E311" s="904"/>
      <c r="F311" s="904"/>
      <c r="J311" s="909"/>
      <c r="K311" s="909"/>
      <c r="L311" s="909"/>
      <c r="M311" s="909"/>
      <c r="N311" s="909"/>
      <c r="O311" s="904"/>
      <c r="R311" s="904"/>
      <c r="S311" s="904"/>
      <c r="T311" s="904"/>
      <c r="U311" s="904"/>
      <c r="V311" s="904"/>
      <c r="W311" s="904"/>
      <c r="X311" s="904"/>
      <c r="Y311" s="904"/>
      <c r="Z311" s="904"/>
      <c r="AA311" s="904"/>
      <c r="AB311" s="904"/>
      <c r="AC311" s="904"/>
      <c r="AD311" s="904"/>
      <c r="AE311" s="904"/>
      <c r="AF311" s="912"/>
      <c r="AG311" s="911"/>
      <c r="AH311" s="911"/>
      <c r="AI311" s="911"/>
      <c r="AJ311" s="911"/>
      <c r="AK311" s="911"/>
      <c r="AL311" s="911"/>
      <c r="AM311" s="911"/>
      <c r="AN311" s="911"/>
      <c r="AO311" s="911"/>
      <c r="AP311" s="911"/>
      <c r="AQ311" s="911"/>
      <c r="AR311" s="911"/>
      <c r="AS311" s="911"/>
    </row>
    <row r="312" spans="1:45" s="905" customFormat="1">
      <c r="A312" s="904"/>
      <c r="B312" s="904"/>
      <c r="C312" s="904"/>
      <c r="D312" s="904"/>
      <c r="E312" s="904"/>
      <c r="F312" s="904"/>
      <c r="J312" s="909"/>
      <c r="K312" s="909"/>
      <c r="L312" s="909"/>
      <c r="M312" s="909"/>
      <c r="N312" s="909"/>
      <c r="O312" s="904"/>
      <c r="R312" s="904"/>
      <c r="S312" s="904"/>
      <c r="T312" s="904"/>
      <c r="U312" s="904"/>
      <c r="V312" s="904"/>
      <c r="W312" s="904"/>
      <c r="X312" s="904"/>
      <c r="Y312" s="904"/>
      <c r="Z312" s="904"/>
      <c r="AA312" s="904"/>
      <c r="AB312" s="904"/>
      <c r="AC312" s="904"/>
      <c r="AD312" s="904"/>
      <c r="AE312" s="904"/>
      <c r="AF312" s="912"/>
      <c r="AG312" s="911"/>
      <c r="AH312" s="911"/>
      <c r="AI312" s="911"/>
      <c r="AJ312" s="911"/>
      <c r="AK312" s="911"/>
      <c r="AL312" s="911"/>
      <c r="AM312" s="911"/>
      <c r="AN312" s="911"/>
      <c r="AO312" s="911"/>
      <c r="AP312" s="911"/>
      <c r="AQ312" s="911"/>
      <c r="AR312" s="911"/>
      <c r="AS312" s="911"/>
    </row>
    <row r="313" spans="1:45" s="905" customFormat="1">
      <c r="A313" s="904"/>
      <c r="B313" s="904"/>
      <c r="C313" s="904"/>
      <c r="D313" s="904"/>
      <c r="E313" s="904"/>
      <c r="F313" s="904"/>
      <c r="J313" s="909"/>
      <c r="K313" s="909"/>
      <c r="L313" s="909"/>
      <c r="M313" s="909"/>
      <c r="N313" s="909"/>
      <c r="O313" s="904"/>
      <c r="R313" s="904"/>
      <c r="S313" s="904"/>
      <c r="T313" s="904"/>
      <c r="U313" s="904"/>
      <c r="V313" s="904"/>
      <c r="W313" s="904"/>
      <c r="X313" s="904"/>
      <c r="Y313" s="904"/>
      <c r="Z313" s="904"/>
      <c r="AA313" s="904"/>
      <c r="AB313" s="904"/>
      <c r="AC313" s="904"/>
      <c r="AD313" s="904"/>
      <c r="AE313" s="904"/>
      <c r="AF313" s="912"/>
      <c r="AG313" s="911"/>
      <c r="AH313" s="911"/>
      <c r="AI313" s="911"/>
      <c r="AJ313" s="911"/>
      <c r="AK313" s="911"/>
      <c r="AL313" s="911"/>
      <c r="AM313" s="911"/>
      <c r="AN313" s="911"/>
      <c r="AO313" s="911"/>
      <c r="AP313" s="911"/>
      <c r="AQ313" s="911"/>
      <c r="AR313" s="911"/>
      <c r="AS313" s="911"/>
    </row>
    <row r="314" spans="1:45" s="905" customFormat="1">
      <c r="A314" s="904"/>
      <c r="B314" s="904"/>
      <c r="C314" s="904"/>
      <c r="D314" s="904"/>
      <c r="E314" s="904"/>
      <c r="F314" s="904"/>
      <c r="J314" s="909"/>
      <c r="K314" s="909"/>
      <c r="L314" s="909"/>
      <c r="M314" s="909"/>
      <c r="N314" s="909"/>
      <c r="O314" s="904"/>
      <c r="R314" s="904"/>
      <c r="S314" s="904"/>
      <c r="T314" s="904"/>
      <c r="U314" s="904"/>
      <c r="V314" s="904"/>
      <c r="W314" s="904"/>
      <c r="X314" s="904"/>
      <c r="Y314" s="904"/>
      <c r="Z314" s="904"/>
      <c r="AA314" s="904"/>
      <c r="AB314" s="904"/>
      <c r="AC314" s="904"/>
      <c r="AD314" s="904"/>
      <c r="AE314" s="904"/>
      <c r="AF314" s="912"/>
      <c r="AG314" s="911"/>
      <c r="AH314" s="911"/>
      <c r="AI314" s="911"/>
      <c r="AJ314" s="911"/>
      <c r="AK314" s="911"/>
      <c r="AL314" s="911"/>
      <c r="AM314" s="911"/>
      <c r="AN314" s="911"/>
      <c r="AO314" s="911"/>
      <c r="AP314" s="911"/>
      <c r="AQ314" s="911"/>
      <c r="AR314" s="911"/>
      <c r="AS314" s="911"/>
    </row>
    <row r="315" spans="1:45" s="905" customFormat="1">
      <c r="A315" s="904"/>
      <c r="B315" s="904"/>
      <c r="C315" s="904"/>
      <c r="D315" s="904"/>
      <c r="E315" s="904"/>
      <c r="F315" s="904"/>
      <c r="J315" s="909"/>
      <c r="K315" s="909"/>
      <c r="L315" s="909"/>
      <c r="M315" s="909"/>
      <c r="N315" s="909"/>
      <c r="O315" s="904"/>
      <c r="R315" s="904"/>
      <c r="S315" s="904"/>
      <c r="T315" s="904"/>
      <c r="U315" s="904"/>
      <c r="V315" s="904"/>
      <c r="W315" s="904"/>
      <c r="X315" s="904"/>
      <c r="Y315" s="904"/>
      <c r="Z315" s="904"/>
      <c r="AA315" s="904"/>
      <c r="AB315" s="904"/>
      <c r="AC315" s="904"/>
      <c r="AD315" s="904"/>
      <c r="AE315" s="904"/>
      <c r="AF315" s="912"/>
      <c r="AG315" s="911"/>
      <c r="AH315" s="911"/>
      <c r="AI315" s="911"/>
      <c r="AJ315" s="911"/>
      <c r="AK315" s="911"/>
      <c r="AL315" s="911"/>
      <c r="AM315" s="911"/>
      <c r="AN315" s="911"/>
      <c r="AO315" s="911"/>
      <c r="AP315" s="911"/>
      <c r="AQ315" s="911"/>
      <c r="AR315" s="911"/>
      <c r="AS315" s="911"/>
    </row>
    <row r="316" spans="1:45" s="905" customFormat="1">
      <c r="A316" s="904"/>
      <c r="B316" s="904"/>
      <c r="C316" s="904"/>
      <c r="D316" s="904"/>
      <c r="E316" s="904"/>
      <c r="F316" s="904"/>
      <c r="J316" s="909"/>
      <c r="K316" s="909"/>
      <c r="L316" s="909"/>
      <c r="M316" s="909"/>
      <c r="N316" s="909"/>
      <c r="O316" s="904"/>
      <c r="R316" s="904"/>
      <c r="S316" s="904"/>
      <c r="T316" s="904"/>
      <c r="U316" s="904"/>
      <c r="V316" s="904"/>
      <c r="W316" s="904"/>
      <c r="X316" s="904"/>
      <c r="Y316" s="904"/>
      <c r="Z316" s="904"/>
      <c r="AA316" s="904"/>
      <c r="AB316" s="904"/>
      <c r="AC316" s="904"/>
      <c r="AD316" s="904"/>
      <c r="AE316" s="904"/>
      <c r="AF316" s="912"/>
      <c r="AG316" s="911"/>
      <c r="AH316" s="911"/>
      <c r="AI316" s="911"/>
      <c r="AJ316" s="911"/>
      <c r="AK316" s="911"/>
      <c r="AL316" s="911"/>
      <c r="AM316" s="911"/>
      <c r="AN316" s="911"/>
      <c r="AO316" s="911"/>
      <c r="AP316" s="911"/>
      <c r="AQ316" s="911"/>
      <c r="AR316" s="911"/>
      <c r="AS316" s="911"/>
    </row>
    <row r="317" spans="1:45" s="905" customFormat="1">
      <c r="A317" s="904"/>
      <c r="B317" s="904"/>
      <c r="C317" s="904"/>
      <c r="D317" s="904"/>
      <c r="E317" s="904"/>
      <c r="F317" s="904"/>
      <c r="J317" s="909"/>
      <c r="K317" s="909"/>
      <c r="L317" s="909"/>
      <c r="M317" s="909"/>
      <c r="N317" s="909"/>
      <c r="O317" s="904"/>
      <c r="R317" s="904"/>
      <c r="S317" s="904"/>
      <c r="T317" s="904"/>
      <c r="U317" s="904"/>
      <c r="V317" s="904"/>
      <c r="W317" s="904"/>
      <c r="X317" s="904"/>
      <c r="Y317" s="904"/>
      <c r="Z317" s="904"/>
      <c r="AA317" s="904"/>
      <c r="AB317" s="904"/>
      <c r="AC317" s="904"/>
      <c r="AD317" s="904"/>
      <c r="AE317" s="904"/>
      <c r="AF317" s="912"/>
      <c r="AG317" s="911"/>
      <c r="AH317" s="911"/>
      <c r="AI317" s="911"/>
      <c r="AJ317" s="911"/>
      <c r="AK317" s="911"/>
      <c r="AL317" s="911"/>
      <c r="AM317" s="911"/>
      <c r="AN317" s="911"/>
      <c r="AO317" s="911"/>
      <c r="AP317" s="911"/>
      <c r="AQ317" s="911"/>
      <c r="AR317" s="911"/>
      <c r="AS317" s="911"/>
    </row>
    <row r="318" spans="1:45" s="905" customFormat="1">
      <c r="A318" s="904"/>
      <c r="B318" s="904"/>
      <c r="C318" s="904"/>
      <c r="D318" s="904"/>
      <c r="E318" s="904"/>
      <c r="F318" s="904"/>
      <c r="J318" s="909"/>
      <c r="K318" s="909"/>
      <c r="L318" s="909"/>
      <c r="M318" s="909"/>
      <c r="N318" s="909"/>
      <c r="O318" s="904"/>
      <c r="R318" s="904"/>
      <c r="S318" s="904"/>
      <c r="T318" s="904"/>
      <c r="U318" s="904"/>
      <c r="V318" s="904"/>
      <c r="W318" s="904"/>
      <c r="X318" s="904"/>
      <c r="Y318" s="904"/>
      <c r="Z318" s="904"/>
      <c r="AA318" s="904"/>
      <c r="AB318" s="904"/>
      <c r="AC318" s="904"/>
      <c r="AD318" s="904"/>
      <c r="AE318" s="904"/>
      <c r="AF318" s="912"/>
      <c r="AG318" s="911"/>
      <c r="AH318" s="911"/>
      <c r="AI318" s="911"/>
      <c r="AJ318" s="911"/>
      <c r="AK318" s="911"/>
      <c r="AL318" s="911"/>
      <c r="AM318" s="911"/>
      <c r="AN318" s="911"/>
      <c r="AO318" s="911"/>
      <c r="AP318" s="911"/>
      <c r="AQ318" s="911"/>
      <c r="AR318" s="911"/>
      <c r="AS318" s="911"/>
    </row>
    <row r="319" spans="1:45" s="905" customFormat="1">
      <c r="A319" s="904"/>
      <c r="B319" s="904"/>
      <c r="C319" s="904"/>
      <c r="D319" s="904"/>
      <c r="E319" s="904"/>
      <c r="F319" s="904"/>
      <c r="J319" s="909"/>
      <c r="K319" s="909"/>
      <c r="L319" s="909"/>
      <c r="M319" s="909"/>
      <c r="N319" s="909"/>
      <c r="O319" s="904"/>
      <c r="R319" s="904"/>
      <c r="S319" s="904"/>
      <c r="T319" s="904"/>
      <c r="U319" s="904"/>
      <c r="V319" s="904"/>
      <c r="W319" s="904"/>
      <c r="X319" s="904"/>
      <c r="Y319" s="904"/>
      <c r="Z319" s="904"/>
      <c r="AA319" s="904"/>
      <c r="AB319" s="904"/>
      <c r="AC319" s="904"/>
      <c r="AD319" s="904"/>
      <c r="AE319" s="904"/>
      <c r="AF319" s="912"/>
      <c r="AG319" s="911"/>
      <c r="AH319" s="911"/>
      <c r="AI319" s="911"/>
      <c r="AJ319" s="911"/>
      <c r="AK319" s="911"/>
      <c r="AL319" s="911"/>
      <c r="AM319" s="911"/>
      <c r="AN319" s="911"/>
      <c r="AO319" s="911"/>
      <c r="AP319" s="911"/>
      <c r="AQ319" s="911"/>
      <c r="AR319" s="911"/>
      <c r="AS319" s="911"/>
    </row>
    <row r="320" spans="1:45" s="905" customFormat="1">
      <c r="A320" s="904"/>
      <c r="B320" s="904"/>
      <c r="C320" s="904"/>
      <c r="D320" s="904"/>
      <c r="E320" s="904"/>
      <c r="F320" s="904"/>
      <c r="J320" s="909"/>
      <c r="K320" s="909"/>
      <c r="L320" s="909"/>
      <c r="M320" s="909"/>
      <c r="N320" s="909"/>
      <c r="O320" s="904"/>
      <c r="R320" s="904"/>
      <c r="S320" s="904"/>
      <c r="T320" s="904"/>
      <c r="U320" s="904"/>
      <c r="V320" s="904"/>
      <c r="W320" s="904"/>
      <c r="X320" s="904"/>
      <c r="Y320" s="904"/>
      <c r="Z320" s="904"/>
      <c r="AA320" s="904"/>
      <c r="AB320" s="904"/>
      <c r="AC320" s="904"/>
      <c r="AD320" s="904"/>
      <c r="AE320" s="904"/>
      <c r="AF320" s="912"/>
      <c r="AG320" s="911"/>
      <c r="AH320" s="911"/>
      <c r="AI320" s="911"/>
      <c r="AJ320" s="911"/>
      <c r="AK320" s="911"/>
      <c r="AL320" s="911"/>
      <c r="AM320" s="911"/>
      <c r="AN320" s="911"/>
      <c r="AO320" s="911"/>
      <c r="AP320" s="911"/>
      <c r="AQ320" s="911"/>
      <c r="AR320" s="911"/>
      <c r="AS320" s="911"/>
    </row>
    <row r="321" spans="1:45" s="905" customFormat="1">
      <c r="A321" s="904"/>
      <c r="B321" s="904"/>
      <c r="C321" s="904"/>
      <c r="D321" s="904"/>
      <c r="E321" s="904"/>
      <c r="F321" s="904"/>
      <c r="J321" s="909"/>
      <c r="K321" s="909"/>
      <c r="L321" s="909"/>
      <c r="M321" s="909"/>
      <c r="N321" s="909"/>
      <c r="O321" s="904"/>
      <c r="R321" s="904"/>
      <c r="S321" s="904"/>
      <c r="T321" s="904"/>
      <c r="U321" s="904"/>
      <c r="V321" s="904"/>
      <c r="W321" s="904"/>
      <c r="X321" s="904"/>
      <c r="Y321" s="904"/>
      <c r="Z321" s="904"/>
      <c r="AA321" s="904"/>
      <c r="AB321" s="904"/>
      <c r="AC321" s="904"/>
      <c r="AD321" s="904"/>
      <c r="AE321" s="904"/>
      <c r="AF321" s="912"/>
      <c r="AG321" s="911"/>
      <c r="AH321" s="911"/>
      <c r="AI321" s="911"/>
      <c r="AJ321" s="911"/>
      <c r="AK321" s="911"/>
      <c r="AL321" s="911"/>
      <c r="AM321" s="911"/>
      <c r="AN321" s="911"/>
      <c r="AO321" s="911"/>
      <c r="AP321" s="911"/>
      <c r="AQ321" s="911"/>
      <c r="AR321" s="911"/>
      <c r="AS321" s="911"/>
    </row>
    <row r="322" spans="1:45" s="905" customFormat="1">
      <c r="A322" s="904"/>
      <c r="B322" s="904"/>
      <c r="C322" s="904"/>
      <c r="D322" s="904"/>
      <c r="E322" s="904"/>
      <c r="F322" s="904"/>
      <c r="J322" s="909"/>
      <c r="K322" s="909"/>
      <c r="L322" s="909"/>
      <c r="M322" s="909"/>
      <c r="N322" s="909"/>
      <c r="O322" s="904"/>
      <c r="R322" s="904"/>
      <c r="S322" s="904"/>
      <c r="T322" s="904"/>
      <c r="U322" s="904"/>
      <c r="V322" s="904"/>
      <c r="W322" s="904"/>
      <c r="X322" s="904"/>
      <c r="Y322" s="904"/>
      <c r="Z322" s="904"/>
      <c r="AA322" s="904"/>
      <c r="AB322" s="904"/>
      <c r="AC322" s="904"/>
      <c r="AD322" s="904"/>
      <c r="AE322" s="904"/>
      <c r="AF322" s="912"/>
      <c r="AG322" s="911"/>
      <c r="AH322" s="911"/>
      <c r="AI322" s="911"/>
      <c r="AJ322" s="911"/>
      <c r="AK322" s="911"/>
      <c r="AL322" s="911"/>
      <c r="AM322" s="911"/>
      <c r="AN322" s="911"/>
      <c r="AO322" s="911"/>
      <c r="AP322" s="911"/>
      <c r="AQ322" s="911"/>
      <c r="AR322" s="911"/>
      <c r="AS322" s="911"/>
    </row>
    <row r="323" spans="1:45" s="905" customFormat="1">
      <c r="A323" s="904"/>
      <c r="B323" s="904"/>
      <c r="C323" s="904"/>
      <c r="D323" s="904"/>
      <c r="E323" s="904"/>
      <c r="F323" s="904"/>
      <c r="J323" s="909"/>
      <c r="K323" s="909"/>
      <c r="L323" s="909"/>
      <c r="M323" s="909"/>
      <c r="N323" s="909"/>
      <c r="O323" s="904"/>
      <c r="R323" s="904"/>
      <c r="S323" s="904"/>
      <c r="T323" s="904"/>
      <c r="U323" s="904"/>
      <c r="V323" s="904"/>
      <c r="W323" s="904"/>
      <c r="X323" s="904"/>
      <c r="Y323" s="904"/>
      <c r="Z323" s="904"/>
      <c r="AA323" s="904"/>
      <c r="AB323" s="904"/>
      <c r="AC323" s="904"/>
      <c r="AD323" s="904"/>
      <c r="AE323" s="904"/>
      <c r="AF323" s="912"/>
      <c r="AG323" s="911"/>
      <c r="AH323" s="911"/>
      <c r="AI323" s="911"/>
      <c r="AJ323" s="911"/>
      <c r="AK323" s="911"/>
      <c r="AL323" s="911"/>
      <c r="AM323" s="911"/>
      <c r="AN323" s="911"/>
      <c r="AO323" s="911"/>
      <c r="AP323" s="911"/>
      <c r="AQ323" s="911"/>
      <c r="AR323" s="911"/>
      <c r="AS323" s="911"/>
    </row>
    <row r="324" spans="1:45" s="905" customFormat="1">
      <c r="A324" s="904"/>
      <c r="B324" s="904"/>
      <c r="C324" s="904"/>
      <c r="D324" s="904"/>
      <c r="E324" s="904"/>
      <c r="F324" s="904"/>
      <c r="J324" s="909"/>
      <c r="K324" s="909"/>
      <c r="L324" s="909"/>
      <c r="M324" s="909"/>
      <c r="N324" s="909"/>
      <c r="O324" s="904"/>
      <c r="R324" s="904"/>
      <c r="S324" s="904"/>
      <c r="T324" s="904"/>
      <c r="U324" s="904"/>
      <c r="V324" s="904"/>
      <c r="W324" s="904"/>
      <c r="X324" s="904"/>
      <c r="Y324" s="904"/>
      <c r="Z324" s="904"/>
      <c r="AA324" s="904"/>
      <c r="AB324" s="904"/>
      <c r="AC324" s="904"/>
      <c r="AD324" s="904"/>
      <c r="AE324" s="904"/>
      <c r="AF324" s="912"/>
      <c r="AG324" s="911"/>
      <c r="AH324" s="911"/>
      <c r="AI324" s="911"/>
      <c r="AJ324" s="911"/>
      <c r="AK324" s="911"/>
      <c r="AL324" s="911"/>
      <c r="AM324" s="911"/>
      <c r="AN324" s="911"/>
      <c r="AO324" s="911"/>
      <c r="AP324" s="911"/>
      <c r="AQ324" s="911"/>
      <c r="AR324" s="911"/>
      <c r="AS324" s="911"/>
    </row>
    <row r="325" spans="1:45" s="905" customFormat="1">
      <c r="A325" s="904"/>
      <c r="B325" s="904"/>
      <c r="C325" s="904"/>
      <c r="D325" s="904"/>
      <c r="E325" s="904"/>
      <c r="F325" s="904"/>
      <c r="J325" s="909"/>
      <c r="K325" s="909"/>
      <c r="L325" s="909"/>
      <c r="M325" s="909"/>
      <c r="N325" s="909"/>
      <c r="O325" s="904"/>
      <c r="R325" s="904"/>
      <c r="S325" s="904"/>
      <c r="T325" s="904"/>
      <c r="U325" s="904"/>
      <c r="V325" s="904"/>
      <c r="W325" s="904"/>
      <c r="X325" s="904"/>
      <c r="Y325" s="904"/>
      <c r="Z325" s="904"/>
      <c r="AA325" s="904"/>
      <c r="AB325" s="904"/>
      <c r="AC325" s="904"/>
      <c r="AD325" s="904"/>
      <c r="AE325" s="904"/>
      <c r="AF325" s="912"/>
      <c r="AG325" s="911"/>
      <c r="AH325" s="911"/>
      <c r="AI325" s="911"/>
      <c r="AJ325" s="911"/>
      <c r="AK325" s="911"/>
      <c r="AL325" s="911"/>
      <c r="AM325" s="911"/>
      <c r="AN325" s="911"/>
      <c r="AO325" s="911"/>
      <c r="AP325" s="911"/>
      <c r="AQ325" s="911"/>
      <c r="AR325" s="911"/>
      <c r="AS325" s="911"/>
    </row>
    <row r="326" spans="1:45" s="905" customFormat="1">
      <c r="A326" s="904"/>
      <c r="B326" s="904"/>
      <c r="C326" s="904"/>
      <c r="D326" s="904"/>
      <c r="E326" s="904"/>
      <c r="F326" s="904"/>
      <c r="J326" s="909"/>
      <c r="K326" s="909"/>
      <c r="L326" s="909"/>
      <c r="M326" s="909"/>
      <c r="N326" s="909"/>
      <c r="O326" s="904"/>
      <c r="R326" s="904"/>
      <c r="S326" s="904"/>
      <c r="T326" s="904"/>
      <c r="U326" s="904"/>
      <c r="V326" s="904"/>
      <c r="W326" s="904"/>
      <c r="X326" s="904"/>
      <c r="Y326" s="904"/>
      <c r="Z326" s="904"/>
      <c r="AA326" s="904"/>
      <c r="AB326" s="904"/>
      <c r="AC326" s="904"/>
      <c r="AD326" s="904"/>
      <c r="AE326" s="904"/>
      <c r="AF326" s="912"/>
      <c r="AG326" s="911"/>
      <c r="AH326" s="911"/>
      <c r="AI326" s="911"/>
      <c r="AJ326" s="911"/>
      <c r="AK326" s="911"/>
      <c r="AL326" s="911"/>
      <c r="AM326" s="911"/>
      <c r="AN326" s="911"/>
      <c r="AO326" s="911"/>
      <c r="AP326" s="911"/>
      <c r="AQ326" s="911"/>
      <c r="AR326" s="911"/>
      <c r="AS326" s="911"/>
    </row>
    <row r="327" spans="1:45" s="905" customFormat="1">
      <c r="A327" s="904"/>
      <c r="B327" s="904"/>
      <c r="C327" s="904"/>
      <c r="D327" s="904"/>
      <c r="E327" s="904"/>
      <c r="F327" s="904"/>
      <c r="J327" s="909"/>
      <c r="K327" s="909"/>
      <c r="L327" s="909"/>
      <c r="M327" s="909"/>
      <c r="N327" s="909"/>
      <c r="O327" s="904"/>
      <c r="R327" s="904"/>
      <c r="S327" s="904"/>
      <c r="T327" s="904"/>
      <c r="U327" s="904"/>
      <c r="V327" s="904"/>
      <c r="W327" s="904"/>
      <c r="X327" s="904"/>
      <c r="Y327" s="904"/>
      <c r="Z327" s="904"/>
      <c r="AA327" s="904"/>
      <c r="AB327" s="904"/>
      <c r="AC327" s="904"/>
      <c r="AD327" s="904"/>
      <c r="AE327" s="904"/>
      <c r="AF327" s="912"/>
      <c r="AG327" s="911"/>
      <c r="AH327" s="911"/>
      <c r="AI327" s="911"/>
      <c r="AJ327" s="911"/>
      <c r="AK327" s="911"/>
      <c r="AL327" s="911"/>
      <c r="AM327" s="911"/>
      <c r="AN327" s="911"/>
      <c r="AO327" s="911"/>
      <c r="AP327" s="911"/>
      <c r="AQ327" s="911"/>
      <c r="AR327" s="911"/>
      <c r="AS327" s="911"/>
    </row>
    <row r="328" spans="1:45" s="905" customFormat="1">
      <c r="A328" s="904"/>
      <c r="B328" s="904"/>
      <c r="C328" s="904"/>
      <c r="D328" s="904"/>
      <c r="E328" s="904"/>
      <c r="F328" s="904"/>
      <c r="J328" s="909"/>
      <c r="K328" s="909"/>
      <c r="L328" s="909"/>
      <c r="M328" s="909"/>
      <c r="N328" s="909"/>
      <c r="O328" s="904"/>
      <c r="R328" s="904"/>
      <c r="S328" s="904"/>
      <c r="T328" s="904"/>
      <c r="U328" s="904"/>
      <c r="V328" s="904"/>
      <c r="W328" s="904"/>
      <c r="X328" s="904"/>
      <c r="Y328" s="904"/>
      <c r="Z328" s="904"/>
      <c r="AA328" s="904"/>
      <c r="AB328" s="904"/>
      <c r="AC328" s="904"/>
      <c r="AD328" s="904"/>
      <c r="AE328" s="904"/>
      <c r="AF328" s="912"/>
      <c r="AG328" s="911"/>
      <c r="AH328" s="911"/>
      <c r="AI328" s="911"/>
      <c r="AJ328" s="911"/>
      <c r="AK328" s="911"/>
      <c r="AL328" s="911"/>
      <c r="AM328" s="911"/>
      <c r="AN328" s="911"/>
      <c r="AO328" s="911"/>
      <c r="AP328" s="911"/>
      <c r="AQ328" s="911"/>
      <c r="AR328" s="911"/>
      <c r="AS328" s="911"/>
    </row>
    <row r="329" spans="1:45" s="905" customFormat="1">
      <c r="A329" s="904"/>
      <c r="B329" s="904"/>
      <c r="C329" s="904"/>
      <c r="D329" s="904"/>
      <c r="E329" s="904"/>
      <c r="F329" s="904"/>
      <c r="J329" s="909"/>
      <c r="K329" s="909"/>
      <c r="L329" s="909"/>
      <c r="M329" s="909"/>
      <c r="N329" s="909"/>
      <c r="O329" s="904"/>
      <c r="R329" s="904"/>
      <c r="S329" s="904"/>
      <c r="T329" s="904"/>
      <c r="U329" s="904"/>
      <c r="V329" s="904"/>
      <c r="W329" s="904"/>
      <c r="X329" s="904"/>
      <c r="Y329" s="904"/>
      <c r="Z329" s="904"/>
      <c r="AA329" s="904"/>
      <c r="AB329" s="904"/>
      <c r="AC329" s="904"/>
      <c r="AD329" s="904"/>
      <c r="AE329" s="904"/>
      <c r="AF329" s="912"/>
      <c r="AG329" s="911"/>
      <c r="AH329" s="911"/>
      <c r="AI329" s="911"/>
      <c r="AJ329" s="911"/>
      <c r="AK329" s="911"/>
      <c r="AL329" s="911"/>
      <c r="AM329" s="911"/>
      <c r="AN329" s="911"/>
      <c r="AO329" s="911"/>
      <c r="AP329" s="911"/>
      <c r="AQ329" s="911"/>
      <c r="AR329" s="911"/>
      <c r="AS329" s="911"/>
    </row>
    <row r="330" spans="1:45" s="905" customFormat="1">
      <c r="A330" s="904"/>
      <c r="B330" s="904"/>
      <c r="C330" s="904"/>
      <c r="D330" s="904"/>
      <c r="E330" s="904"/>
      <c r="F330" s="904"/>
      <c r="J330" s="909"/>
      <c r="K330" s="909"/>
      <c r="L330" s="909"/>
      <c r="M330" s="909"/>
      <c r="N330" s="909"/>
      <c r="O330" s="904"/>
      <c r="R330" s="904"/>
      <c r="S330" s="904"/>
      <c r="T330" s="904"/>
      <c r="U330" s="904"/>
      <c r="V330" s="904"/>
      <c r="W330" s="904"/>
      <c r="X330" s="904"/>
      <c r="Y330" s="904"/>
      <c r="Z330" s="904"/>
      <c r="AA330" s="904"/>
      <c r="AB330" s="904"/>
      <c r="AC330" s="904"/>
      <c r="AD330" s="904"/>
      <c r="AE330" s="904"/>
      <c r="AF330" s="912"/>
      <c r="AG330" s="911"/>
      <c r="AH330" s="911"/>
      <c r="AI330" s="911"/>
      <c r="AJ330" s="911"/>
      <c r="AK330" s="911"/>
      <c r="AL330" s="911"/>
      <c r="AM330" s="911"/>
      <c r="AN330" s="911"/>
      <c r="AO330" s="911"/>
      <c r="AP330" s="911"/>
      <c r="AQ330" s="911"/>
      <c r="AR330" s="911"/>
      <c r="AS330" s="911"/>
    </row>
    <row r="331" spans="1:45" s="905" customFormat="1">
      <c r="A331" s="904"/>
      <c r="B331" s="904"/>
      <c r="C331" s="904"/>
      <c r="D331" s="904"/>
      <c r="E331" s="904"/>
      <c r="F331" s="904"/>
      <c r="J331" s="909"/>
      <c r="K331" s="909"/>
      <c r="L331" s="909"/>
      <c r="M331" s="909"/>
      <c r="N331" s="909"/>
      <c r="O331" s="904"/>
      <c r="R331" s="904"/>
      <c r="S331" s="904"/>
      <c r="T331" s="904"/>
      <c r="U331" s="904"/>
      <c r="V331" s="904"/>
      <c r="W331" s="904"/>
      <c r="X331" s="904"/>
      <c r="Y331" s="904"/>
      <c r="Z331" s="904"/>
      <c r="AA331" s="904"/>
      <c r="AB331" s="904"/>
      <c r="AC331" s="904"/>
      <c r="AD331" s="904"/>
      <c r="AE331" s="904"/>
      <c r="AF331" s="912"/>
      <c r="AG331" s="911"/>
      <c r="AH331" s="911"/>
      <c r="AI331" s="911"/>
      <c r="AJ331" s="911"/>
      <c r="AK331" s="911"/>
      <c r="AL331" s="911"/>
      <c r="AM331" s="911"/>
      <c r="AN331" s="911"/>
      <c r="AO331" s="911"/>
      <c r="AP331" s="911"/>
      <c r="AQ331" s="911"/>
      <c r="AR331" s="911"/>
      <c r="AS331" s="911"/>
    </row>
    <row r="332" spans="1:45" s="905" customFormat="1">
      <c r="A332" s="904"/>
      <c r="B332" s="904"/>
      <c r="C332" s="904"/>
      <c r="D332" s="904"/>
      <c r="E332" s="904"/>
      <c r="F332" s="904"/>
      <c r="J332" s="909"/>
      <c r="K332" s="909"/>
      <c r="L332" s="909"/>
      <c r="M332" s="909"/>
      <c r="N332" s="909"/>
      <c r="O332" s="904"/>
      <c r="R332" s="904"/>
      <c r="S332" s="904"/>
      <c r="T332" s="904"/>
      <c r="U332" s="904"/>
      <c r="V332" s="904"/>
      <c r="W332" s="904"/>
      <c r="X332" s="904"/>
      <c r="Y332" s="904"/>
      <c r="Z332" s="904"/>
      <c r="AA332" s="904"/>
      <c r="AB332" s="904"/>
      <c r="AC332" s="904"/>
      <c r="AD332" s="904"/>
      <c r="AE332" s="904"/>
      <c r="AF332" s="912"/>
      <c r="AG332" s="911"/>
      <c r="AH332" s="911"/>
      <c r="AI332" s="911"/>
      <c r="AJ332" s="911"/>
      <c r="AK332" s="911"/>
      <c r="AL332" s="911"/>
      <c r="AM332" s="911"/>
      <c r="AN332" s="911"/>
      <c r="AO332" s="911"/>
      <c r="AP332" s="911"/>
      <c r="AQ332" s="911"/>
      <c r="AR332" s="911"/>
      <c r="AS332" s="911"/>
    </row>
    <row r="333" spans="1:45" s="905" customFormat="1">
      <c r="A333" s="904"/>
      <c r="B333" s="904"/>
      <c r="C333" s="904"/>
      <c r="D333" s="904"/>
      <c r="E333" s="904"/>
      <c r="F333" s="904"/>
      <c r="J333" s="909"/>
      <c r="K333" s="909"/>
      <c r="L333" s="909"/>
      <c r="M333" s="909"/>
      <c r="N333" s="909"/>
      <c r="O333" s="904"/>
      <c r="R333" s="904"/>
      <c r="S333" s="904"/>
      <c r="T333" s="904"/>
      <c r="U333" s="904"/>
      <c r="V333" s="904"/>
      <c r="W333" s="904"/>
      <c r="X333" s="904"/>
      <c r="Y333" s="904"/>
      <c r="Z333" s="904"/>
      <c r="AA333" s="904"/>
      <c r="AB333" s="904"/>
      <c r="AC333" s="904"/>
      <c r="AD333" s="904"/>
      <c r="AE333" s="904"/>
      <c r="AF333" s="912"/>
      <c r="AG333" s="911"/>
      <c r="AH333" s="911"/>
      <c r="AI333" s="911"/>
      <c r="AJ333" s="911"/>
      <c r="AK333" s="911"/>
      <c r="AL333" s="911"/>
      <c r="AM333" s="911"/>
      <c r="AN333" s="911"/>
      <c r="AO333" s="911"/>
      <c r="AP333" s="911"/>
      <c r="AQ333" s="911"/>
      <c r="AR333" s="911"/>
      <c r="AS333" s="911"/>
    </row>
    <row r="334" spans="1:45" s="905" customFormat="1">
      <c r="A334" s="904"/>
      <c r="B334" s="904"/>
      <c r="C334" s="904"/>
      <c r="D334" s="904"/>
      <c r="E334" s="904"/>
      <c r="F334" s="904"/>
      <c r="J334" s="909"/>
      <c r="K334" s="909"/>
      <c r="L334" s="909"/>
      <c r="M334" s="909"/>
      <c r="N334" s="909"/>
      <c r="O334" s="904"/>
      <c r="R334" s="904"/>
      <c r="S334" s="904"/>
      <c r="T334" s="904"/>
      <c r="U334" s="904"/>
      <c r="V334" s="904"/>
      <c r="W334" s="904"/>
      <c r="X334" s="904"/>
      <c r="Y334" s="904"/>
      <c r="Z334" s="904"/>
      <c r="AA334" s="904"/>
      <c r="AB334" s="904"/>
      <c r="AC334" s="904"/>
      <c r="AD334" s="904"/>
      <c r="AE334" s="904"/>
      <c r="AF334" s="912"/>
      <c r="AG334" s="911"/>
      <c r="AH334" s="911"/>
      <c r="AI334" s="911"/>
      <c r="AJ334" s="911"/>
      <c r="AK334" s="911"/>
      <c r="AL334" s="911"/>
      <c r="AM334" s="911"/>
      <c r="AN334" s="911"/>
      <c r="AO334" s="911"/>
      <c r="AP334" s="911"/>
      <c r="AQ334" s="911"/>
      <c r="AR334" s="911"/>
      <c r="AS334" s="911"/>
    </row>
    <row r="335" spans="1:45" s="905" customFormat="1">
      <c r="A335" s="904"/>
      <c r="B335" s="904"/>
      <c r="C335" s="904"/>
      <c r="D335" s="904"/>
      <c r="E335" s="904"/>
      <c r="F335" s="904"/>
      <c r="J335" s="909"/>
      <c r="K335" s="909"/>
      <c r="L335" s="909"/>
      <c r="M335" s="909"/>
      <c r="N335" s="909"/>
      <c r="O335" s="904"/>
      <c r="R335" s="904"/>
      <c r="S335" s="904"/>
      <c r="T335" s="904"/>
      <c r="U335" s="904"/>
      <c r="V335" s="904"/>
      <c r="W335" s="904"/>
      <c r="X335" s="904"/>
      <c r="Y335" s="904"/>
      <c r="Z335" s="904"/>
      <c r="AA335" s="904"/>
      <c r="AB335" s="904"/>
      <c r="AC335" s="904"/>
      <c r="AD335" s="904"/>
      <c r="AE335" s="904"/>
      <c r="AF335" s="912"/>
      <c r="AG335" s="911"/>
      <c r="AH335" s="911"/>
      <c r="AI335" s="911"/>
      <c r="AJ335" s="911"/>
      <c r="AK335" s="911"/>
      <c r="AL335" s="911"/>
      <c r="AM335" s="911"/>
      <c r="AN335" s="911"/>
      <c r="AO335" s="911"/>
      <c r="AP335" s="911"/>
      <c r="AQ335" s="911"/>
      <c r="AR335" s="911"/>
      <c r="AS335" s="911"/>
    </row>
    <row r="336" spans="1:45" s="905" customFormat="1">
      <c r="A336" s="904"/>
      <c r="B336" s="904"/>
      <c r="C336" s="904"/>
      <c r="D336" s="904"/>
      <c r="E336" s="904"/>
      <c r="F336" s="904"/>
      <c r="J336" s="909"/>
      <c r="K336" s="909"/>
      <c r="L336" s="909"/>
      <c r="M336" s="909"/>
      <c r="N336" s="909"/>
      <c r="O336" s="904"/>
      <c r="R336" s="904"/>
      <c r="S336" s="904"/>
      <c r="T336" s="904"/>
      <c r="U336" s="904"/>
      <c r="V336" s="904"/>
      <c r="W336" s="904"/>
      <c r="X336" s="904"/>
      <c r="Y336" s="904"/>
      <c r="Z336" s="904"/>
      <c r="AA336" s="904"/>
      <c r="AB336" s="904"/>
      <c r="AC336" s="904"/>
      <c r="AD336" s="904"/>
      <c r="AE336" s="904"/>
      <c r="AF336" s="912"/>
      <c r="AG336" s="911"/>
      <c r="AH336" s="911"/>
      <c r="AI336" s="911"/>
      <c r="AJ336" s="911"/>
      <c r="AK336" s="911"/>
      <c r="AL336" s="911"/>
      <c r="AM336" s="911"/>
      <c r="AN336" s="911"/>
      <c r="AO336" s="911"/>
      <c r="AP336" s="911"/>
      <c r="AQ336" s="911"/>
      <c r="AR336" s="911"/>
      <c r="AS336" s="911"/>
    </row>
    <row r="337" spans="1:45" s="905" customFormat="1">
      <c r="A337" s="904"/>
      <c r="B337" s="904"/>
      <c r="C337" s="904"/>
      <c r="D337" s="904"/>
      <c r="E337" s="904"/>
      <c r="F337" s="904"/>
      <c r="J337" s="909"/>
      <c r="K337" s="909"/>
      <c r="L337" s="909"/>
      <c r="M337" s="909"/>
      <c r="N337" s="909"/>
      <c r="O337" s="904"/>
      <c r="R337" s="904"/>
      <c r="S337" s="904"/>
      <c r="T337" s="904"/>
      <c r="U337" s="904"/>
      <c r="V337" s="904"/>
      <c r="W337" s="904"/>
      <c r="X337" s="904"/>
      <c r="Y337" s="904"/>
      <c r="Z337" s="904"/>
      <c r="AA337" s="904"/>
      <c r="AB337" s="904"/>
      <c r="AC337" s="904"/>
      <c r="AD337" s="904"/>
      <c r="AE337" s="904"/>
      <c r="AF337" s="912"/>
      <c r="AG337" s="911"/>
      <c r="AH337" s="911"/>
      <c r="AI337" s="911"/>
      <c r="AJ337" s="911"/>
      <c r="AK337" s="911"/>
      <c r="AL337" s="911"/>
      <c r="AM337" s="911"/>
      <c r="AN337" s="911"/>
      <c r="AO337" s="911"/>
      <c r="AP337" s="911"/>
      <c r="AQ337" s="911"/>
      <c r="AR337" s="911"/>
      <c r="AS337" s="911"/>
    </row>
    <row r="338" spans="1:45" s="905" customFormat="1">
      <c r="A338" s="904"/>
      <c r="B338" s="904"/>
      <c r="C338" s="904"/>
      <c r="D338" s="904"/>
      <c r="E338" s="904"/>
      <c r="F338" s="904"/>
      <c r="J338" s="909"/>
      <c r="K338" s="909"/>
      <c r="L338" s="909"/>
      <c r="M338" s="909"/>
      <c r="N338" s="909"/>
      <c r="O338" s="904"/>
      <c r="R338" s="904"/>
      <c r="S338" s="904"/>
      <c r="T338" s="904"/>
      <c r="U338" s="904"/>
      <c r="V338" s="904"/>
      <c r="W338" s="904"/>
      <c r="X338" s="904"/>
      <c r="Y338" s="904"/>
      <c r="Z338" s="904"/>
      <c r="AA338" s="904"/>
      <c r="AB338" s="904"/>
      <c r="AC338" s="904"/>
      <c r="AD338" s="904"/>
      <c r="AE338" s="904"/>
      <c r="AF338" s="912"/>
      <c r="AG338" s="911"/>
      <c r="AH338" s="911"/>
      <c r="AI338" s="911"/>
      <c r="AJ338" s="911"/>
      <c r="AK338" s="911"/>
      <c r="AL338" s="911"/>
      <c r="AM338" s="911"/>
      <c r="AN338" s="911"/>
      <c r="AO338" s="911"/>
      <c r="AP338" s="911"/>
      <c r="AQ338" s="911"/>
      <c r="AR338" s="911"/>
      <c r="AS338" s="911"/>
    </row>
    <row r="339" spans="1:45" s="905" customFormat="1">
      <c r="A339" s="904"/>
      <c r="B339" s="904"/>
      <c r="C339" s="904"/>
      <c r="D339" s="904"/>
      <c r="E339" s="904"/>
      <c r="F339" s="904"/>
      <c r="J339" s="909"/>
      <c r="K339" s="909"/>
      <c r="L339" s="909"/>
      <c r="M339" s="909"/>
      <c r="N339" s="909"/>
      <c r="O339" s="904"/>
      <c r="R339" s="904"/>
      <c r="S339" s="904"/>
      <c r="T339" s="904"/>
      <c r="U339" s="904"/>
      <c r="V339" s="904"/>
      <c r="W339" s="904"/>
      <c r="X339" s="904"/>
      <c r="Y339" s="904"/>
      <c r="Z339" s="904"/>
      <c r="AA339" s="904"/>
      <c r="AB339" s="904"/>
      <c r="AC339" s="904"/>
      <c r="AD339" s="904"/>
      <c r="AE339" s="904"/>
      <c r="AF339" s="912"/>
      <c r="AG339" s="911"/>
      <c r="AH339" s="911"/>
      <c r="AI339" s="911"/>
      <c r="AJ339" s="911"/>
      <c r="AK339" s="911"/>
      <c r="AL339" s="911"/>
      <c r="AM339" s="911"/>
      <c r="AN339" s="911"/>
      <c r="AO339" s="911"/>
      <c r="AP339" s="911"/>
      <c r="AQ339" s="911"/>
      <c r="AR339" s="911"/>
      <c r="AS339" s="911"/>
    </row>
    <row r="340" spans="1:45" s="905" customFormat="1">
      <c r="A340" s="904"/>
      <c r="B340" s="904"/>
      <c r="C340" s="904"/>
      <c r="D340" s="904"/>
      <c r="E340" s="904"/>
      <c r="F340" s="904"/>
      <c r="J340" s="909"/>
      <c r="K340" s="909"/>
      <c r="L340" s="909"/>
      <c r="M340" s="909"/>
      <c r="N340" s="909"/>
      <c r="O340" s="904"/>
      <c r="R340" s="904"/>
      <c r="S340" s="904"/>
      <c r="T340" s="904"/>
      <c r="U340" s="904"/>
      <c r="V340" s="904"/>
      <c r="W340" s="904"/>
      <c r="X340" s="904"/>
      <c r="Y340" s="904"/>
      <c r="Z340" s="904"/>
      <c r="AA340" s="904"/>
      <c r="AB340" s="904"/>
      <c r="AC340" s="904"/>
      <c r="AD340" s="904"/>
      <c r="AE340" s="904"/>
      <c r="AF340" s="912"/>
      <c r="AG340" s="911"/>
      <c r="AH340" s="911"/>
      <c r="AI340" s="911"/>
      <c r="AJ340" s="911"/>
      <c r="AK340" s="911"/>
      <c r="AL340" s="911"/>
      <c r="AM340" s="911"/>
      <c r="AN340" s="911"/>
      <c r="AO340" s="911"/>
      <c r="AP340" s="911"/>
      <c r="AQ340" s="911"/>
      <c r="AR340" s="911"/>
      <c r="AS340" s="911"/>
    </row>
    <row r="341" spans="1:45" s="905" customFormat="1">
      <c r="A341" s="904"/>
      <c r="B341" s="904"/>
      <c r="C341" s="904"/>
      <c r="D341" s="904"/>
      <c r="E341" s="904"/>
      <c r="F341" s="904"/>
      <c r="J341" s="909"/>
      <c r="K341" s="909"/>
      <c r="L341" s="909"/>
      <c r="M341" s="909"/>
      <c r="N341" s="909"/>
      <c r="O341" s="904"/>
      <c r="R341" s="904"/>
      <c r="S341" s="904"/>
      <c r="T341" s="904"/>
      <c r="U341" s="904"/>
      <c r="V341" s="904"/>
      <c r="W341" s="904"/>
      <c r="X341" s="904"/>
      <c r="Y341" s="904"/>
      <c r="Z341" s="904"/>
      <c r="AA341" s="904"/>
      <c r="AB341" s="904"/>
      <c r="AC341" s="904"/>
      <c r="AD341" s="904"/>
      <c r="AE341" s="904"/>
      <c r="AF341" s="912"/>
      <c r="AG341" s="911"/>
      <c r="AH341" s="911"/>
      <c r="AI341" s="911"/>
      <c r="AJ341" s="911"/>
      <c r="AK341" s="911"/>
      <c r="AL341" s="911"/>
      <c r="AM341" s="911"/>
      <c r="AN341" s="911"/>
      <c r="AO341" s="911"/>
      <c r="AP341" s="911"/>
      <c r="AQ341" s="911"/>
      <c r="AR341" s="911"/>
      <c r="AS341" s="911"/>
    </row>
    <row r="342" spans="1:45" s="905" customFormat="1">
      <c r="A342" s="904"/>
      <c r="B342" s="904"/>
      <c r="C342" s="904"/>
      <c r="D342" s="904"/>
      <c r="E342" s="904"/>
      <c r="F342" s="904"/>
      <c r="J342" s="909"/>
      <c r="K342" s="909"/>
      <c r="L342" s="909"/>
      <c r="M342" s="909"/>
      <c r="N342" s="909"/>
      <c r="O342" s="904"/>
      <c r="R342" s="904"/>
      <c r="S342" s="904"/>
      <c r="T342" s="904"/>
      <c r="U342" s="904"/>
      <c r="V342" s="904"/>
      <c r="W342" s="904"/>
      <c r="X342" s="904"/>
      <c r="Y342" s="904"/>
      <c r="Z342" s="904"/>
      <c r="AA342" s="904"/>
      <c r="AB342" s="904"/>
      <c r="AC342" s="904"/>
      <c r="AD342" s="904"/>
      <c r="AE342" s="904"/>
      <c r="AF342" s="912"/>
      <c r="AG342" s="911"/>
      <c r="AH342" s="911"/>
      <c r="AI342" s="911"/>
      <c r="AJ342" s="911"/>
      <c r="AK342" s="911"/>
      <c r="AL342" s="911"/>
      <c r="AM342" s="911"/>
      <c r="AN342" s="911"/>
      <c r="AO342" s="911"/>
      <c r="AP342" s="911"/>
      <c r="AQ342" s="911"/>
      <c r="AR342" s="911"/>
      <c r="AS342" s="911"/>
    </row>
    <row r="343" spans="1:45" s="905" customFormat="1">
      <c r="A343" s="904"/>
      <c r="B343" s="904"/>
      <c r="C343" s="904"/>
      <c r="D343" s="904"/>
      <c r="E343" s="904"/>
      <c r="F343" s="904"/>
      <c r="J343" s="909"/>
      <c r="K343" s="909"/>
      <c r="L343" s="909"/>
      <c r="M343" s="909"/>
      <c r="N343" s="909"/>
      <c r="O343" s="904"/>
      <c r="R343" s="904"/>
      <c r="S343" s="904"/>
      <c r="T343" s="904"/>
      <c r="U343" s="904"/>
      <c r="V343" s="904"/>
      <c r="W343" s="904"/>
      <c r="X343" s="904"/>
      <c r="Y343" s="904"/>
      <c r="Z343" s="904"/>
      <c r="AA343" s="904"/>
      <c r="AB343" s="904"/>
      <c r="AC343" s="904"/>
      <c r="AD343" s="904"/>
      <c r="AE343" s="904"/>
      <c r="AF343" s="912"/>
      <c r="AG343" s="911"/>
      <c r="AH343" s="911"/>
      <c r="AI343" s="911"/>
      <c r="AJ343" s="911"/>
      <c r="AK343" s="911"/>
      <c r="AL343" s="911"/>
      <c r="AM343" s="911"/>
      <c r="AN343" s="911"/>
      <c r="AO343" s="911"/>
      <c r="AP343" s="911"/>
      <c r="AQ343" s="911"/>
      <c r="AR343" s="911"/>
      <c r="AS343" s="911"/>
    </row>
    <row r="344" spans="1:45" s="905" customFormat="1">
      <c r="A344" s="904"/>
      <c r="B344" s="904"/>
      <c r="C344" s="904"/>
      <c r="D344" s="904"/>
      <c r="E344" s="904"/>
      <c r="F344" s="904"/>
      <c r="J344" s="909"/>
      <c r="K344" s="909"/>
      <c r="L344" s="909"/>
      <c r="M344" s="909"/>
      <c r="N344" s="909"/>
      <c r="O344" s="904"/>
      <c r="R344" s="904"/>
      <c r="S344" s="904"/>
      <c r="T344" s="904"/>
      <c r="U344" s="904"/>
      <c r="V344" s="904"/>
      <c r="W344" s="904"/>
      <c r="X344" s="904"/>
      <c r="Y344" s="904"/>
      <c r="Z344" s="904"/>
      <c r="AA344" s="904"/>
      <c r="AB344" s="904"/>
      <c r="AC344" s="904"/>
      <c r="AD344" s="904"/>
      <c r="AE344" s="904"/>
      <c r="AF344" s="912"/>
      <c r="AG344" s="911"/>
      <c r="AH344" s="911"/>
      <c r="AI344" s="911"/>
      <c r="AJ344" s="911"/>
      <c r="AK344" s="911"/>
      <c r="AL344" s="911"/>
      <c r="AM344" s="911"/>
      <c r="AN344" s="911"/>
      <c r="AO344" s="911"/>
      <c r="AP344" s="911"/>
      <c r="AQ344" s="911"/>
      <c r="AR344" s="911"/>
      <c r="AS344" s="911"/>
    </row>
    <row r="345" spans="1:45" s="905" customFormat="1">
      <c r="A345" s="904"/>
      <c r="B345" s="904"/>
      <c r="C345" s="904"/>
      <c r="D345" s="904"/>
      <c r="E345" s="904"/>
      <c r="F345" s="904"/>
      <c r="J345" s="909"/>
      <c r="K345" s="909"/>
      <c r="L345" s="909"/>
      <c r="M345" s="909"/>
      <c r="N345" s="909"/>
      <c r="O345" s="904"/>
      <c r="R345" s="904"/>
      <c r="S345" s="904"/>
      <c r="T345" s="904"/>
      <c r="U345" s="904"/>
      <c r="V345" s="904"/>
      <c r="W345" s="904"/>
      <c r="X345" s="904"/>
      <c r="Y345" s="904"/>
      <c r="Z345" s="904"/>
      <c r="AA345" s="904"/>
      <c r="AB345" s="904"/>
      <c r="AC345" s="904"/>
      <c r="AD345" s="904"/>
      <c r="AE345" s="904"/>
      <c r="AF345" s="912"/>
      <c r="AG345" s="911"/>
      <c r="AH345" s="911"/>
      <c r="AI345" s="911"/>
      <c r="AJ345" s="911"/>
      <c r="AK345" s="911"/>
      <c r="AL345" s="911"/>
      <c r="AM345" s="911"/>
      <c r="AN345" s="911"/>
      <c r="AO345" s="911"/>
      <c r="AP345" s="911"/>
      <c r="AQ345" s="911"/>
      <c r="AR345" s="911"/>
      <c r="AS345" s="911"/>
    </row>
    <row r="346" spans="1:45" s="905" customFormat="1">
      <c r="A346" s="904"/>
      <c r="B346" s="904"/>
      <c r="C346" s="904"/>
      <c r="D346" s="904"/>
      <c r="E346" s="904"/>
      <c r="F346" s="904"/>
      <c r="J346" s="909"/>
      <c r="K346" s="909"/>
      <c r="L346" s="909"/>
      <c r="M346" s="909"/>
      <c r="N346" s="909"/>
      <c r="O346" s="904"/>
      <c r="R346" s="904"/>
      <c r="S346" s="904"/>
      <c r="T346" s="904"/>
      <c r="U346" s="904"/>
      <c r="V346" s="904"/>
      <c r="W346" s="904"/>
      <c r="X346" s="904"/>
      <c r="Y346" s="904"/>
      <c r="Z346" s="904"/>
      <c r="AA346" s="904"/>
      <c r="AB346" s="904"/>
      <c r="AC346" s="904"/>
      <c r="AD346" s="904"/>
      <c r="AE346" s="904"/>
      <c r="AF346" s="912"/>
      <c r="AG346" s="911"/>
      <c r="AH346" s="911"/>
      <c r="AI346" s="911"/>
      <c r="AJ346" s="911"/>
      <c r="AK346" s="911"/>
      <c r="AL346" s="911"/>
      <c r="AM346" s="911"/>
      <c r="AN346" s="911"/>
      <c r="AO346" s="911"/>
      <c r="AP346" s="911"/>
      <c r="AQ346" s="911"/>
      <c r="AR346" s="911"/>
      <c r="AS346" s="911"/>
    </row>
    <row r="347" spans="1:45" s="905" customFormat="1">
      <c r="A347" s="904"/>
      <c r="B347" s="904"/>
      <c r="C347" s="904"/>
      <c r="D347" s="904"/>
      <c r="E347" s="904"/>
      <c r="F347" s="904"/>
      <c r="J347" s="909"/>
      <c r="K347" s="909"/>
      <c r="L347" s="909"/>
      <c r="M347" s="909"/>
      <c r="N347" s="909"/>
      <c r="O347" s="904"/>
      <c r="R347" s="904"/>
      <c r="S347" s="904"/>
      <c r="T347" s="904"/>
      <c r="U347" s="904"/>
      <c r="V347" s="904"/>
      <c r="W347" s="904"/>
      <c r="X347" s="904"/>
      <c r="Y347" s="904"/>
      <c r="Z347" s="904"/>
      <c r="AA347" s="904"/>
      <c r="AB347" s="904"/>
      <c r="AC347" s="904"/>
      <c r="AD347" s="904"/>
      <c r="AE347" s="904"/>
      <c r="AF347" s="912"/>
      <c r="AG347" s="911"/>
      <c r="AH347" s="911"/>
      <c r="AI347" s="911"/>
      <c r="AJ347" s="911"/>
      <c r="AK347" s="911"/>
      <c r="AL347" s="911"/>
      <c r="AM347" s="911"/>
      <c r="AN347" s="911"/>
      <c r="AO347" s="911"/>
      <c r="AP347" s="911"/>
      <c r="AQ347" s="911"/>
      <c r="AR347" s="911"/>
      <c r="AS347" s="911"/>
    </row>
    <row r="348" spans="1:45" s="905" customFormat="1">
      <c r="A348" s="904"/>
      <c r="B348" s="904"/>
      <c r="C348" s="904"/>
      <c r="D348" s="904"/>
      <c r="E348" s="904"/>
      <c r="F348" s="904"/>
      <c r="J348" s="909"/>
      <c r="K348" s="909"/>
      <c r="L348" s="909"/>
      <c r="M348" s="909"/>
      <c r="N348" s="909"/>
      <c r="O348" s="904"/>
      <c r="R348" s="904"/>
      <c r="S348" s="904"/>
      <c r="T348" s="904"/>
      <c r="U348" s="904"/>
      <c r="V348" s="904"/>
      <c r="W348" s="904"/>
      <c r="X348" s="904"/>
      <c r="Y348" s="904"/>
      <c r="Z348" s="904"/>
      <c r="AA348" s="904"/>
      <c r="AB348" s="904"/>
      <c r="AC348" s="904"/>
      <c r="AD348" s="904"/>
      <c r="AE348" s="904"/>
      <c r="AF348" s="912"/>
      <c r="AG348" s="911"/>
      <c r="AH348" s="911"/>
      <c r="AI348" s="911"/>
      <c r="AJ348" s="911"/>
      <c r="AK348" s="911"/>
      <c r="AL348" s="911"/>
      <c r="AM348" s="911"/>
      <c r="AN348" s="911"/>
      <c r="AO348" s="911"/>
      <c r="AP348" s="911"/>
      <c r="AQ348" s="911"/>
      <c r="AR348" s="911"/>
      <c r="AS348" s="911"/>
    </row>
    <row r="349" spans="1:45" s="905" customFormat="1">
      <c r="A349" s="904"/>
      <c r="B349" s="904"/>
      <c r="C349" s="904"/>
      <c r="D349" s="904"/>
      <c r="E349" s="904"/>
      <c r="F349" s="904"/>
      <c r="J349" s="909"/>
      <c r="K349" s="909"/>
      <c r="L349" s="909"/>
      <c r="M349" s="909"/>
      <c r="N349" s="909"/>
      <c r="O349" s="904"/>
      <c r="R349" s="904"/>
      <c r="S349" s="904"/>
      <c r="T349" s="904"/>
      <c r="U349" s="904"/>
      <c r="V349" s="904"/>
      <c r="W349" s="904"/>
      <c r="X349" s="904"/>
      <c r="Y349" s="904"/>
      <c r="Z349" s="904"/>
      <c r="AA349" s="904"/>
      <c r="AB349" s="904"/>
      <c r="AC349" s="904"/>
      <c r="AD349" s="904"/>
      <c r="AE349" s="904"/>
      <c r="AF349" s="912"/>
      <c r="AG349" s="911"/>
      <c r="AH349" s="911"/>
      <c r="AI349" s="911"/>
      <c r="AJ349" s="911"/>
      <c r="AK349" s="911"/>
      <c r="AL349" s="911"/>
      <c r="AM349" s="911"/>
      <c r="AN349" s="911"/>
      <c r="AO349" s="911"/>
      <c r="AP349" s="911"/>
      <c r="AQ349" s="911"/>
      <c r="AR349" s="911"/>
      <c r="AS349" s="911"/>
    </row>
    <row r="350" spans="1:45" s="905" customFormat="1">
      <c r="A350" s="904"/>
      <c r="B350" s="904"/>
      <c r="C350" s="904"/>
      <c r="D350" s="904"/>
      <c r="E350" s="904"/>
      <c r="F350" s="904"/>
      <c r="J350" s="909"/>
      <c r="K350" s="909"/>
      <c r="L350" s="909"/>
      <c r="M350" s="909"/>
      <c r="N350" s="909"/>
      <c r="O350" s="904"/>
      <c r="R350" s="904"/>
      <c r="S350" s="904"/>
      <c r="T350" s="904"/>
      <c r="U350" s="904"/>
      <c r="V350" s="904"/>
      <c r="W350" s="904"/>
      <c r="X350" s="904"/>
      <c r="Y350" s="904"/>
      <c r="Z350" s="904"/>
      <c r="AA350" s="904"/>
      <c r="AB350" s="904"/>
      <c r="AC350" s="904"/>
      <c r="AD350" s="904"/>
      <c r="AE350" s="904"/>
      <c r="AF350" s="912"/>
      <c r="AG350" s="911"/>
      <c r="AH350" s="911"/>
      <c r="AI350" s="911"/>
      <c r="AJ350" s="911"/>
      <c r="AK350" s="911"/>
      <c r="AL350" s="911"/>
      <c r="AM350" s="911"/>
      <c r="AN350" s="911"/>
      <c r="AO350" s="911"/>
      <c r="AP350" s="911"/>
      <c r="AQ350" s="911"/>
      <c r="AR350" s="911"/>
      <c r="AS350" s="911"/>
    </row>
    <row r="351" spans="1:45" s="905" customFormat="1">
      <c r="A351" s="904"/>
      <c r="B351" s="904"/>
      <c r="C351" s="904"/>
      <c r="D351" s="904"/>
      <c r="E351" s="904"/>
      <c r="F351" s="904"/>
      <c r="J351" s="909"/>
      <c r="K351" s="909"/>
      <c r="L351" s="909"/>
      <c r="M351" s="909"/>
      <c r="N351" s="909"/>
      <c r="O351" s="904"/>
      <c r="R351" s="904"/>
      <c r="S351" s="904"/>
      <c r="T351" s="904"/>
      <c r="U351" s="904"/>
      <c r="V351" s="904"/>
      <c r="W351" s="904"/>
      <c r="X351" s="904"/>
      <c r="Y351" s="904"/>
      <c r="Z351" s="904"/>
      <c r="AA351" s="904"/>
      <c r="AB351" s="904"/>
      <c r="AC351" s="904"/>
      <c r="AD351" s="904"/>
      <c r="AE351" s="904"/>
      <c r="AF351" s="912"/>
      <c r="AG351" s="911"/>
      <c r="AH351" s="911"/>
      <c r="AI351" s="911"/>
      <c r="AJ351" s="911"/>
      <c r="AK351" s="911"/>
      <c r="AL351" s="911"/>
      <c r="AM351" s="911"/>
      <c r="AN351" s="911"/>
      <c r="AO351" s="911"/>
      <c r="AP351" s="911"/>
      <c r="AQ351" s="911"/>
      <c r="AR351" s="911"/>
      <c r="AS351" s="911"/>
    </row>
    <row r="352" spans="1:45" s="905" customFormat="1">
      <c r="A352" s="904"/>
      <c r="B352" s="904"/>
      <c r="C352" s="904"/>
      <c r="D352" s="904"/>
      <c r="E352" s="904"/>
      <c r="F352" s="904"/>
      <c r="J352" s="909"/>
      <c r="K352" s="909"/>
      <c r="L352" s="909"/>
      <c r="M352" s="909"/>
      <c r="N352" s="909"/>
      <c r="O352" s="904"/>
      <c r="R352" s="904"/>
      <c r="S352" s="904"/>
      <c r="T352" s="904"/>
      <c r="U352" s="904"/>
      <c r="V352" s="904"/>
      <c r="W352" s="904"/>
      <c r="X352" s="904"/>
      <c r="Y352" s="904"/>
      <c r="Z352" s="904"/>
      <c r="AA352" s="904"/>
      <c r="AB352" s="904"/>
      <c r="AC352" s="904"/>
      <c r="AD352" s="904"/>
      <c r="AE352" s="904"/>
      <c r="AF352" s="912"/>
      <c r="AG352" s="911"/>
      <c r="AH352" s="911"/>
      <c r="AI352" s="911"/>
      <c r="AJ352" s="911"/>
      <c r="AK352" s="911"/>
      <c r="AL352" s="911"/>
      <c r="AM352" s="911"/>
      <c r="AN352" s="911"/>
      <c r="AO352" s="911"/>
      <c r="AP352" s="911"/>
      <c r="AQ352" s="911"/>
      <c r="AR352" s="911"/>
      <c r="AS352" s="911"/>
    </row>
    <row r="353" spans="1:45" s="905" customFormat="1">
      <c r="A353" s="904"/>
      <c r="B353" s="904"/>
      <c r="C353" s="904"/>
      <c r="D353" s="904"/>
      <c r="E353" s="904"/>
      <c r="F353" s="904"/>
      <c r="J353" s="909"/>
      <c r="K353" s="909"/>
      <c r="L353" s="909"/>
      <c r="M353" s="909"/>
      <c r="N353" s="909"/>
      <c r="O353" s="904"/>
      <c r="R353" s="904"/>
      <c r="S353" s="904"/>
      <c r="T353" s="904"/>
      <c r="U353" s="904"/>
      <c r="V353" s="904"/>
      <c r="W353" s="904"/>
      <c r="X353" s="904"/>
      <c r="Y353" s="904"/>
      <c r="Z353" s="904"/>
      <c r="AA353" s="904"/>
      <c r="AB353" s="904"/>
      <c r="AC353" s="904"/>
      <c r="AD353" s="904"/>
      <c r="AE353" s="904"/>
      <c r="AF353" s="912"/>
      <c r="AG353" s="911"/>
      <c r="AH353" s="911"/>
      <c r="AI353" s="911"/>
      <c r="AJ353" s="911"/>
      <c r="AK353" s="911"/>
      <c r="AL353" s="911"/>
      <c r="AM353" s="911"/>
      <c r="AN353" s="911"/>
      <c r="AO353" s="911"/>
      <c r="AP353" s="911"/>
      <c r="AQ353" s="911"/>
      <c r="AR353" s="911"/>
      <c r="AS353" s="911"/>
    </row>
    <row r="354" spans="1:45" s="905" customFormat="1">
      <c r="A354" s="904"/>
      <c r="B354" s="904"/>
      <c r="C354" s="904"/>
      <c r="D354" s="904"/>
      <c r="E354" s="904"/>
      <c r="F354" s="904"/>
      <c r="J354" s="909"/>
      <c r="K354" s="909"/>
      <c r="L354" s="909"/>
      <c r="M354" s="909"/>
      <c r="N354" s="909"/>
      <c r="O354" s="904"/>
      <c r="R354" s="904"/>
      <c r="S354" s="904"/>
      <c r="T354" s="904"/>
      <c r="U354" s="904"/>
      <c r="V354" s="904"/>
      <c r="W354" s="904"/>
      <c r="X354" s="904"/>
      <c r="Y354" s="904"/>
      <c r="Z354" s="904"/>
      <c r="AA354" s="904"/>
      <c r="AB354" s="904"/>
      <c r="AC354" s="904"/>
      <c r="AD354" s="904"/>
      <c r="AE354" s="904"/>
      <c r="AF354" s="912"/>
      <c r="AG354" s="911"/>
      <c r="AH354" s="911"/>
      <c r="AI354" s="911"/>
      <c r="AJ354" s="911"/>
      <c r="AK354" s="911"/>
      <c r="AL354" s="911"/>
      <c r="AM354" s="911"/>
      <c r="AN354" s="911"/>
      <c r="AO354" s="911"/>
      <c r="AP354" s="911"/>
      <c r="AQ354" s="911"/>
      <c r="AR354" s="911"/>
      <c r="AS354" s="911"/>
    </row>
    <row r="355" spans="1:45" s="905" customFormat="1">
      <c r="A355" s="904"/>
      <c r="B355" s="904"/>
      <c r="C355" s="904"/>
      <c r="D355" s="904"/>
      <c r="E355" s="904"/>
      <c r="F355" s="904"/>
      <c r="J355" s="909"/>
      <c r="K355" s="909"/>
      <c r="L355" s="909"/>
      <c r="M355" s="909"/>
      <c r="N355" s="909"/>
      <c r="O355" s="904"/>
      <c r="R355" s="904"/>
      <c r="S355" s="904"/>
      <c r="T355" s="904"/>
      <c r="U355" s="904"/>
      <c r="V355" s="904"/>
      <c r="W355" s="904"/>
      <c r="X355" s="904"/>
      <c r="Y355" s="904"/>
      <c r="Z355" s="904"/>
      <c r="AA355" s="904"/>
      <c r="AB355" s="904"/>
      <c r="AC355" s="904"/>
      <c r="AD355" s="904"/>
      <c r="AE355" s="904"/>
      <c r="AF355" s="912"/>
      <c r="AG355" s="911"/>
      <c r="AH355" s="911"/>
      <c r="AI355" s="911"/>
      <c r="AJ355" s="911"/>
      <c r="AK355" s="911"/>
      <c r="AL355" s="911"/>
      <c r="AM355" s="911"/>
      <c r="AN355" s="911"/>
      <c r="AO355" s="911"/>
      <c r="AP355" s="911"/>
      <c r="AQ355" s="911"/>
      <c r="AR355" s="911"/>
      <c r="AS355" s="911"/>
    </row>
    <row r="356" spans="1:45" s="905" customFormat="1">
      <c r="A356" s="904"/>
      <c r="B356" s="904"/>
      <c r="C356" s="904"/>
      <c r="D356" s="904"/>
      <c r="E356" s="904"/>
      <c r="F356" s="904"/>
      <c r="J356" s="909"/>
      <c r="K356" s="909"/>
      <c r="L356" s="909"/>
      <c r="M356" s="909"/>
      <c r="N356" s="909"/>
      <c r="O356" s="904"/>
      <c r="R356" s="904"/>
      <c r="S356" s="904"/>
      <c r="T356" s="904"/>
      <c r="U356" s="904"/>
      <c r="V356" s="904"/>
      <c r="W356" s="904"/>
      <c r="X356" s="904"/>
      <c r="Y356" s="904"/>
      <c r="Z356" s="904"/>
      <c r="AA356" s="904"/>
      <c r="AB356" s="904"/>
      <c r="AC356" s="904"/>
      <c r="AD356" s="904"/>
      <c r="AE356" s="904"/>
      <c r="AF356" s="912"/>
      <c r="AG356" s="911"/>
      <c r="AH356" s="911"/>
      <c r="AI356" s="911"/>
      <c r="AJ356" s="911"/>
      <c r="AK356" s="911"/>
      <c r="AL356" s="911"/>
      <c r="AM356" s="911"/>
      <c r="AN356" s="911"/>
      <c r="AO356" s="911"/>
      <c r="AP356" s="911"/>
      <c r="AQ356" s="911"/>
      <c r="AR356" s="911"/>
      <c r="AS356" s="911"/>
    </row>
    <row r="357" spans="1:45" s="905" customFormat="1">
      <c r="A357" s="904"/>
      <c r="B357" s="904"/>
      <c r="C357" s="904"/>
      <c r="D357" s="904"/>
      <c r="E357" s="904"/>
      <c r="F357" s="904"/>
      <c r="J357" s="909"/>
      <c r="K357" s="909"/>
      <c r="L357" s="909"/>
      <c r="M357" s="909"/>
      <c r="N357" s="909"/>
      <c r="O357" s="904"/>
      <c r="R357" s="904"/>
      <c r="S357" s="904"/>
      <c r="T357" s="904"/>
      <c r="U357" s="904"/>
      <c r="V357" s="904"/>
      <c r="W357" s="904"/>
      <c r="X357" s="904"/>
      <c r="Y357" s="904"/>
      <c r="Z357" s="904"/>
      <c r="AA357" s="904"/>
      <c r="AB357" s="904"/>
      <c r="AC357" s="904"/>
      <c r="AD357" s="904"/>
      <c r="AE357" s="904"/>
      <c r="AF357" s="912"/>
      <c r="AG357" s="911"/>
      <c r="AH357" s="911"/>
      <c r="AI357" s="911"/>
      <c r="AJ357" s="911"/>
      <c r="AK357" s="911"/>
      <c r="AL357" s="911"/>
      <c r="AM357" s="911"/>
      <c r="AN357" s="911"/>
      <c r="AO357" s="911"/>
      <c r="AP357" s="911"/>
      <c r="AQ357" s="911"/>
      <c r="AR357" s="911"/>
      <c r="AS357" s="911"/>
    </row>
    <row r="358" spans="1:45" s="905" customFormat="1">
      <c r="A358" s="904"/>
      <c r="B358" s="904"/>
      <c r="C358" s="904"/>
      <c r="D358" s="904"/>
      <c r="E358" s="904"/>
      <c r="F358" s="904"/>
      <c r="J358" s="909"/>
      <c r="K358" s="909"/>
      <c r="L358" s="909"/>
      <c r="M358" s="909"/>
      <c r="N358" s="909"/>
      <c r="O358" s="904"/>
      <c r="R358" s="904"/>
      <c r="S358" s="904"/>
      <c r="T358" s="904"/>
      <c r="U358" s="904"/>
      <c r="V358" s="904"/>
      <c r="W358" s="904"/>
      <c r="X358" s="904"/>
      <c r="Y358" s="904"/>
      <c r="Z358" s="904"/>
      <c r="AA358" s="904"/>
      <c r="AB358" s="904"/>
      <c r="AC358" s="904"/>
      <c r="AD358" s="904"/>
      <c r="AE358" s="904"/>
      <c r="AF358" s="912"/>
      <c r="AG358" s="911"/>
      <c r="AH358" s="911"/>
      <c r="AI358" s="911"/>
      <c r="AJ358" s="911"/>
      <c r="AK358" s="911"/>
      <c r="AL358" s="911"/>
      <c r="AM358" s="911"/>
      <c r="AN358" s="911"/>
      <c r="AO358" s="911"/>
      <c r="AP358" s="911"/>
      <c r="AQ358" s="911"/>
      <c r="AR358" s="911"/>
      <c r="AS358" s="911"/>
    </row>
    <row r="359" spans="1:45" s="905" customFormat="1">
      <c r="A359" s="904"/>
      <c r="B359" s="904"/>
      <c r="C359" s="904"/>
      <c r="D359" s="904"/>
      <c r="E359" s="904"/>
      <c r="F359" s="904"/>
      <c r="J359" s="909"/>
      <c r="K359" s="909"/>
      <c r="L359" s="909"/>
      <c r="M359" s="909"/>
      <c r="N359" s="909"/>
      <c r="O359" s="904"/>
      <c r="R359" s="904"/>
      <c r="S359" s="904"/>
      <c r="T359" s="904"/>
      <c r="U359" s="904"/>
      <c r="V359" s="904"/>
      <c r="W359" s="904"/>
      <c r="X359" s="904"/>
      <c r="Y359" s="904"/>
      <c r="Z359" s="904"/>
      <c r="AA359" s="904"/>
      <c r="AB359" s="904"/>
      <c r="AC359" s="904"/>
      <c r="AD359" s="904"/>
      <c r="AE359" s="904"/>
      <c r="AF359" s="912"/>
      <c r="AG359" s="911"/>
      <c r="AH359" s="911"/>
      <c r="AI359" s="911"/>
      <c r="AJ359" s="911"/>
      <c r="AK359" s="911"/>
      <c r="AL359" s="911"/>
      <c r="AM359" s="911"/>
      <c r="AN359" s="911"/>
      <c r="AO359" s="911"/>
      <c r="AP359" s="911"/>
      <c r="AQ359" s="911"/>
      <c r="AR359" s="911"/>
      <c r="AS359" s="911"/>
    </row>
    <row r="360" spans="1:45" s="905" customFormat="1">
      <c r="A360" s="904"/>
      <c r="B360" s="904"/>
      <c r="C360" s="904"/>
      <c r="D360" s="904"/>
      <c r="E360" s="904"/>
      <c r="F360" s="904"/>
      <c r="J360" s="909"/>
      <c r="K360" s="909"/>
      <c r="L360" s="909"/>
      <c r="M360" s="909"/>
      <c r="N360" s="909"/>
      <c r="O360" s="904"/>
      <c r="R360" s="904"/>
      <c r="S360" s="904"/>
      <c r="T360" s="904"/>
      <c r="U360" s="904"/>
      <c r="V360" s="904"/>
      <c r="W360" s="904"/>
      <c r="X360" s="904"/>
      <c r="Y360" s="904"/>
      <c r="Z360" s="904"/>
      <c r="AA360" s="904"/>
      <c r="AB360" s="904"/>
      <c r="AC360" s="904"/>
      <c r="AD360" s="904"/>
      <c r="AE360" s="904"/>
      <c r="AF360" s="912"/>
      <c r="AG360" s="911"/>
      <c r="AH360" s="911"/>
      <c r="AI360" s="911"/>
      <c r="AJ360" s="911"/>
      <c r="AK360" s="911"/>
      <c r="AL360" s="911"/>
      <c r="AM360" s="911"/>
      <c r="AN360" s="911"/>
      <c r="AO360" s="911"/>
      <c r="AP360" s="911"/>
      <c r="AQ360" s="911"/>
      <c r="AR360" s="911"/>
      <c r="AS360" s="911"/>
    </row>
    <row r="361" spans="1:45" s="905" customFormat="1">
      <c r="A361" s="904"/>
      <c r="B361" s="904"/>
      <c r="C361" s="904"/>
      <c r="D361" s="904"/>
      <c r="E361" s="904"/>
      <c r="F361" s="904"/>
      <c r="J361" s="909"/>
      <c r="K361" s="909"/>
      <c r="L361" s="909"/>
      <c r="M361" s="909"/>
      <c r="N361" s="909"/>
      <c r="O361" s="904"/>
      <c r="R361" s="904"/>
      <c r="S361" s="904"/>
      <c r="T361" s="904"/>
      <c r="U361" s="904"/>
      <c r="V361" s="904"/>
      <c r="W361" s="904"/>
      <c r="X361" s="904"/>
      <c r="Y361" s="904"/>
      <c r="Z361" s="904"/>
      <c r="AA361" s="904"/>
      <c r="AB361" s="904"/>
      <c r="AC361" s="904"/>
      <c r="AD361" s="904"/>
      <c r="AE361" s="904"/>
      <c r="AF361" s="912"/>
      <c r="AG361" s="911"/>
      <c r="AH361" s="911"/>
      <c r="AI361" s="911"/>
      <c r="AJ361" s="911"/>
      <c r="AK361" s="911"/>
      <c r="AL361" s="911"/>
      <c r="AM361" s="911"/>
      <c r="AN361" s="911"/>
      <c r="AO361" s="911"/>
      <c r="AP361" s="911"/>
      <c r="AQ361" s="911"/>
      <c r="AR361" s="911"/>
      <c r="AS361" s="911"/>
    </row>
    <row r="362" spans="1:45" s="905" customFormat="1">
      <c r="A362" s="904"/>
      <c r="B362" s="904"/>
      <c r="C362" s="904"/>
      <c r="D362" s="904"/>
      <c r="E362" s="904"/>
      <c r="F362" s="904"/>
      <c r="J362" s="909"/>
      <c r="K362" s="909"/>
      <c r="L362" s="909"/>
      <c r="M362" s="909"/>
      <c r="N362" s="909"/>
      <c r="O362" s="904"/>
      <c r="R362" s="904"/>
      <c r="S362" s="904"/>
      <c r="T362" s="904"/>
      <c r="U362" s="904"/>
      <c r="V362" s="904"/>
      <c r="W362" s="904"/>
      <c r="X362" s="904"/>
      <c r="Y362" s="904"/>
      <c r="Z362" s="904"/>
      <c r="AA362" s="904"/>
      <c r="AB362" s="904"/>
      <c r="AC362" s="904"/>
      <c r="AD362" s="904"/>
      <c r="AE362" s="904"/>
      <c r="AF362" s="912"/>
      <c r="AG362" s="911"/>
      <c r="AH362" s="911"/>
      <c r="AI362" s="911"/>
      <c r="AJ362" s="911"/>
      <c r="AK362" s="911"/>
      <c r="AL362" s="911"/>
      <c r="AM362" s="911"/>
      <c r="AN362" s="911"/>
      <c r="AO362" s="911"/>
      <c r="AP362" s="911"/>
      <c r="AQ362" s="911"/>
      <c r="AR362" s="911"/>
      <c r="AS362" s="911"/>
    </row>
    <row r="363" spans="1:45" s="905" customFormat="1">
      <c r="A363" s="904"/>
      <c r="B363" s="904"/>
      <c r="C363" s="904"/>
      <c r="D363" s="904"/>
      <c r="E363" s="904"/>
      <c r="F363" s="904"/>
      <c r="J363" s="909"/>
      <c r="K363" s="909"/>
      <c r="L363" s="909"/>
      <c r="M363" s="909"/>
      <c r="N363" s="909"/>
      <c r="O363" s="904"/>
      <c r="R363" s="904"/>
      <c r="S363" s="904"/>
      <c r="T363" s="904"/>
      <c r="U363" s="904"/>
      <c r="V363" s="904"/>
      <c r="W363" s="904"/>
      <c r="X363" s="904"/>
      <c r="Y363" s="904"/>
      <c r="Z363" s="904"/>
      <c r="AA363" s="904"/>
      <c r="AB363" s="904"/>
      <c r="AC363" s="904"/>
      <c r="AD363" s="904"/>
      <c r="AE363" s="904"/>
      <c r="AF363" s="912"/>
      <c r="AG363" s="911"/>
      <c r="AH363" s="911"/>
      <c r="AI363" s="911"/>
      <c r="AJ363" s="911"/>
      <c r="AK363" s="911"/>
      <c r="AL363" s="911"/>
      <c r="AM363" s="911"/>
      <c r="AN363" s="911"/>
      <c r="AO363" s="911"/>
      <c r="AP363" s="911"/>
      <c r="AQ363" s="911"/>
      <c r="AR363" s="911"/>
      <c r="AS363" s="911"/>
    </row>
    <row r="364" spans="1:45" s="905" customFormat="1">
      <c r="A364" s="904"/>
      <c r="B364" s="904"/>
      <c r="C364" s="904"/>
      <c r="D364" s="904"/>
      <c r="E364" s="904"/>
      <c r="F364" s="904"/>
      <c r="J364" s="909"/>
      <c r="K364" s="909"/>
      <c r="L364" s="909"/>
      <c r="M364" s="909"/>
      <c r="N364" s="909"/>
      <c r="O364" s="904"/>
      <c r="R364" s="904"/>
      <c r="S364" s="904"/>
      <c r="T364" s="904"/>
      <c r="U364" s="904"/>
      <c r="V364" s="904"/>
      <c r="W364" s="904"/>
      <c r="X364" s="904"/>
      <c r="Y364" s="904"/>
      <c r="Z364" s="904"/>
      <c r="AA364" s="904"/>
      <c r="AB364" s="904"/>
      <c r="AC364" s="904"/>
      <c r="AD364" s="904"/>
      <c r="AE364" s="904"/>
      <c r="AF364" s="912"/>
      <c r="AG364" s="911"/>
      <c r="AH364" s="911"/>
      <c r="AI364" s="911"/>
      <c r="AJ364" s="911"/>
      <c r="AK364" s="911"/>
      <c r="AL364" s="911"/>
      <c r="AM364" s="911"/>
      <c r="AN364" s="911"/>
      <c r="AO364" s="911"/>
      <c r="AP364" s="911"/>
      <c r="AQ364" s="911"/>
      <c r="AR364" s="911"/>
      <c r="AS364" s="911"/>
    </row>
    <row r="365" spans="1:45" s="905" customFormat="1">
      <c r="A365" s="904"/>
      <c r="B365" s="904"/>
      <c r="C365" s="904"/>
      <c r="D365" s="904"/>
      <c r="E365" s="904"/>
      <c r="F365" s="904"/>
      <c r="J365" s="909"/>
      <c r="K365" s="909"/>
      <c r="L365" s="909"/>
      <c r="M365" s="909"/>
      <c r="N365" s="909"/>
      <c r="O365" s="904"/>
      <c r="R365" s="904"/>
      <c r="S365" s="904"/>
      <c r="T365" s="904"/>
      <c r="U365" s="904"/>
      <c r="V365" s="904"/>
      <c r="W365" s="904"/>
      <c r="X365" s="904"/>
      <c r="Y365" s="904"/>
      <c r="Z365" s="904"/>
      <c r="AA365" s="904"/>
      <c r="AB365" s="904"/>
      <c r="AC365" s="904"/>
      <c r="AD365" s="904"/>
      <c r="AE365" s="904"/>
      <c r="AF365" s="912"/>
      <c r="AG365" s="911"/>
      <c r="AH365" s="911"/>
      <c r="AI365" s="911"/>
      <c r="AJ365" s="911"/>
      <c r="AK365" s="911"/>
      <c r="AL365" s="911"/>
      <c r="AM365" s="911"/>
      <c r="AN365" s="911"/>
      <c r="AO365" s="911"/>
      <c r="AP365" s="911"/>
      <c r="AQ365" s="911"/>
      <c r="AR365" s="911"/>
      <c r="AS365" s="911"/>
    </row>
    <row r="366" spans="1:45" s="905" customFormat="1">
      <c r="A366" s="904"/>
      <c r="B366" s="904"/>
      <c r="C366" s="904"/>
      <c r="D366" s="904"/>
      <c r="E366" s="904"/>
      <c r="F366" s="904"/>
      <c r="J366" s="909"/>
      <c r="K366" s="909"/>
      <c r="L366" s="909"/>
      <c r="M366" s="909"/>
      <c r="N366" s="909"/>
      <c r="O366" s="904"/>
      <c r="R366" s="904"/>
      <c r="S366" s="904"/>
      <c r="T366" s="904"/>
      <c r="U366" s="904"/>
      <c r="V366" s="904"/>
      <c r="W366" s="904"/>
      <c r="X366" s="904"/>
      <c r="Y366" s="904"/>
      <c r="Z366" s="904"/>
      <c r="AA366" s="904"/>
      <c r="AB366" s="904"/>
      <c r="AC366" s="904"/>
      <c r="AD366" s="904"/>
      <c r="AE366" s="904"/>
      <c r="AF366" s="912"/>
      <c r="AG366" s="911"/>
      <c r="AH366" s="911"/>
      <c r="AI366" s="911"/>
      <c r="AJ366" s="911"/>
      <c r="AK366" s="911"/>
      <c r="AL366" s="911"/>
      <c r="AM366" s="911"/>
      <c r="AN366" s="911"/>
      <c r="AO366" s="911"/>
      <c r="AP366" s="911"/>
      <c r="AQ366" s="911"/>
      <c r="AR366" s="911"/>
      <c r="AS366" s="911"/>
    </row>
    <row r="367" spans="1:45" s="905" customFormat="1">
      <c r="A367" s="904"/>
      <c r="B367" s="904"/>
      <c r="C367" s="904"/>
      <c r="D367" s="904"/>
      <c r="E367" s="904"/>
      <c r="F367" s="904"/>
      <c r="J367" s="909"/>
      <c r="K367" s="909"/>
      <c r="L367" s="909"/>
      <c r="M367" s="909"/>
      <c r="N367" s="909"/>
      <c r="O367" s="904"/>
      <c r="R367" s="904"/>
      <c r="S367" s="904"/>
      <c r="T367" s="904"/>
      <c r="U367" s="904"/>
      <c r="V367" s="904"/>
      <c r="W367" s="904"/>
      <c r="X367" s="904"/>
      <c r="Y367" s="904"/>
      <c r="Z367" s="904"/>
      <c r="AA367" s="904"/>
      <c r="AB367" s="904"/>
      <c r="AC367" s="904"/>
      <c r="AD367" s="904"/>
      <c r="AE367" s="904"/>
      <c r="AF367" s="912"/>
      <c r="AG367" s="911"/>
      <c r="AH367" s="911"/>
      <c r="AI367" s="911"/>
      <c r="AJ367" s="911"/>
      <c r="AK367" s="911"/>
      <c r="AL367" s="911"/>
      <c r="AM367" s="911"/>
      <c r="AN367" s="911"/>
      <c r="AO367" s="911"/>
      <c r="AP367" s="911"/>
      <c r="AQ367" s="911"/>
      <c r="AR367" s="911"/>
      <c r="AS367" s="911"/>
    </row>
    <row r="368" spans="1:45" s="905" customFormat="1">
      <c r="A368" s="904"/>
      <c r="B368" s="904"/>
      <c r="C368" s="904"/>
      <c r="D368" s="904"/>
      <c r="E368" s="904"/>
      <c r="F368" s="904"/>
      <c r="J368" s="909"/>
      <c r="K368" s="909"/>
      <c r="L368" s="909"/>
      <c r="M368" s="909"/>
      <c r="N368" s="909"/>
      <c r="O368" s="904"/>
      <c r="R368" s="904"/>
      <c r="S368" s="904"/>
      <c r="T368" s="904"/>
      <c r="U368" s="904"/>
      <c r="V368" s="904"/>
      <c r="W368" s="904"/>
      <c r="X368" s="904"/>
      <c r="Y368" s="904"/>
      <c r="Z368" s="904"/>
      <c r="AA368" s="904"/>
      <c r="AB368" s="904"/>
      <c r="AC368" s="904"/>
      <c r="AD368" s="904"/>
      <c r="AE368" s="904"/>
      <c r="AF368" s="912"/>
      <c r="AG368" s="911"/>
      <c r="AH368" s="911"/>
      <c r="AI368" s="911"/>
      <c r="AJ368" s="911"/>
      <c r="AK368" s="911"/>
      <c r="AL368" s="911"/>
      <c r="AM368" s="911"/>
      <c r="AN368" s="911"/>
      <c r="AO368" s="911"/>
      <c r="AP368" s="911"/>
      <c r="AQ368" s="911"/>
      <c r="AR368" s="911"/>
      <c r="AS368" s="911"/>
    </row>
    <row r="369" spans="1:45" s="905" customFormat="1">
      <c r="A369" s="904"/>
      <c r="B369" s="904"/>
      <c r="C369" s="904"/>
      <c r="D369" s="904"/>
      <c r="E369" s="904"/>
      <c r="F369" s="904"/>
      <c r="J369" s="909"/>
      <c r="K369" s="909"/>
      <c r="L369" s="909"/>
      <c r="M369" s="909"/>
      <c r="N369" s="909"/>
      <c r="O369" s="904"/>
      <c r="R369" s="904"/>
      <c r="S369" s="904"/>
      <c r="T369" s="904"/>
      <c r="U369" s="904"/>
      <c r="V369" s="904"/>
      <c r="W369" s="904"/>
      <c r="X369" s="904"/>
      <c r="Y369" s="904"/>
      <c r="Z369" s="904"/>
      <c r="AA369" s="904"/>
      <c r="AB369" s="904"/>
      <c r="AC369" s="904"/>
      <c r="AD369" s="904"/>
      <c r="AE369" s="904"/>
      <c r="AF369" s="912"/>
      <c r="AG369" s="911"/>
      <c r="AH369" s="911"/>
      <c r="AI369" s="911"/>
      <c r="AJ369" s="911"/>
      <c r="AK369" s="911"/>
      <c r="AL369" s="911"/>
      <c r="AM369" s="911"/>
      <c r="AN369" s="911"/>
      <c r="AO369" s="911"/>
      <c r="AP369" s="911"/>
      <c r="AQ369" s="911"/>
      <c r="AR369" s="911"/>
      <c r="AS369" s="911"/>
    </row>
    <row r="370" spans="1:45" s="905" customFormat="1">
      <c r="A370" s="904"/>
      <c r="B370" s="904"/>
      <c r="C370" s="904"/>
      <c r="D370" s="904"/>
      <c r="E370" s="904"/>
      <c r="F370" s="904"/>
      <c r="J370" s="909"/>
      <c r="K370" s="909"/>
      <c r="L370" s="909"/>
      <c r="M370" s="909"/>
      <c r="N370" s="909"/>
      <c r="O370" s="904"/>
      <c r="R370" s="904"/>
      <c r="S370" s="904"/>
      <c r="T370" s="904"/>
      <c r="U370" s="904"/>
      <c r="V370" s="904"/>
      <c r="W370" s="904"/>
      <c r="X370" s="904"/>
      <c r="Y370" s="904"/>
      <c r="Z370" s="904"/>
      <c r="AA370" s="904"/>
      <c r="AB370" s="904"/>
      <c r="AC370" s="904"/>
      <c r="AD370" s="904"/>
      <c r="AE370" s="904"/>
      <c r="AF370" s="912"/>
      <c r="AG370" s="911"/>
      <c r="AH370" s="911"/>
      <c r="AI370" s="911"/>
      <c r="AJ370" s="911"/>
      <c r="AK370" s="911"/>
      <c r="AL370" s="911"/>
      <c r="AM370" s="911"/>
      <c r="AN370" s="911"/>
      <c r="AO370" s="911"/>
      <c r="AP370" s="911"/>
      <c r="AQ370" s="911"/>
      <c r="AR370" s="911"/>
      <c r="AS370" s="911"/>
    </row>
    <row r="371" spans="1:45" s="905" customFormat="1">
      <c r="A371" s="904"/>
      <c r="B371" s="904"/>
      <c r="C371" s="904"/>
      <c r="D371" s="904"/>
      <c r="E371" s="904"/>
      <c r="F371" s="904"/>
      <c r="J371" s="909"/>
      <c r="K371" s="909"/>
      <c r="L371" s="909"/>
      <c r="M371" s="909"/>
      <c r="N371" s="909"/>
      <c r="O371" s="904"/>
      <c r="R371" s="904"/>
      <c r="S371" s="904"/>
      <c r="T371" s="904"/>
      <c r="U371" s="904"/>
      <c r="V371" s="904"/>
      <c r="W371" s="904"/>
      <c r="X371" s="904"/>
      <c r="Y371" s="904"/>
      <c r="Z371" s="904"/>
      <c r="AA371" s="904"/>
      <c r="AB371" s="904"/>
      <c r="AC371" s="904"/>
      <c r="AD371" s="904"/>
      <c r="AE371" s="904"/>
      <c r="AF371" s="912"/>
      <c r="AG371" s="911"/>
      <c r="AH371" s="911"/>
      <c r="AI371" s="911"/>
      <c r="AJ371" s="911"/>
      <c r="AK371" s="911"/>
      <c r="AL371" s="911"/>
      <c r="AM371" s="911"/>
      <c r="AN371" s="911"/>
      <c r="AO371" s="911"/>
      <c r="AP371" s="911"/>
      <c r="AQ371" s="911"/>
      <c r="AR371" s="911"/>
      <c r="AS371" s="911"/>
    </row>
    <row r="372" spans="1:45" s="905" customFormat="1">
      <c r="A372" s="904"/>
      <c r="B372" s="904"/>
      <c r="C372" s="904"/>
      <c r="D372" s="904"/>
      <c r="E372" s="904"/>
      <c r="F372" s="904"/>
      <c r="J372" s="909"/>
      <c r="K372" s="909"/>
      <c r="L372" s="909"/>
      <c r="M372" s="909"/>
      <c r="N372" s="909"/>
      <c r="O372" s="904"/>
      <c r="R372" s="904"/>
      <c r="S372" s="904"/>
      <c r="T372" s="904"/>
      <c r="U372" s="904"/>
      <c r="V372" s="904"/>
      <c r="W372" s="904"/>
      <c r="X372" s="904"/>
      <c r="Y372" s="904"/>
      <c r="Z372" s="904"/>
      <c r="AA372" s="904"/>
      <c r="AB372" s="904"/>
      <c r="AC372" s="904"/>
      <c r="AD372" s="904"/>
      <c r="AE372" s="904"/>
      <c r="AF372" s="912"/>
      <c r="AG372" s="911"/>
      <c r="AH372" s="911"/>
      <c r="AI372" s="911"/>
      <c r="AJ372" s="911"/>
      <c r="AK372" s="911"/>
      <c r="AL372" s="911"/>
      <c r="AM372" s="911"/>
      <c r="AN372" s="911"/>
      <c r="AO372" s="911"/>
      <c r="AP372" s="911"/>
      <c r="AQ372" s="911"/>
      <c r="AR372" s="911"/>
      <c r="AS372" s="911"/>
    </row>
    <row r="373" spans="1:45" s="905" customFormat="1">
      <c r="A373" s="904"/>
      <c r="B373" s="904"/>
      <c r="C373" s="904"/>
      <c r="D373" s="904"/>
      <c r="E373" s="904"/>
      <c r="F373" s="904"/>
      <c r="J373" s="909"/>
      <c r="K373" s="909"/>
      <c r="L373" s="909"/>
      <c r="M373" s="909"/>
      <c r="N373" s="909"/>
      <c r="O373" s="904"/>
      <c r="R373" s="904"/>
      <c r="S373" s="904"/>
      <c r="T373" s="904"/>
      <c r="U373" s="904"/>
      <c r="V373" s="904"/>
      <c r="W373" s="904"/>
      <c r="X373" s="904"/>
      <c r="Y373" s="904"/>
      <c r="Z373" s="904"/>
      <c r="AA373" s="904"/>
      <c r="AB373" s="904"/>
      <c r="AC373" s="904"/>
      <c r="AD373" s="904"/>
      <c r="AE373" s="904"/>
      <c r="AF373" s="912"/>
      <c r="AG373" s="911"/>
      <c r="AH373" s="911"/>
      <c r="AI373" s="911"/>
      <c r="AJ373" s="911"/>
      <c r="AK373" s="911"/>
      <c r="AL373" s="911"/>
      <c r="AM373" s="911"/>
      <c r="AN373" s="911"/>
      <c r="AO373" s="911"/>
      <c r="AP373" s="911"/>
      <c r="AQ373" s="911"/>
      <c r="AR373" s="911"/>
      <c r="AS373" s="911"/>
    </row>
    <row r="374" spans="1:45" s="905" customFormat="1">
      <c r="A374" s="904"/>
      <c r="B374" s="904"/>
      <c r="C374" s="904"/>
      <c r="D374" s="904"/>
      <c r="E374" s="904"/>
      <c r="F374" s="904"/>
      <c r="J374" s="909"/>
      <c r="K374" s="909"/>
      <c r="L374" s="909"/>
      <c r="M374" s="909"/>
      <c r="N374" s="909"/>
      <c r="O374" s="904"/>
      <c r="R374" s="904"/>
      <c r="S374" s="904"/>
      <c r="T374" s="904"/>
      <c r="U374" s="904"/>
      <c r="V374" s="904"/>
      <c r="W374" s="904"/>
      <c r="X374" s="904"/>
      <c r="Y374" s="904"/>
      <c r="Z374" s="904"/>
      <c r="AA374" s="904"/>
      <c r="AB374" s="904"/>
      <c r="AC374" s="904"/>
      <c r="AD374" s="904"/>
      <c r="AE374" s="904"/>
      <c r="AF374" s="912"/>
      <c r="AG374" s="911"/>
      <c r="AH374" s="911"/>
      <c r="AI374" s="911"/>
      <c r="AJ374" s="911"/>
      <c r="AK374" s="911"/>
      <c r="AL374" s="911"/>
      <c r="AM374" s="911"/>
      <c r="AN374" s="911"/>
      <c r="AO374" s="911"/>
      <c r="AP374" s="911"/>
      <c r="AQ374" s="911"/>
      <c r="AR374" s="911"/>
      <c r="AS374" s="911"/>
    </row>
    <row r="375" spans="1:45" s="905" customFormat="1">
      <c r="A375" s="904"/>
      <c r="B375" s="904"/>
      <c r="C375" s="904"/>
      <c r="D375" s="904"/>
      <c r="E375" s="904"/>
      <c r="F375" s="904"/>
      <c r="J375" s="909"/>
      <c r="K375" s="909"/>
      <c r="L375" s="909"/>
      <c r="M375" s="909"/>
      <c r="N375" s="909"/>
      <c r="O375" s="904"/>
      <c r="R375" s="904"/>
      <c r="S375" s="904"/>
      <c r="T375" s="904"/>
      <c r="U375" s="904"/>
      <c r="V375" s="904"/>
      <c r="W375" s="904"/>
      <c r="X375" s="904"/>
      <c r="Y375" s="904"/>
      <c r="Z375" s="904"/>
      <c r="AA375" s="904"/>
      <c r="AB375" s="904"/>
      <c r="AC375" s="904"/>
      <c r="AD375" s="904"/>
      <c r="AE375" s="904"/>
      <c r="AF375" s="912"/>
      <c r="AG375" s="911"/>
      <c r="AH375" s="911"/>
      <c r="AI375" s="911"/>
      <c r="AJ375" s="911"/>
      <c r="AK375" s="911"/>
      <c r="AL375" s="911"/>
      <c r="AM375" s="911"/>
      <c r="AN375" s="911"/>
      <c r="AO375" s="911"/>
      <c r="AP375" s="911"/>
      <c r="AQ375" s="911"/>
      <c r="AR375" s="911"/>
      <c r="AS375" s="911"/>
    </row>
    <row r="376" spans="1:45" s="905" customFormat="1">
      <c r="A376" s="904"/>
      <c r="B376" s="904"/>
      <c r="C376" s="904"/>
      <c r="D376" s="904"/>
      <c r="E376" s="904"/>
      <c r="F376" s="904"/>
      <c r="J376" s="909"/>
      <c r="K376" s="909"/>
      <c r="L376" s="909"/>
      <c r="M376" s="909"/>
      <c r="N376" s="909"/>
      <c r="O376" s="904"/>
      <c r="R376" s="904"/>
      <c r="S376" s="904"/>
      <c r="T376" s="904"/>
      <c r="U376" s="904"/>
      <c r="V376" s="904"/>
      <c r="W376" s="904"/>
      <c r="X376" s="904"/>
      <c r="Y376" s="904"/>
      <c r="Z376" s="904"/>
      <c r="AA376" s="904"/>
      <c r="AB376" s="904"/>
      <c r="AC376" s="904"/>
      <c r="AD376" s="904"/>
      <c r="AE376" s="904"/>
      <c r="AF376" s="912"/>
      <c r="AG376" s="911"/>
      <c r="AH376" s="911"/>
      <c r="AI376" s="911"/>
      <c r="AJ376" s="911"/>
      <c r="AK376" s="911"/>
      <c r="AL376" s="911"/>
      <c r="AM376" s="911"/>
      <c r="AN376" s="911"/>
      <c r="AO376" s="911"/>
      <c r="AP376" s="911"/>
      <c r="AQ376" s="911"/>
      <c r="AR376" s="911"/>
      <c r="AS376" s="911"/>
    </row>
    <row r="377" spans="1:45" s="905" customFormat="1">
      <c r="A377" s="904"/>
      <c r="B377" s="904"/>
      <c r="C377" s="904"/>
      <c r="D377" s="904"/>
      <c r="E377" s="904"/>
      <c r="F377" s="904"/>
      <c r="J377" s="909"/>
      <c r="K377" s="909"/>
      <c r="L377" s="909"/>
      <c r="M377" s="909"/>
      <c r="N377" s="909"/>
      <c r="O377" s="904"/>
      <c r="R377" s="904"/>
      <c r="S377" s="904"/>
      <c r="T377" s="904"/>
      <c r="U377" s="904"/>
      <c r="V377" s="904"/>
      <c r="W377" s="904"/>
      <c r="X377" s="904"/>
      <c r="Y377" s="904"/>
      <c r="Z377" s="904"/>
      <c r="AA377" s="904"/>
      <c r="AB377" s="904"/>
      <c r="AC377" s="904"/>
      <c r="AD377" s="904"/>
      <c r="AE377" s="904"/>
      <c r="AF377" s="912"/>
      <c r="AG377" s="911"/>
      <c r="AH377" s="911"/>
      <c r="AI377" s="911"/>
      <c r="AJ377" s="911"/>
      <c r="AK377" s="911"/>
      <c r="AL377" s="911"/>
      <c r="AM377" s="911"/>
      <c r="AN377" s="911"/>
      <c r="AO377" s="911"/>
      <c r="AP377" s="911"/>
      <c r="AQ377" s="911"/>
      <c r="AR377" s="911"/>
      <c r="AS377" s="911"/>
    </row>
    <row r="378" spans="1:45" s="905" customFormat="1">
      <c r="A378" s="904"/>
      <c r="B378" s="904"/>
      <c r="C378" s="904"/>
      <c r="D378" s="904"/>
      <c r="E378" s="904"/>
      <c r="F378" s="904"/>
      <c r="J378" s="909"/>
      <c r="K378" s="909"/>
      <c r="L378" s="909"/>
      <c r="M378" s="909"/>
      <c r="N378" s="909"/>
      <c r="O378" s="904"/>
      <c r="R378" s="904"/>
      <c r="S378" s="904"/>
      <c r="T378" s="904"/>
      <c r="U378" s="904"/>
      <c r="V378" s="904"/>
      <c r="W378" s="904"/>
      <c r="X378" s="904"/>
      <c r="Y378" s="904"/>
      <c r="Z378" s="904"/>
      <c r="AA378" s="904"/>
      <c r="AB378" s="904"/>
      <c r="AC378" s="904"/>
      <c r="AD378" s="904"/>
      <c r="AE378" s="904"/>
      <c r="AF378" s="912"/>
      <c r="AG378" s="911"/>
      <c r="AH378" s="911"/>
      <c r="AI378" s="911"/>
      <c r="AJ378" s="911"/>
      <c r="AK378" s="911"/>
      <c r="AL378" s="911"/>
      <c r="AM378" s="911"/>
      <c r="AN378" s="911"/>
      <c r="AO378" s="911"/>
      <c r="AP378" s="911"/>
      <c r="AQ378" s="911"/>
      <c r="AR378" s="911"/>
      <c r="AS378" s="911"/>
    </row>
    <row r="379" spans="1:45" s="905" customFormat="1">
      <c r="A379" s="904"/>
      <c r="B379" s="904"/>
      <c r="C379" s="904"/>
      <c r="D379" s="904"/>
      <c r="E379" s="904"/>
      <c r="F379" s="904"/>
      <c r="J379" s="909"/>
      <c r="K379" s="909"/>
      <c r="L379" s="909"/>
      <c r="M379" s="909"/>
      <c r="N379" s="909"/>
      <c r="O379" s="904"/>
      <c r="R379" s="904"/>
      <c r="S379" s="904"/>
      <c r="T379" s="904"/>
      <c r="U379" s="904"/>
      <c r="V379" s="904"/>
      <c r="W379" s="904"/>
      <c r="X379" s="904"/>
      <c r="Y379" s="904"/>
      <c r="Z379" s="904"/>
      <c r="AA379" s="904"/>
      <c r="AB379" s="904"/>
      <c r="AC379" s="904"/>
      <c r="AD379" s="904"/>
      <c r="AE379" s="904"/>
      <c r="AF379" s="912"/>
      <c r="AG379" s="911"/>
      <c r="AH379" s="911"/>
      <c r="AI379" s="911"/>
      <c r="AJ379" s="911"/>
      <c r="AK379" s="911"/>
      <c r="AL379" s="911"/>
      <c r="AM379" s="911"/>
      <c r="AN379" s="911"/>
      <c r="AO379" s="911"/>
      <c r="AP379" s="911"/>
      <c r="AQ379" s="911"/>
      <c r="AR379" s="911"/>
      <c r="AS379" s="911"/>
    </row>
    <row r="380" spans="1:45" s="905" customFormat="1">
      <c r="A380" s="904"/>
      <c r="B380" s="904"/>
      <c r="C380" s="904"/>
      <c r="D380" s="904"/>
      <c r="E380" s="904"/>
      <c r="F380" s="904"/>
      <c r="J380" s="909"/>
      <c r="K380" s="909"/>
      <c r="L380" s="909"/>
      <c r="M380" s="909"/>
      <c r="N380" s="909"/>
      <c r="O380" s="904"/>
      <c r="R380" s="904"/>
      <c r="S380" s="904"/>
      <c r="T380" s="904"/>
      <c r="U380" s="904"/>
      <c r="V380" s="904"/>
      <c r="W380" s="904"/>
      <c r="X380" s="904"/>
      <c r="Y380" s="904"/>
      <c r="Z380" s="904"/>
      <c r="AA380" s="904"/>
      <c r="AB380" s="904"/>
      <c r="AC380" s="904"/>
      <c r="AD380" s="904"/>
      <c r="AE380" s="904"/>
      <c r="AF380" s="912"/>
      <c r="AG380" s="911"/>
      <c r="AH380" s="911"/>
      <c r="AI380" s="911"/>
      <c r="AJ380" s="911"/>
      <c r="AK380" s="911"/>
      <c r="AL380" s="911"/>
      <c r="AM380" s="911"/>
      <c r="AN380" s="911"/>
      <c r="AO380" s="911"/>
      <c r="AP380" s="911"/>
      <c r="AQ380" s="911"/>
      <c r="AR380" s="911"/>
      <c r="AS380" s="911"/>
    </row>
    <row r="381" spans="1:45" s="905" customFormat="1">
      <c r="A381" s="904"/>
      <c r="B381" s="904"/>
      <c r="C381" s="904"/>
      <c r="D381" s="904"/>
      <c r="E381" s="904"/>
      <c r="F381" s="904"/>
      <c r="J381" s="909"/>
      <c r="K381" s="909"/>
      <c r="L381" s="909"/>
      <c r="M381" s="909"/>
      <c r="N381" s="909"/>
      <c r="O381" s="904"/>
      <c r="R381" s="904"/>
      <c r="S381" s="904"/>
      <c r="T381" s="904"/>
      <c r="U381" s="904"/>
      <c r="V381" s="904"/>
      <c r="W381" s="904"/>
      <c r="X381" s="904"/>
      <c r="Y381" s="904"/>
      <c r="Z381" s="904"/>
      <c r="AA381" s="904"/>
      <c r="AB381" s="904"/>
      <c r="AC381" s="904"/>
      <c r="AD381" s="904"/>
      <c r="AE381" s="904"/>
      <c r="AF381" s="912"/>
      <c r="AG381" s="911"/>
      <c r="AH381" s="911"/>
      <c r="AI381" s="911"/>
      <c r="AJ381" s="911"/>
      <c r="AK381" s="911"/>
      <c r="AL381" s="911"/>
      <c r="AM381" s="911"/>
      <c r="AN381" s="911"/>
      <c r="AO381" s="911"/>
      <c r="AP381" s="911"/>
      <c r="AQ381" s="911"/>
      <c r="AR381" s="911"/>
      <c r="AS381" s="911"/>
    </row>
    <row r="382" spans="1:45" s="905" customFormat="1">
      <c r="A382" s="904"/>
      <c r="B382" s="904"/>
      <c r="C382" s="904"/>
      <c r="D382" s="904"/>
      <c r="E382" s="904"/>
      <c r="F382" s="904"/>
      <c r="J382" s="909"/>
      <c r="K382" s="909"/>
      <c r="L382" s="909"/>
      <c r="M382" s="909"/>
      <c r="N382" s="909"/>
      <c r="O382" s="904"/>
      <c r="R382" s="904"/>
      <c r="S382" s="904"/>
      <c r="T382" s="904"/>
      <c r="U382" s="904"/>
      <c r="V382" s="904"/>
      <c r="W382" s="904"/>
      <c r="X382" s="904"/>
      <c r="Y382" s="904"/>
      <c r="Z382" s="904"/>
      <c r="AA382" s="904"/>
      <c r="AB382" s="904"/>
      <c r="AC382" s="904"/>
      <c r="AD382" s="904"/>
      <c r="AE382" s="904"/>
      <c r="AF382" s="912"/>
      <c r="AG382" s="911"/>
      <c r="AH382" s="911"/>
      <c r="AI382" s="911"/>
      <c r="AJ382" s="911"/>
      <c r="AK382" s="911"/>
      <c r="AL382" s="911"/>
      <c r="AM382" s="911"/>
      <c r="AN382" s="911"/>
      <c r="AO382" s="911"/>
      <c r="AP382" s="911"/>
      <c r="AQ382" s="911"/>
      <c r="AR382" s="911"/>
      <c r="AS382" s="911"/>
    </row>
    <row r="383" spans="1:45" s="905" customFormat="1">
      <c r="A383" s="904"/>
      <c r="B383" s="904"/>
      <c r="C383" s="904"/>
      <c r="D383" s="904"/>
      <c r="E383" s="904"/>
      <c r="F383" s="904"/>
      <c r="J383" s="909"/>
      <c r="K383" s="909"/>
      <c r="L383" s="909"/>
      <c r="M383" s="909"/>
      <c r="N383" s="909"/>
      <c r="O383" s="904"/>
      <c r="R383" s="904"/>
      <c r="S383" s="904"/>
      <c r="T383" s="904"/>
      <c r="U383" s="904"/>
      <c r="V383" s="904"/>
      <c r="W383" s="904"/>
      <c r="X383" s="904"/>
      <c r="Y383" s="904"/>
      <c r="Z383" s="904"/>
      <c r="AA383" s="904"/>
      <c r="AB383" s="904"/>
      <c r="AC383" s="904"/>
      <c r="AD383" s="904"/>
      <c r="AE383" s="904"/>
      <c r="AF383" s="912"/>
      <c r="AG383" s="911"/>
      <c r="AH383" s="911"/>
      <c r="AI383" s="911"/>
      <c r="AJ383" s="911"/>
      <c r="AK383" s="911"/>
      <c r="AL383" s="911"/>
      <c r="AM383" s="911"/>
      <c r="AN383" s="911"/>
      <c r="AO383" s="911"/>
      <c r="AP383" s="911"/>
      <c r="AQ383" s="911"/>
      <c r="AR383" s="911"/>
      <c r="AS383" s="911"/>
    </row>
    <row r="384" spans="1:45" s="905" customFormat="1">
      <c r="A384" s="904"/>
      <c r="B384" s="904"/>
      <c r="C384" s="904"/>
      <c r="D384" s="904"/>
      <c r="E384" s="904"/>
      <c r="F384" s="904"/>
      <c r="J384" s="909"/>
      <c r="K384" s="909"/>
      <c r="L384" s="909"/>
      <c r="M384" s="909"/>
      <c r="N384" s="909"/>
      <c r="O384" s="904"/>
      <c r="R384" s="904"/>
      <c r="S384" s="904"/>
      <c r="T384" s="904"/>
      <c r="U384" s="904"/>
      <c r="V384" s="904"/>
      <c r="W384" s="904"/>
      <c r="X384" s="904"/>
      <c r="Y384" s="904"/>
      <c r="Z384" s="904"/>
      <c r="AA384" s="904"/>
      <c r="AB384" s="904"/>
      <c r="AC384" s="904"/>
      <c r="AD384" s="904"/>
      <c r="AE384" s="904"/>
      <c r="AF384" s="912"/>
      <c r="AG384" s="911"/>
      <c r="AH384" s="911"/>
      <c r="AI384" s="911"/>
      <c r="AJ384" s="911"/>
      <c r="AK384" s="911"/>
      <c r="AL384" s="911"/>
      <c r="AM384" s="911"/>
      <c r="AN384" s="911"/>
      <c r="AO384" s="911"/>
      <c r="AP384" s="911"/>
      <c r="AQ384" s="911"/>
      <c r="AR384" s="911"/>
      <c r="AS384" s="911"/>
    </row>
    <row r="385" spans="1:45" s="905" customFormat="1">
      <c r="A385" s="904"/>
      <c r="B385" s="904"/>
      <c r="C385" s="904"/>
      <c r="D385" s="904"/>
      <c r="E385" s="904"/>
      <c r="F385" s="904"/>
      <c r="J385" s="909"/>
      <c r="K385" s="909"/>
      <c r="L385" s="909"/>
      <c r="M385" s="909"/>
      <c r="N385" s="909"/>
      <c r="O385" s="904"/>
      <c r="R385" s="904"/>
      <c r="S385" s="904"/>
      <c r="T385" s="904"/>
      <c r="U385" s="904"/>
      <c r="V385" s="904"/>
      <c r="W385" s="904"/>
      <c r="X385" s="904"/>
      <c r="Y385" s="904"/>
      <c r="Z385" s="904"/>
      <c r="AA385" s="904"/>
      <c r="AB385" s="904"/>
      <c r="AC385" s="904"/>
      <c r="AD385" s="904"/>
      <c r="AE385" s="904"/>
      <c r="AF385" s="912"/>
      <c r="AG385" s="911"/>
      <c r="AH385" s="911"/>
      <c r="AI385" s="911"/>
      <c r="AJ385" s="911"/>
      <c r="AK385" s="911"/>
      <c r="AL385" s="911"/>
      <c r="AM385" s="911"/>
      <c r="AN385" s="911"/>
      <c r="AO385" s="911"/>
      <c r="AP385" s="911"/>
      <c r="AQ385" s="911"/>
      <c r="AR385" s="911"/>
      <c r="AS385" s="911"/>
    </row>
    <row r="386" spans="1:45" s="905" customFormat="1">
      <c r="A386" s="904"/>
      <c r="B386" s="904"/>
      <c r="C386" s="904"/>
      <c r="D386" s="904"/>
      <c r="E386" s="904"/>
      <c r="F386" s="904"/>
      <c r="J386" s="909"/>
      <c r="K386" s="909"/>
      <c r="L386" s="909"/>
      <c r="M386" s="909"/>
      <c r="N386" s="909"/>
      <c r="O386" s="904"/>
      <c r="R386" s="904"/>
      <c r="S386" s="904"/>
      <c r="T386" s="904"/>
      <c r="U386" s="904"/>
      <c r="V386" s="904"/>
      <c r="W386" s="904"/>
      <c r="X386" s="904"/>
      <c r="Y386" s="904"/>
      <c r="Z386" s="904"/>
      <c r="AA386" s="904"/>
      <c r="AB386" s="904"/>
      <c r="AC386" s="904"/>
      <c r="AD386" s="904"/>
      <c r="AE386" s="904"/>
      <c r="AF386" s="912"/>
      <c r="AG386" s="911"/>
      <c r="AH386" s="911"/>
      <c r="AI386" s="911"/>
      <c r="AJ386" s="911"/>
      <c r="AK386" s="911"/>
      <c r="AL386" s="911"/>
      <c r="AM386" s="911"/>
      <c r="AN386" s="911"/>
      <c r="AO386" s="911"/>
      <c r="AP386" s="911"/>
      <c r="AQ386" s="911"/>
      <c r="AR386" s="911"/>
      <c r="AS386" s="911"/>
    </row>
    <row r="387" spans="1:45" s="905" customFormat="1">
      <c r="A387" s="904"/>
      <c r="B387" s="904"/>
      <c r="C387" s="904"/>
      <c r="D387" s="904"/>
      <c r="E387" s="904"/>
      <c r="F387" s="904"/>
      <c r="J387" s="909"/>
      <c r="K387" s="909"/>
      <c r="L387" s="909"/>
      <c r="M387" s="909"/>
      <c r="N387" s="909"/>
      <c r="O387" s="904"/>
      <c r="R387" s="904"/>
      <c r="S387" s="904"/>
      <c r="T387" s="904"/>
      <c r="U387" s="904"/>
      <c r="V387" s="904"/>
      <c r="W387" s="904"/>
      <c r="X387" s="904"/>
      <c r="Y387" s="904"/>
      <c r="Z387" s="904"/>
      <c r="AA387" s="904"/>
      <c r="AB387" s="904"/>
      <c r="AC387" s="904"/>
      <c r="AD387" s="904"/>
      <c r="AE387" s="904"/>
      <c r="AF387" s="912"/>
      <c r="AG387" s="911"/>
      <c r="AH387" s="911"/>
      <c r="AI387" s="911"/>
      <c r="AJ387" s="911"/>
      <c r="AK387" s="911"/>
      <c r="AL387" s="911"/>
      <c r="AM387" s="911"/>
      <c r="AN387" s="911"/>
      <c r="AO387" s="911"/>
      <c r="AP387" s="911"/>
      <c r="AQ387" s="911"/>
      <c r="AR387" s="911"/>
      <c r="AS387" s="911"/>
    </row>
    <row r="388" spans="1:45" s="905" customFormat="1">
      <c r="A388" s="904"/>
      <c r="B388" s="904"/>
      <c r="C388" s="904"/>
      <c r="D388" s="904"/>
      <c r="E388" s="904"/>
      <c r="F388" s="904"/>
      <c r="J388" s="909"/>
      <c r="K388" s="909"/>
      <c r="L388" s="909"/>
      <c r="M388" s="909"/>
      <c r="N388" s="909"/>
      <c r="O388" s="904"/>
      <c r="R388" s="904"/>
      <c r="S388" s="904"/>
      <c r="T388" s="904"/>
      <c r="U388" s="904"/>
      <c r="V388" s="904"/>
      <c r="W388" s="904"/>
      <c r="X388" s="904"/>
      <c r="Y388" s="904"/>
      <c r="Z388" s="904"/>
      <c r="AA388" s="904"/>
      <c r="AB388" s="904"/>
      <c r="AC388" s="904"/>
      <c r="AD388" s="904"/>
      <c r="AE388" s="904"/>
      <c r="AF388" s="912"/>
      <c r="AG388" s="911"/>
      <c r="AH388" s="911"/>
      <c r="AI388" s="911"/>
      <c r="AJ388" s="911"/>
      <c r="AK388" s="911"/>
      <c r="AL388" s="911"/>
      <c r="AM388" s="911"/>
      <c r="AN388" s="911"/>
      <c r="AO388" s="911"/>
      <c r="AP388" s="911"/>
      <c r="AQ388" s="911"/>
      <c r="AR388" s="911"/>
      <c r="AS388" s="911"/>
    </row>
    <row r="389" spans="1:45" s="905" customFormat="1">
      <c r="A389" s="904"/>
      <c r="B389" s="904"/>
      <c r="C389" s="904"/>
      <c r="D389" s="904"/>
      <c r="E389" s="904"/>
      <c r="F389" s="904"/>
      <c r="J389" s="909"/>
      <c r="K389" s="909"/>
      <c r="L389" s="909"/>
      <c r="M389" s="909"/>
      <c r="N389" s="909"/>
      <c r="O389" s="904"/>
      <c r="R389" s="904"/>
      <c r="S389" s="904"/>
      <c r="T389" s="904"/>
      <c r="U389" s="904"/>
      <c r="V389" s="904"/>
      <c r="W389" s="904"/>
      <c r="X389" s="904"/>
      <c r="Y389" s="904"/>
      <c r="Z389" s="904"/>
      <c r="AA389" s="904"/>
      <c r="AB389" s="904"/>
      <c r="AC389" s="904"/>
      <c r="AD389" s="904"/>
      <c r="AE389" s="904"/>
      <c r="AF389" s="912"/>
      <c r="AG389" s="911"/>
      <c r="AH389" s="911"/>
      <c r="AI389" s="911"/>
      <c r="AJ389" s="911"/>
      <c r="AK389" s="911"/>
      <c r="AL389" s="911"/>
      <c r="AM389" s="911"/>
      <c r="AN389" s="911"/>
      <c r="AO389" s="911"/>
      <c r="AP389" s="911"/>
      <c r="AQ389" s="911"/>
      <c r="AR389" s="911"/>
      <c r="AS389" s="911"/>
    </row>
    <row r="390" spans="1:45" s="905" customFormat="1">
      <c r="A390" s="904"/>
      <c r="B390" s="904"/>
      <c r="C390" s="904"/>
      <c r="D390" s="904"/>
      <c r="E390" s="904"/>
      <c r="F390" s="904"/>
      <c r="J390" s="909"/>
      <c r="K390" s="909"/>
      <c r="L390" s="909"/>
      <c r="M390" s="909"/>
      <c r="N390" s="909"/>
      <c r="O390" s="904"/>
      <c r="R390" s="904"/>
      <c r="S390" s="904"/>
      <c r="T390" s="904"/>
      <c r="U390" s="904"/>
      <c r="V390" s="904"/>
      <c r="W390" s="904"/>
      <c r="X390" s="904"/>
      <c r="Y390" s="904"/>
      <c r="Z390" s="904"/>
      <c r="AA390" s="904"/>
      <c r="AB390" s="904"/>
      <c r="AC390" s="904"/>
      <c r="AD390" s="904"/>
      <c r="AE390" s="904"/>
      <c r="AF390" s="912"/>
      <c r="AG390" s="911"/>
      <c r="AH390" s="911"/>
      <c r="AI390" s="911"/>
      <c r="AJ390" s="911"/>
      <c r="AK390" s="911"/>
      <c r="AL390" s="911"/>
      <c r="AM390" s="911"/>
      <c r="AN390" s="911"/>
      <c r="AO390" s="911"/>
      <c r="AP390" s="911"/>
      <c r="AQ390" s="911"/>
      <c r="AR390" s="911"/>
      <c r="AS390" s="911"/>
    </row>
    <row r="391" spans="1:45" s="905" customFormat="1">
      <c r="A391" s="904"/>
      <c r="B391" s="904"/>
      <c r="C391" s="904"/>
      <c r="D391" s="904"/>
      <c r="E391" s="904"/>
      <c r="F391" s="904"/>
      <c r="J391" s="909"/>
      <c r="K391" s="909"/>
      <c r="L391" s="909"/>
      <c r="M391" s="909"/>
      <c r="N391" s="909"/>
      <c r="O391" s="904"/>
      <c r="R391" s="904"/>
      <c r="S391" s="904"/>
      <c r="T391" s="904"/>
      <c r="U391" s="904"/>
      <c r="V391" s="904"/>
      <c r="W391" s="904"/>
      <c r="X391" s="904"/>
      <c r="Y391" s="904"/>
      <c r="Z391" s="904"/>
      <c r="AA391" s="904"/>
      <c r="AB391" s="904"/>
      <c r="AC391" s="904"/>
      <c r="AD391" s="904"/>
      <c r="AE391" s="904"/>
      <c r="AF391" s="912"/>
      <c r="AG391" s="911"/>
      <c r="AH391" s="911"/>
      <c r="AI391" s="911"/>
      <c r="AJ391" s="911"/>
      <c r="AK391" s="911"/>
      <c r="AL391" s="911"/>
      <c r="AM391" s="911"/>
      <c r="AN391" s="911"/>
      <c r="AO391" s="911"/>
      <c r="AP391" s="911"/>
      <c r="AQ391" s="911"/>
      <c r="AR391" s="911"/>
      <c r="AS391" s="911"/>
    </row>
    <row r="392" spans="1:45" s="905" customFormat="1">
      <c r="A392" s="904"/>
      <c r="B392" s="904"/>
      <c r="C392" s="904"/>
      <c r="D392" s="904"/>
      <c r="E392" s="904"/>
      <c r="F392" s="904"/>
      <c r="J392" s="909"/>
      <c r="K392" s="909"/>
      <c r="L392" s="909"/>
      <c r="M392" s="909"/>
      <c r="N392" s="909"/>
      <c r="O392" s="904"/>
      <c r="R392" s="904"/>
      <c r="S392" s="904"/>
      <c r="T392" s="904"/>
      <c r="U392" s="904"/>
      <c r="V392" s="904"/>
      <c r="W392" s="904"/>
      <c r="X392" s="904"/>
      <c r="Y392" s="904"/>
      <c r="Z392" s="904"/>
      <c r="AA392" s="904"/>
      <c r="AB392" s="904"/>
      <c r="AC392" s="904"/>
      <c r="AD392" s="904"/>
      <c r="AE392" s="904"/>
      <c r="AF392" s="912"/>
      <c r="AG392" s="911"/>
      <c r="AH392" s="911"/>
      <c r="AI392" s="911"/>
      <c r="AJ392" s="911"/>
      <c r="AK392" s="911"/>
      <c r="AL392" s="911"/>
      <c r="AM392" s="911"/>
      <c r="AN392" s="911"/>
      <c r="AO392" s="911"/>
      <c r="AP392" s="911"/>
      <c r="AQ392" s="911"/>
      <c r="AR392" s="911"/>
      <c r="AS392" s="911"/>
    </row>
    <row r="393" spans="1:45" s="905" customFormat="1">
      <c r="A393" s="904"/>
      <c r="B393" s="904"/>
      <c r="C393" s="904"/>
      <c r="D393" s="904"/>
      <c r="E393" s="904"/>
      <c r="F393" s="904"/>
      <c r="J393" s="909"/>
      <c r="K393" s="909"/>
      <c r="L393" s="909"/>
      <c r="M393" s="909"/>
      <c r="N393" s="909"/>
      <c r="O393" s="904"/>
      <c r="R393" s="904"/>
      <c r="S393" s="904"/>
      <c r="T393" s="904"/>
      <c r="U393" s="904"/>
      <c r="V393" s="904"/>
      <c r="W393" s="904"/>
      <c r="X393" s="904"/>
      <c r="Y393" s="904"/>
      <c r="Z393" s="904"/>
      <c r="AA393" s="904"/>
      <c r="AB393" s="904"/>
      <c r="AC393" s="904"/>
      <c r="AD393" s="904"/>
      <c r="AE393" s="904"/>
      <c r="AF393" s="912"/>
      <c r="AG393" s="911"/>
      <c r="AH393" s="911"/>
      <c r="AI393" s="911"/>
      <c r="AJ393" s="911"/>
      <c r="AK393" s="911"/>
      <c r="AL393" s="911"/>
      <c r="AM393" s="911"/>
      <c r="AN393" s="911"/>
      <c r="AO393" s="911"/>
      <c r="AP393" s="911"/>
      <c r="AQ393" s="911"/>
      <c r="AR393" s="911"/>
      <c r="AS393" s="911"/>
    </row>
    <row r="394" spans="1:45" s="905" customFormat="1">
      <c r="A394" s="904"/>
      <c r="B394" s="904"/>
      <c r="C394" s="904"/>
      <c r="D394" s="904"/>
      <c r="E394" s="904"/>
      <c r="F394" s="904"/>
      <c r="J394" s="909"/>
      <c r="K394" s="909"/>
      <c r="L394" s="909"/>
      <c r="M394" s="909"/>
      <c r="N394" s="909"/>
      <c r="O394" s="904"/>
      <c r="R394" s="904"/>
      <c r="S394" s="904"/>
      <c r="T394" s="904"/>
      <c r="U394" s="904"/>
      <c r="V394" s="904"/>
      <c r="W394" s="904"/>
      <c r="X394" s="904"/>
      <c r="Y394" s="904"/>
      <c r="Z394" s="904"/>
      <c r="AA394" s="904"/>
      <c r="AB394" s="904"/>
      <c r="AC394" s="904"/>
      <c r="AD394" s="904"/>
      <c r="AE394" s="904"/>
      <c r="AF394" s="912"/>
      <c r="AG394" s="911"/>
      <c r="AH394" s="911"/>
      <c r="AI394" s="911"/>
      <c r="AJ394" s="911"/>
      <c r="AK394" s="911"/>
      <c r="AL394" s="911"/>
      <c r="AM394" s="911"/>
      <c r="AN394" s="911"/>
      <c r="AO394" s="911"/>
      <c r="AP394" s="911"/>
      <c r="AQ394" s="911"/>
      <c r="AR394" s="911"/>
      <c r="AS394" s="911"/>
    </row>
    <row r="395" spans="1:45" s="905" customFormat="1">
      <c r="A395" s="904"/>
      <c r="B395" s="904"/>
      <c r="C395" s="904"/>
      <c r="D395" s="904"/>
      <c r="E395" s="904"/>
      <c r="F395" s="904"/>
      <c r="J395" s="909"/>
      <c r="K395" s="909"/>
      <c r="L395" s="909"/>
      <c r="M395" s="909"/>
      <c r="N395" s="909"/>
      <c r="O395" s="904"/>
      <c r="R395" s="904"/>
      <c r="S395" s="904"/>
      <c r="T395" s="904"/>
      <c r="U395" s="904"/>
      <c r="V395" s="904"/>
      <c r="W395" s="904"/>
      <c r="X395" s="904"/>
      <c r="Y395" s="904"/>
      <c r="Z395" s="904"/>
      <c r="AA395" s="904"/>
      <c r="AB395" s="904"/>
      <c r="AC395" s="904"/>
      <c r="AD395" s="904"/>
      <c r="AE395" s="904"/>
      <c r="AF395" s="912"/>
      <c r="AG395" s="911"/>
      <c r="AH395" s="911"/>
      <c r="AI395" s="911"/>
      <c r="AJ395" s="911"/>
      <c r="AK395" s="911"/>
      <c r="AL395" s="911"/>
      <c r="AM395" s="911"/>
      <c r="AN395" s="911"/>
      <c r="AO395" s="911"/>
      <c r="AP395" s="911"/>
      <c r="AQ395" s="911"/>
      <c r="AR395" s="911"/>
      <c r="AS395" s="911"/>
    </row>
    <row r="396" spans="1:45" s="905" customFormat="1">
      <c r="A396" s="904"/>
      <c r="B396" s="904"/>
      <c r="C396" s="904"/>
      <c r="D396" s="904"/>
      <c r="E396" s="904"/>
      <c r="F396" s="904"/>
      <c r="J396" s="909"/>
      <c r="K396" s="909"/>
      <c r="L396" s="909"/>
      <c r="M396" s="909"/>
      <c r="N396" s="909"/>
      <c r="O396" s="904"/>
      <c r="R396" s="904"/>
      <c r="S396" s="904"/>
      <c r="T396" s="904"/>
      <c r="U396" s="904"/>
      <c r="V396" s="904"/>
      <c r="W396" s="904"/>
      <c r="X396" s="904"/>
      <c r="Y396" s="904"/>
      <c r="Z396" s="904"/>
      <c r="AA396" s="904"/>
      <c r="AB396" s="904"/>
      <c r="AC396" s="904"/>
      <c r="AD396" s="904"/>
      <c r="AE396" s="904"/>
      <c r="AF396" s="912"/>
      <c r="AG396" s="911"/>
      <c r="AH396" s="911"/>
      <c r="AI396" s="911"/>
      <c r="AJ396" s="911"/>
      <c r="AK396" s="911"/>
      <c r="AL396" s="911"/>
      <c r="AM396" s="911"/>
      <c r="AN396" s="911"/>
      <c r="AO396" s="911"/>
      <c r="AP396" s="911"/>
      <c r="AQ396" s="911"/>
      <c r="AR396" s="911"/>
      <c r="AS396" s="911"/>
    </row>
    <row r="397" spans="1:45" s="905" customFormat="1">
      <c r="A397" s="904"/>
      <c r="B397" s="904"/>
      <c r="C397" s="904"/>
      <c r="D397" s="904"/>
      <c r="E397" s="904"/>
      <c r="F397" s="904"/>
      <c r="J397" s="909"/>
      <c r="K397" s="909"/>
      <c r="L397" s="909"/>
      <c r="M397" s="909"/>
      <c r="N397" s="909"/>
      <c r="O397" s="904"/>
      <c r="R397" s="904"/>
      <c r="S397" s="904"/>
      <c r="T397" s="904"/>
      <c r="U397" s="904"/>
      <c r="V397" s="904"/>
      <c r="W397" s="904"/>
      <c r="X397" s="904"/>
      <c r="Y397" s="904"/>
      <c r="Z397" s="904"/>
      <c r="AA397" s="904"/>
      <c r="AB397" s="904"/>
      <c r="AC397" s="904"/>
      <c r="AD397" s="904"/>
      <c r="AE397" s="904"/>
      <c r="AF397" s="912"/>
      <c r="AG397" s="911"/>
      <c r="AH397" s="911"/>
      <c r="AI397" s="911"/>
      <c r="AJ397" s="911"/>
      <c r="AK397" s="911"/>
      <c r="AL397" s="911"/>
      <c r="AM397" s="911"/>
      <c r="AN397" s="911"/>
      <c r="AO397" s="911"/>
      <c r="AP397" s="911"/>
      <c r="AQ397" s="911"/>
      <c r="AR397" s="911"/>
      <c r="AS397" s="911"/>
    </row>
    <row r="398" spans="1:45" s="905" customFormat="1">
      <c r="A398" s="904"/>
      <c r="B398" s="904"/>
      <c r="C398" s="904"/>
      <c r="D398" s="904"/>
      <c r="E398" s="904"/>
      <c r="F398" s="904"/>
      <c r="J398" s="909"/>
      <c r="K398" s="909"/>
      <c r="L398" s="909"/>
      <c r="M398" s="909"/>
      <c r="N398" s="909"/>
      <c r="O398" s="904"/>
      <c r="R398" s="904"/>
      <c r="S398" s="904"/>
      <c r="T398" s="904"/>
      <c r="U398" s="904"/>
      <c r="V398" s="904"/>
      <c r="W398" s="904"/>
      <c r="X398" s="904"/>
      <c r="Y398" s="904"/>
      <c r="Z398" s="904"/>
      <c r="AA398" s="904"/>
      <c r="AB398" s="904"/>
      <c r="AC398" s="904"/>
      <c r="AD398" s="904"/>
      <c r="AE398" s="904"/>
      <c r="AF398" s="912"/>
      <c r="AG398" s="911"/>
      <c r="AH398" s="911"/>
      <c r="AI398" s="911"/>
      <c r="AJ398" s="911"/>
      <c r="AK398" s="911"/>
      <c r="AL398" s="911"/>
      <c r="AM398" s="911"/>
      <c r="AN398" s="911"/>
      <c r="AO398" s="911"/>
      <c r="AP398" s="911"/>
      <c r="AQ398" s="911"/>
      <c r="AR398" s="911"/>
      <c r="AS398" s="911"/>
    </row>
    <row r="399" spans="1:45" s="905" customFormat="1">
      <c r="A399" s="904"/>
      <c r="B399" s="904"/>
      <c r="C399" s="904"/>
      <c r="D399" s="904"/>
      <c r="E399" s="904"/>
      <c r="F399" s="904"/>
      <c r="J399" s="909"/>
      <c r="K399" s="909"/>
      <c r="L399" s="909"/>
      <c r="M399" s="909"/>
      <c r="N399" s="909"/>
      <c r="O399" s="904"/>
      <c r="R399" s="904"/>
      <c r="S399" s="904"/>
      <c r="T399" s="904"/>
      <c r="U399" s="904"/>
      <c r="V399" s="904"/>
      <c r="W399" s="904"/>
      <c r="X399" s="904"/>
      <c r="Y399" s="904"/>
      <c r="Z399" s="904"/>
      <c r="AA399" s="904"/>
      <c r="AB399" s="904"/>
      <c r="AC399" s="904"/>
      <c r="AD399" s="904"/>
      <c r="AE399" s="904"/>
      <c r="AF399" s="912"/>
      <c r="AG399" s="911"/>
      <c r="AH399" s="911"/>
      <c r="AI399" s="911"/>
      <c r="AJ399" s="911"/>
      <c r="AK399" s="911"/>
      <c r="AL399" s="911"/>
      <c r="AM399" s="911"/>
      <c r="AN399" s="911"/>
      <c r="AO399" s="911"/>
      <c r="AP399" s="911"/>
      <c r="AQ399" s="911"/>
      <c r="AR399" s="911"/>
      <c r="AS399" s="911"/>
    </row>
    <row r="400" spans="1:45" s="905" customFormat="1">
      <c r="A400" s="904"/>
      <c r="B400" s="904"/>
      <c r="C400" s="904"/>
      <c r="D400" s="904"/>
      <c r="E400" s="904"/>
      <c r="F400" s="904"/>
      <c r="J400" s="909"/>
      <c r="K400" s="909"/>
      <c r="L400" s="909"/>
      <c r="M400" s="909"/>
      <c r="N400" s="909"/>
      <c r="O400" s="904"/>
      <c r="R400" s="904"/>
      <c r="S400" s="904"/>
      <c r="T400" s="904"/>
      <c r="U400" s="904"/>
      <c r="V400" s="904"/>
      <c r="W400" s="904"/>
      <c r="X400" s="904"/>
      <c r="Y400" s="904"/>
      <c r="Z400" s="904"/>
      <c r="AA400" s="904"/>
      <c r="AB400" s="904"/>
      <c r="AC400" s="904"/>
      <c r="AD400" s="904"/>
      <c r="AE400" s="904"/>
      <c r="AF400" s="912"/>
      <c r="AG400" s="911"/>
      <c r="AH400" s="911"/>
      <c r="AI400" s="911"/>
      <c r="AJ400" s="911"/>
      <c r="AK400" s="911"/>
      <c r="AL400" s="911"/>
      <c r="AM400" s="911"/>
      <c r="AN400" s="911"/>
      <c r="AO400" s="911"/>
      <c r="AP400" s="911"/>
      <c r="AQ400" s="911"/>
      <c r="AR400" s="911"/>
      <c r="AS400" s="911"/>
    </row>
    <row r="401" spans="1:45" s="905" customFormat="1">
      <c r="A401" s="904"/>
      <c r="B401" s="904"/>
      <c r="C401" s="904"/>
      <c r="D401" s="904"/>
      <c r="E401" s="904"/>
      <c r="F401" s="904"/>
      <c r="J401" s="909"/>
      <c r="K401" s="909"/>
      <c r="L401" s="909"/>
      <c r="M401" s="909"/>
      <c r="N401" s="909"/>
      <c r="O401" s="904"/>
      <c r="R401" s="904"/>
      <c r="S401" s="904"/>
      <c r="T401" s="904"/>
      <c r="U401" s="904"/>
      <c r="V401" s="904"/>
      <c r="W401" s="904"/>
      <c r="X401" s="904"/>
      <c r="Y401" s="904"/>
      <c r="Z401" s="904"/>
      <c r="AA401" s="904"/>
      <c r="AB401" s="904"/>
      <c r="AC401" s="904"/>
      <c r="AD401" s="904"/>
      <c r="AE401" s="904"/>
      <c r="AF401" s="912"/>
      <c r="AG401" s="911"/>
      <c r="AH401" s="911"/>
      <c r="AI401" s="911"/>
      <c r="AJ401" s="911"/>
      <c r="AK401" s="911"/>
      <c r="AL401" s="911"/>
      <c r="AM401" s="911"/>
      <c r="AN401" s="911"/>
      <c r="AO401" s="911"/>
      <c r="AP401" s="911"/>
      <c r="AQ401" s="911"/>
      <c r="AR401" s="911"/>
      <c r="AS401" s="911"/>
    </row>
    <row r="402" spans="1:45" s="905" customFormat="1">
      <c r="A402" s="904"/>
      <c r="B402" s="904"/>
      <c r="C402" s="904"/>
      <c r="D402" s="904"/>
      <c r="E402" s="904"/>
      <c r="F402" s="904"/>
      <c r="J402" s="909"/>
      <c r="K402" s="909"/>
      <c r="L402" s="909"/>
      <c r="M402" s="909"/>
      <c r="N402" s="909"/>
      <c r="O402" s="904"/>
      <c r="R402" s="904"/>
      <c r="S402" s="904"/>
      <c r="T402" s="904"/>
      <c r="U402" s="904"/>
      <c r="V402" s="904"/>
      <c r="W402" s="904"/>
      <c r="X402" s="904"/>
      <c r="Y402" s="904"/>
      <c r="Z402" s="904"/>
      <c r="AA402" s="904"/>
      <c r="AB402" s="904"/>
      <c r="AC402" s="904"/>
      <c r="AD402" s="904"/>
      <c r="AE402" s="904"/>
      <c r="AF402" s="912"/>
      <c r="AG402" s="911"/>
      <c r="AH402" s="911"/>
      <c r="AI402" s="911"/>
      <c r="AJ402" s="911"/>
      <c r="AK402" s="911"/>
      <c r="AL402" s="911"/>
      <c r="AM402" s="911"/>
      <c r="AN402" s="911"/>
      <c r="AO402" s="911"/>
      <c r="AP402" s="911"/>
      <c r="AQ402" s="911"/>
      <c r="AR402" s="911"/>
      <c r="AS402" s="911"/>
    </row>
    <row r="403" spans="1:45" s="905" customFormat="1">
      <c r="A403" s="904"/>
      <c r="B403" s="904"/>
      <c r="C403" s="904"/>
      <c r="D403" s="904"/>
      <c r="E403" s="904"/>
      <c r="F403" s="904"/>
      <c r="J403" s="909"/>
      <c r="K403" s="909"/>
      <c r="L403" s="909"/>
      <c r="M403" s="909"/>
      <c r="N403" s="909"/>
      <c r="O403" s="904"/>
      <c r="R403" s="904"/>
      <c r="S403" s="904"/>
      <c r="T403" s="904"/>
      <c r="U403" s="904"/>
      <c r="V403" s="904"/>
      <c r="W403" s="904"/>
      <c r="X403" s="904"/>
      <c r="Y403" s="904"/>
      <c r="Z403" s="904"/>
      <c r="AA403" s="904"/>
      <c r="AB403" s="904"/>
      <c r="AC403" s="904"/>
      <c r="AD403" s="904"/>
      <c r="AE403" s="904"/>
      <c r="AF403" s="912"/>
      <c r="AG403" s="911"/>
      <c r="AH403" s="911"/>
      <c r="AI403" s="911"/>
      <c r="AJ403" s="911"/>
      <c r="AK403" s="911"/>
      <c r="AL403" s="911"/>
      <c r="AM403" s="911"/>
      <c r="AN403" s="911"/>
      <c r="AO403" s="911"/>
      <c r="AP403" s="911"/>
      <c r="AQ403" s="911"/>
      <c r="AR403" s="911"/>
      <c r="AS403" s="911"/>
    </row>
    <row r="404" spans="1:45" s="905" customFormat="1">
      <c r="A404" s="904"/>
      <c r="B404" s="904"/>
      <c r="C404" s="904"/>
      <c r="D404" s="904"/>
      <c r="E404" s="904"/>
      <c r="F404" s="904"/>
      <c r="J404" s="909"/>
      <c r="K404" s="909"/>
      <c r="L404" s="909"/>
      <c r="M404" s="909"/>
      <c r="N404" s="909"/>
      <c r="O404" s="904"/>
      <c r="R404" s="904"/>
      <c r="S404" s="904"/>
      <c r="T404" s="904"/>
      <c r="U404" s="904"/>
      <c r="V404" s="904"/>
      <c r="W404" s="904"/>
      <c r="X404" s="904"/>
      <c r="Y404" s="904"/>
      <c r="Z404" s="904"/>
      <c r="AA404" s="904"/>
      <c r="AB404" s="904"/>
      <c r="AC404" s="904"/>
      <c r="AD404" s="904"/>
      <c r="AE404" s="904"/>
      <c r="AF404" s="912"/>
      <c r="AG404" s="911"/>
      <c r="AH404" s="911"/>
      <c r="AI404" s="911"/>
      <c r="AJ404" s="911"/>
      <c r="AK404" s="911"/>
      <c r="AL404" s="911"/>
      <c r="AM404" s="911"/>
      <c r="AN404" s="911"/>
      <c r="AO404" s="911"/>
      <c r="AP404" s="911"/>
      <c r="AQ404" s="911"/>
      <c r="AR404" s="911"/>
      <c r="AS404" s="911"/>
    </row>
    <row r="405" spans="1:45" s="905" customFormat="1">
      <c r="A405" s="904"/>
      <c r="B405" s="904"/>
      <c r="C405" s="904"/>
      <c r="D405" s="904"/>
      <c r="E405" s="904"/>
      <c r="F405" s="904"/>
      <c r="J405" s="909"/>
      <c r="K405" s="909"/>
      <c r="L405" s="909"/>
      <c r="M405" s="909"/>
      <c r="N405" s="909"/>
      <c r="O405" s="904"/>
      <c r="R405" s="904"/>
      <c r="S405" s="904"/>
      <c r="T405" s="904"/>
      <c r="U405" s="904"/>
      <c r="V405" s="904"/>
      <c r="W405" s="904"/>
      <c r="X405" s="904"/>
      <c r="Y405" s="904"/>
      <c r="Z405" s="904"/>
      <c r="AA405" s="904"/>
      <c r="AB405" s="904"/>
      <c r="AC405" s="904"/>
      <c r="AD405" s="904"/>
      <c r="AE405" s="904"/>
      <c r="AF405" s="912"/>
      <c r="AG405" s="911"/>
      <c r="AH405" s="911"/>
      <c r="AI405" s="911"/>
      <c r="AJ405" s="911"/>
      <c r="AK405" s="911"/>
      <c r="AL405" s="911"/>
      <c r="AM405" s="911"/>
      <c r="AN405" s="911"/>
      <c r="AO405" s="911"/>
      <c r="AP405" s="911"/>
      <c r="AQ405" s="911"/>
      <c r="AR405" s="911"/>
      <c r="AS405" s="911"/>
    </row>
    <row r="406" spans="1:45" s="905" customFormat="1">
      <c r="A406" s="904"/>
      <c r="B406" s="904"/>
      <c r="C406" s="904"/>
      <c r="D406" s="904"/>
      <c r="E406" s="904"/>
      <c r="F406" s="904"/>
      <c r="J406" s="909"/>
      <c r="K406" s="909"/>
      <c r="L406" s="909"/>
      <c r="M406" s="909"/>
      <c r="N406" s="909"/>
      <c r="O406" s="904"/>
      <c r="R406" s="904"/>
      <c r="S406" s="904"/>
      <c r="T406" s="904"/>
      <c r="U406" s="904"/>
      <c r="V406" s="904"/>
      <c r="W406" s="904"/>
      <c r="X406" s="904"/>
      <c r="Y406" s="904"/>
      <c r="Z406" s="904"/>
      <c r="AA406" s="904"/>
      <c r="AB406" s="904"/>
      <c r="AC406" s="904"/>
      <c r="AD406" s="904"/>
      <c r="AE406" s="904"/>
      <c r="AF406" s="912"/>
      <c r="AG406" s="911"/>
      <c r="AH406" s="911"/>
      <c r="AI406" s="911"/>
      <c r="AJ406" s="911"/>
      <c r="AK406" s="911"/>
      <c r="AL406" s="911"/>
      <c r="AM406" s="911"/>
      <c r="AN406" s="911"/>
      <c r="AO406" s="911"/>
      <c r="AP406" s="911"/>
      <c r="AQ406" s="911"/>
      <c r="AR406" s="911"/>
      <c r="AS406" s="911"/>
    </row>
    <row r="407" spans="1:45" s="905" customFormat="1">
      <c r="A407" s="904"/>
      <c r="B407" s="904"/>
      <c r="C407" s="904"/>
      <c r="D407" s="904"/>
      <c r="E407" s="904"/>
      <c r="F407" s="904"/>
      <c r="J407" s="909"/>
      <c r="K407" s="909"/>
      <c r="L407" s="909"/>
      <c r="M407" s="909"/>
      <c r="N407" s="909"/>
      <c r="O407" s="904"/>
      <c r="R407" s="904"/>
      <c r="S407" s="904"/>
      <c r="T407" s="904"/>
      <c r="U407" s="904"/>
      <c r="V407" s="904"/>
      <c r="W407" s="904"/>
      <c r="X407" s="904"/>
      <c r="Y407" s="904"/>
      <c r="Z407" s="904"/>
      <c r="AA407" s="904"/>
      <c r="AB407" s="904"/>
      <c r="AC407" s="904"/>
      <c r="AD407" s="904"/>
      <c r="AE407" s="904"/>
      <c r="AF407" s="912"/>
      <c r="AG407" s="911"/>
      <c r="AH407" s="911"/>
      <c r="AI407" s="911"/>
      <c r="AJ407" s="911"/>
      <c r="AK407" s="911"/>
      <c r="AL407" s="911"/>
      <c r="AM407" s="911"/>
      <c r="AN407" s="911"/>
      <c r="AO407" s="911"/>
      <c r="AP407" s="911"/>
      <c r="AQ407" s="911"/>
      <c r="AR407" s="911"/>
      <c r="AS407" s="911"/>
    </row>
    <row r="408" spans="1:45" s="905" customFormat="1">
      <c r="A408" s="904"/>
      <c r="B408" s="904"/>
      <c r="C408" s="904"/>
      <c r="D408" s="904"/>
      <c r="E408" s="904"/>
      <c r="F408" s="904"/>
      <c r="J408" s="909"/>
      <c r="K408" s="909"/>
      <c r="L408" s="909"/>
      <c r="M408" s="909"/>
      <c r="N408" s="909"/>
      <c r="O408" s="904"/>
      <c r="R408" s="904"/>
      <c r="S408" s="904"/>
      <c r="T408" s="904"/>
      <c r="U408" s="904"/>
      <c r="V408" s="904"/>
      <c r="W408" s="904"/>
      <c r="X408" s="904"/>
      <c r="Y408" s="904"/>
      <c r="Z408" s="904"/>
      <c r="AA408" s="904"/>
      <c r="AB408" s="904"/>
      <c r="AC408" s="904"/>
      <c r="AD408" s="904"/>
      <c r="AE408" s="904"/>
      <c r="AF408" s="912"/>
      <c r="AG408" s="911"/>
      <c r="AH408" s="911"/>
      <c r="AI408" s="911"/>
      <c r="AJ408" s="911"/>
      <c r="AK408" s="911"/>
      <c r="AL408" s="911"/>
      <c r="AM408" s="911"/>
      <c r="AN408" s="911"/>
      <c r="AO408" s="911"/>
      <c r="AP408" s="911"/>
      <c r="AQ408" s="911"/>
      <c r="AR408" s="911"/>
      <c r="AS408" s="911"/>
    </row>
    <row r="409" spans="1:45" s="905" customFormat="1">
      <c r="A409" s="904"/>
      <c r="B409" s="904"/>
      <c r="C409" s="904"/>
      <c r="D409" s="904"/>
      <c r="E409" s="904"/>
      <c r="F409" s="904"/>
      <c r="J409" s="909"/>
      <c r="K409" s="909"/>
      <c r="L409" s="909"/>
      <c r="M409" s="909"/>
      <c r="N409" s="909"/>
      <c r="O409" s="904"/>
      <c r="R409" s="904"/>
      <c r="S409" s="904"/>
      <c r="T409" s="904"/>
      <c r="U409" s="904"/>
      <c r="V409" s="904"/>
      <c r="W409" s="904"/>
      <c r="X409" s="904"/>
      <c r="Y409" s="904"/>
      <c r="Z409" s="904"/>
      <c r="AA409" s="904"/>
      <c r="AB409" s="904"/>
      <c r="AC409" s="904"/>
      <c r="AD409" s="904"/>
      <c r="AE409" s="904"/>
      <c r="AF409" s="912"/>
      <c r="AG409" s="911"/>
      <c r="AH409" s="911"/>
      <c r="AI409" s="911"/>
      <c r="AJ409" s="911"/>
      <c r="AK409" s="911"/>
      <c r="AL409" s="911"/>
      <c r="AM409" s="911"/>
      <c r="AN409" s="911"/>
      <c r="AO409" s="911"/>
      <c r="AP409" s="911"/>
      <c r="AQ409" s="911"/>
      <c r="AR409" s="911"/>
      <c r="AS409" s="911"/>
    </row>
    <row r="410" spans="1:45" s="905" customFormat="1">
      <c r="A410" s="904"/>
      <c r="B410" s="904"/>
      <c r="C410" s="904"/>
      <c r="D410" s="904"/>
      <c r="E410" s="904"/>
      <c r="F410" s="904"/>
      <c r="J410" s="909"/>
      <c r="K410" s="909"/>
      <c r="L410" s="909"/>
      <c r="M410" s="909"/>
      <c r="N410" s="909"/>
      <c r="O410" s="904"/>
      <c r="R410" s="904"/>
      <c r="S410" s="904"/>
      <c r="T410" s="904"/>
      <c r="U410" s="904"/>
      <c r="V410" s="904"/>
      <c r="W410" s="904"/>
      <c r="X410" s="904"/>
      <c r="Y410" s="904"/>
      <c r="Z410" s="904"/>
      <c r="AA410" s="904"/>
      <c r="AB410" s="904"/>
      <c r="AC410" s="904"/>
      <c r="AD410" s="904"/>
      <c r="AE410" s="904"/>
      <c r="AF410" s="912"/>
      <c r="AG410" s="911"/>
      <c r="AH410" s="911"/>
      <c r="AI410" s="911"/>
      <c r="AJ410" s="911"/>
      <c r="AK410" s="911"/>
      <c r="AL410" s="911"/>
      <c r="AM410" s="911"/>
      <c r="AN410" s="911"/>
      <c r="AO410" s="911"/>
      <c r="AP410" s="911"/>
      <c r="AQ410" s="911"/>
      <c r="AR410" s="911"/>
      <c r="AS410" s="911"/>
    </row>
    <row r="411" spans="1:45" s="905" customFormat="1">
      <c r="A411" s="904"/>
      <c r="B411" s="904"/>
      <c r="C411" s="904"/>
      <c r="D411" s="904"/>
      <c r="E411" s="904"/>
      <c r="F411" s="904"/>
      <c r="J411" s="909"/>
      <c r="K411" s="909"/>
      <c r="L411" s="909"/>
      <c r="M411" s="909"/>
      <c r="N411" s="909"/>
      <c r="O411" s="904"/>
      <c r="R411" s="904"/>
      <c r="S411" s="904"/>
      <c r="T411" s="904"/>
      <c r="U411" s="904"/>
      <c r="V411" s="904"/>
      <c r="W411" s="904"/>
      <c r="X411" s="904"/>
      <c r="Y411" s="904"/>
      <c r="Z411" s="904"/>
      <c r="AA411" s="904"/>
      <c r="AB411" s="904"/>
      <c r="AC411" s="904"/>
      <c r="AD411" s="904"/>
      <c r="AE411" s="904"/>
      <c r="AF411" s="912"/>
      <c r="AG411" s="911"/>
      <c r="AH411" s="911"/>
      <c r="AI411" s="911"/>
      <c r="AJ411" s="911"/>
      <c r="AK411" s="911"/>
      <c r="AL411" s="911"/>
      <c r="AM411" s="911"/>
      <c r="AN411" s="911"/>
      <c r="AO411" s="911"/>
      <c r="AP411" s="911"/>
      <c r="AQ411" s="911"/>
      <c r="AR411" s="911"/>
      <c r="AS411" s="911"/>
    </row>
    <row r="412" spans="1:45" s="905" customFormat="1">
      <c r="A412" s="904"/>
      <c r="B412" s="904"/>
      <c r="C412" s="904"/>
      <c r="D412" s="904"/>
      <c r="E412" s="904"/>
      <c r="F412" s="904"/>
      <c r="J412" s="909"/>
      <c r="K412" s="909"/>
      <c r="L412" s="909"/>
      <c r="M412" s="909"/>
      <c r="N412" s="909"/>
      <c r="O412" s="904"/>
      <c r="R412" s="904"/>
      <c r="S412" s="904"/>
      <c r="T412" s="904"/>
      <c r="U412" s="904"/>
      <c r="V412" s="904"/>
      <c r="W412" s="904"/>
      <c r="X412" s="904"/>
      <c r="Y412" s="904"/>
      <c r="Z412" s="904"/>
      <c r="AA412" s="904"/>
      <c r="AB412" s="904"/>
      <c r="AC412" s="904"/>
      <c r="AD412" s="904"/>
      <c r="AE412" s="904"/>
      <c r="AF412" s="912"/>
      <c r="AG412" s="911"/>
      <c r="AH412" s="911"/>
      <c r="AI412" s="911"/>
      <c r="AJ412" s="911"/>
      <c r="AK412" s="911"/>
      <c r="AL412" s="911"/>
      <c r="AM412" s="911"/>
      <c r="AN412" s="911"/>
      <c r="AO412" s="911"/>
      <c r="AP412" s="911"/>
      <c r="AQ412" s="911"/>
      <c r="AR412" s="911"/>
      <c r="AS412" s="911"/>
    </row>
    <row r="413" spans="1:45" s="905" customFormat="1">
      <c r="A413" s="904"/>
      <c r="B413" s="904"/>
      <c r="C413" s="904"/>
      <c r="D413" s="904"/>
      <c r="E413" s="904"/>
      <c r="F413" s="904"/>
      <c r="J413" s="909"/>
      <c r="K413" s="909"/>
      <c r="L413" s="909"/>
      <c r="M413" s="909"/>
      <c r="N413" s="909"/>
      <c r="O413" s="904"/>
      <c r="R413" s="904"/>
      <c r="S413" s="904"/>
      <c r="T413" s="904"/>
      <c r="U413" s="904"/>
      <c r="V413" s="904"/>
      <c r="W413" s="904"/>
      <c r="X413" s="904"/>
      <c r="Y413" s="904"/>
      <c r="Z413" s="904"/>
      <c r="AA413" s="904"/>
      <c r="AB413" s="904"/>
      <c r="AC413" s="904"/>
      <c r="AD413" s="904"/>
      <c r="AE413" s="904"/>
      <c r="AF413" s="912"/>
      <c r="AG413" s="911"/>
      <c r="AH413" s="911"/>
      <c r="AI413" s="911"/>
      <c r="AJ413" s="911"/>
      <c r="AK413" s="911"/>
      <c r="AL413" s="911"/>
      <c r="AM413" s="911"/>
      <c r="AN413" s="911"/>
      <c r="AO413" s="911"/>
      <c r="AP413" s="911"/>
      <c r="AQ413" s="911"/>
      <c r="AR413" s="911"/>
      <c r="AS413" s="911"/>
    </row>
    <row r="414" spans="1:45" s="905" customFormat="1">
      <c r="A414" s="904"/>
      <c r="B414" s="904"/>
      <c r="C414" s="904"/>
      <c r="D414" s="904"/>
      <c r="E414" s="904"/>
      <c r="F414" s="904"/>
      <c r="J414" s="909"/>
      <c r="K414" s="909"/>
      <c r="L414" s="909"/>
      <c r="M414" s="909"/>
      <c r="N414" s="909"/>
      <c r="O414" s="904"/>
      <c r="R414" s="904"/>
      <c r="S414" s="904"/>
      <c r="T414" s="904"/>
      <c r="U414" s="904"/>
      <c r="V414" s="904"/>
      <c r="W414" s="904"/>
      <c r="X414" s="904"/>
      <c r="Y414" s="904"/>
      <c r="Z414" s="904"/>
      <c r="AA414" s="904"/>
      <c r="AB414" s="904"/>
      <c r="AC414" s="904"/>
      <c r="AD414" s="904"/>
      <c r="AE414" s="904"/>
      <c r="AF414" s="912"/>
      <c r="AG414" s="911"/>
      <c r="AH414" s="911"/>
      <c r="AI414" s="911"/>
      <c r="AJ414" s="911"/>
      <c r="AK414" s="911"/>
      <c r="AL414" s="911"/>
      <c r="AM414" s="911"/>
      <c r="AN414" s="911"/>
      <c r="AO414" s="911"/>
      <c r="AP414" s="911"/>
      <c r="AQ414" s="911"/>
      <c r="AR414" s="911"/>
      <c r="AS414" s="911"/>
    </row>
    <row r="415" spans="1:45" s="905" customFormat="1">
      <c r="A415" s="904"/>
      <c r="B415" s="904"/>
      <c r="C415" s="904"/>
      <c r="D415" s="904"/>
      <c r="E415" s="904"/>
      <c r="F415" s="904"/>
      <c r="J415" s="909"/>
      <c r="K415" s="909"/>
      <c r="L415" s="909"/>
      <c r="M415" s="909"/>
      <c r="N415" s="909"/>
      <c r="O415" s="904"/>
      <c r="R415" s="904"/>
      <c r="S415" s="904"/>
      <c r="T415" s="904"/>
      <c r="U415" s="904"/>
      <c r="V415" s="904"/>
      <c r="W415" s="904"/>
      <c r="X415" s="904"/>
      <c r="Y415" s="904"/>
      <c r="Z415" s="904"/>
      <c r="AA415" s="904"/>
      <c r="AB415" s="904"/>
      <c r="AC415" s="904"/>
      <c r="AD415" s="904"/>
      <c r="AE415" s="904"/>
      <c r="AF415" s="912"/>
      <c r="AG415" s="911"/>
      <c r="AH415" s="911"/>
      <c r="AI415" s="911"/>
      <c r="AJ415" s="911"/>
      <c r="AK415" s="911"/>
      <c r="AL415" s="911"/>
      <c r="AM415" s="911"/>
      <c r="AN415" s="911"/>
      <c r="AO415" s="911"/>
      <c r="AP415" s="911"/>
      <c r="AQ415" s="911"/>
      <c r="AR415" s="911"/>
      <c r="AS415" s="911"/>
    </row>
    <row r="416" spans="1:45" s="905" customFormat="1">
      <c r="A416" s="904"/>
      <c r="B416" s="904"/>
      <c r="C416" s="904"/>
      <c r="D416" s="904"/>
      <c r="E416" s="904"/>
      <c r="F416" s="904"/>
      <c r="J416" s="904"/>
      <c r="K416" s="904"/>
      <c r="L416" s="904"/>
      <c r="M416" s="904"/>
      <c r="N416" s="904"/>
      <c r="O416" s="904"/>
      <c r="R416" s="904"/>
      <c r="S416" s="904"/>
      <c r="T416" s="904"/>
      <c r="U416" s="904"/>
      <c r="V416" s="904"/>
      <c r="W416" s="904"/>
      <c r="X416" s="904"/>
      <c r="Y416" s="904"/>
      <c r="Z416" s="904"/>
      <c r="AA416" s="904"/>
      <c r="AB416" s="904"/>
      <c r="AC416" s="904"/>
      <c r="AD416" s="904"/>
      <c r="AE416" s="904"/>
      <c r="AF416" s="912"/>
      <c r="AG416" s="911"/>
      <c r="AH416" s="911"/>
      <c r="AI416" s="911"/>
      <c r="AJ416" s="911"/>
      <c r="AK416" s="911"/>
      <c r="AL416" s="911"/>
      <c r="AM416" s="911"/>
      <c r="AN416" s="911"/>
      <c r="AO416" s="911"/>
      <c r="AP416" s="911"/>
      <c r="AQ416" s="911"/>
      <c r="AR416" s="911"/>
      <c r="AS416" s="911"/>
    </row>
    <row r="417" spans="1:45" s="905" customFormat="1">
      <c r="A417" s="904"/>
      <c r="B417" s="904"/>
      <c r="C417" s="904"/>
      <c r="D417" s="904"/>
      <c r="E417" s="904"/>
      <c r="F417" s="904"/>
      <c r="J417" s="904"/>
      <c r="K417" s="904"/>
      <c r="L417" s="904"/>
      <c r="M417" s="904"/>
      <c r="N417" s="904"/>
      <c r="O417" s="904"/>
      <c r="R417" s="904"/>
      <c r="S417" s="904"/>
      <c r="T417" s="904"/>
      <c r="U417" s="904"/>
      <c r="V417" s="904"/>
      <c r="W417" s="904"/>
      <c r="X417" s="904"/>
      <c r="Y417" s="904"/>
      <c r="Z417" s="904"/>
      <c r="AA417" s="904"/>
      <c r="AB417" s="904"/>
      <c r="AC417" s="904"/>
      <c r="AD417" s="904"/>
      <c r="AE417" s="904"/>
      <c r="AF417" s="912"/>
      <c r="AG417" s="911"/>
      <c r="AH417" s="911"/>
      <c r="AI417" s="911"/>
      <c r="AJ417" s="911"/>
      <c r="AK417" s="911"/>
      <c r="AL417" s="911"/>
      <c r="AM417" s="911"/>
      <c r="AN417" s="911"/>
      <c r="AO417" s="911"/>
      <c r="AP417" s="911"/>
      <c r="AQ417" s="911"/>
      <c r="AR417" s="911"/>
      <c r="AS417" s="911"/>
    </row>
    <row r="418" spans="1:45" s="905" customFormat="1">
      <c r="A418" s="904"/>
      <c r="B418" s="904"/>
      <c r="C418" s="904"/>
      <c r="D418" s="904"/>
      <c r="E418" s="904"/>
      <c r="F418" s="904"/>
      <c r="J418" s="904"/>
      <c r="K418" s="904"/>
      <c r="L418" s="904"/>
      <c r="M418" s="904"/>
      <c r="N418" s="904"/>
      <c r="O418" s="904"/>
      <c r="R418" s="904"/>
      <c r="S418" s="904"/>
      <c r="T418" s="904"/>
      <c r="U418" s="904"/>
      <c r="V418" s="904"/>
      <c r="W418" s="904"/>
      <c r="X418" s="904"/>
      <c r="Y418" s="904"/>
      <c r="Z418" s="904"/>
      <c r="AA418" s="904"/>
      <c r="AB418" s="904"/>
      <c r="AC418" s="904"/>
      <c r="AD418" s="904"/>
      <c r="AE418" s="904"/>
      <c r="AF418" s="912"/>
      <c r="AG418" s="911"/>
      <c r="AH418" s="911"/>
      <c r="AI418" s="911"/>
      <c r="AJ418" s="911"/>
      <c r="AK418" s="911"/>
      <c r="AL418" s="911"/>
      <c r="AM418" s="911"/>
      <c r="AN418" s="911"/>
      <c r="AO418" s="911"/>
      <c r="AP418" s="911"/>
      <c r="AQ418" s="911"/>
      <c r="AR418" s="911"/>
      <c r="AS418" s="911"/>
    </row>
    <row r="419" spans="1:45" s="905" customFormat="1">
      <c r="A419" s="904"/>
      <c r="B419" s="904"/>
      <c r="C419" s="904"/>
      <c r="D419" s="904"/>
      <c r="E419" s="904"/>
      <c r="F419" s="904"/>
      <c r="J419" s="904"/>
      <c r="K419" s="904"/>
      <c r="L419" s="904"/>
      <c r="M419" s="904"/>
      <c r="N419" s="904"/>
      <c r="O419" s="904"/>
      <c r="R419" s="904"/>
      <c r="S419" s="904"/>
      <c r="T419" s="904"/>
      <c r="U419" s="904"/>
      <c r="V419" s="904"/>
      <c r="W419" s="904"/>
      <c r="X419" s="904"/>
      <c r="Y419" s="904"/>
      <c r="Z419" s="904"/>
      <c r="AA419" s="904"/>
      <c r="AB419" s="904"/>
      <c r="AC419" s="904"/>
      <c r="AD419" s="904"/>
      <c r="AE419" s="904"/>
      <c r="AF419" s="912"/>
      <c r="AG419" s="911"/>
      <c r="AH419" s="911"/>
      <c r="AI419" s="911"/>
      <c r="AJ419" s="911"/>
      <c r="AK419" s="911"/>
      <c r="AL419" s="911"/>
      <c r="AM419" s="911"/>
      <c r="AN419" s="911"/>
      <c r="AO419" s="911"/>
      <c r="AP419" s="911"/>
      <c r="AQ419" s="911"/>
      <c r="AR419" s="911"/>
      <c r="AS419" s="911"/>
    </row>
    <row r="420" spans="1:45" s="905" customFormat="1">
      <c r="A420" s="904"/>
      <c r="B420" s="904"/>
      <c r="C420" s="904"/>
      <c r="D420" s="904"/>
      <c r="E420" s="904"/>
      <c r="F420" s="904"/>
      <c r="J420" s="904"/>
      <c r="K420" s="904"/>
      <c r="L420" s="904"/>
      <c r="M420" s="904"/>
      <c r="N420" s="904"/>
      <c r="O420" s="904"/>
      <c r="R420" s="904"/>
      <c r="S420" s="904"/>
      <c r="T420" s="904"/>
      <c r="U420" s="904"/>
      <c r="V420" s="904"/>
      <c r="W420" s="904"/>
      <c r="X420" s="904"/>
      <c r="Y420" s="904"/>
      <c r="Z420" s="904"/>
      <c r="AA420" s="904"/>
      <c r="AB420" s="904"/>
      <c r="AC420" s="904"/>
      <c r="AD420" s="904"/>
      <c r="AE420" s="904"/>
      <c r="AF420" s="912"/>
      <c r="AG420" s="911"/>
      <c r="AH420" s="911"/>
      <c r="AI420" s="911"/>
      <c r="AJ420" s="911"/>
      <c r="AK420" s="911"/>
      <c r="AL420" s="911"/>
      <c r="AM420" s="911"/>
      <c r="AN420" s="911"/>
      <c r="AO420" s="911"/>
      <c r="AP420" s="911"/>
      <c r="AQ420" s="911"/>
      <c r="AR420" s="911"/>
      <c r="AS420" s="911"/>
    </row>
    <row r="421" spans="1:45" s="905" customFormat="1">
      <c r="A421" s="904"/>
      <c r="B421" s="904"/>
      <c r="C421" s="904"/>
      <c r="D421" s="904"/>
      <c r="E421" s="904"/>
      <c r="F421" s="904"/>
      <c r="J421" s="904"/>
      <c r="K421" s="904"/>
      <c r="L421" s="904"/>
      <c r="M421" s="904"/>
      <c r="N421" s="904"/>
      <c r="O421" s="904"/>
      <c r="R421" s="904"/>
      <c r="S421" s="904"/>
      <c r="T421" s="904"/>
      <c r="U421" s="904"/>
      <c r="V421" s="904"/>
      <c r="W421" s="904"/>
      <c r="X421" s="904"/>
      <c r="Y421" s="904"/>
      <c r="Z421" s="904"/>
      <c r="AA421" s="904"/>
      <c r="AB421" s="904"/>
      <c r="AC421" s="904"/>
      <c r="AD421" s="904"/>
      <c r="AE421" s="904"/>
      <c r="AF421" s="912"/>
      <c r="AG421" s="911"/>
      <c r="AH421" s="911"/>
      <c r="AI421" s="911"/>
      <c r="AJ421" s="911"/>
      <c r="AK421" s="911"/>
      <c r="AL421" s="911"/>
      <c r="AM421" s="911"/>
      <c r="AN421" s="911"/>
      <c r="AO421" s="911"/>
      <c r="AP421" s="911"/>
      <c r="AQ421" s="911"/>
      <c r="AR421" s="911"/>
      <c r="AS421" s="911"/>
    </row>
    <row r="422" spans="1:45">
      <c r="S422" s="904"/>
      <c r="T422" s="904"/>
      <c r="U422" s="904"/>
      <c r="V422" s="904"/>
      <c r="W422" s="904"/>
      <c r="X422" s="904"/>
      <c r="Y422" s="904"/>
      <c r="Z422" s="904"/>
      <c r="AA422" s="904"/>
    </row>
  </sheetData>
  <mergeCells count="17">
    <mergeCell ref="A140:C142"/>
    <mergeCell ref="N7:N8"/>
    <mergeCell ref="N140:N141"/>
    <mergeCell ref="K7:K9"/>
    <mergeCell ref="K140:K142"/>
    <mergeCell ref="A7:C9"/>
    <mergeCell ref="L7:L8"/>
    <mergeCell ref="M7:M8"/>
    <mergeCell ref="L140:L141"/>
    <mergeCell ref="M140:M141"/>
    <mergeCell ref="P140:P141"/>
    <mergeCell ref="Q140:Q141"/>
    <mergeCell ref="O7:O8"/>
    <mergeCell ref="Q7:Q8"/>
    <mergeCell ref="D5:J5"/>
    <mergeCell ref="P7:P8"/>
    <mergeCell ref="O140:O141"/>
  </mergeCells>
  <phoneticPr fontId="73"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6" max="16383" man="1"/>
  </rowBreaks>
</worksheet>
</file>

<file path=xl/worksheets/sheet14.xml><?xml version="1.0" encoding="utf-8"?>
<worksheet xmlns="http://schemas.openxmlformats.org/spreadsheetml/2006/main" xmlns:r="http://schemas.openxmlformats.org/officeDocument/2006/relationships">
  <sheetPr published="0">
    <tabColor rgb="FFFF0000"/>
  </sheetPr>
  <dimension ref="A1:AS256"/>
  <sheetViews>
    <sheetView showGridLines="0" zoomScale="80" zoomScaleNormal="80" workbookViewId="0"/>
  </sheetViews>
  <sheetFormatPr baseColWidth="10" defaultColWidth="8.85546875" defaultRowHeight="12.75"/>
  <cols>
    <col min="1" max="1" width="7.140625" style="2253" customWidth="1"/>
    <col min="2" max="2" width="8.7109375" style="2253" customWidth="1"/>
    <col min="3" max="3" width="35.5703125" style="2253" bestFit="1" customWidth="1"/>
    <col min="4" max="4" width="3.28515625" style="2253" customWidth="1"/>
    <col min="5" max="5" width="4.7109375" style="2253" customWidth="1"/>
    <col min="6" max="6" width="4" style="2253" customWidth="1"/>
    <col min="7" max="8" width="3.7109375" style="929" customWidth="1"/>
    <col min="9" max="9" width="65" style="929" customWidth="1"/>
    <col min="10" max="10" width="90.42578125" style="2253" customWidth="1"/>
    <col min="11" max="11" width="30.7109375" style="2253" customWidth="1"/>
    <col min="12" max="12" width="30.7109375" style="929" customWidth="1"/>
    <col min="13" max="13" width="5.28515625" style="2253" customWidth="1"/>
    <col min="14" max="15" width="20.7109375" style="2253" customWidth="1"/>
    <col min="16" max="16" width="5.140625" style="2253" customWidth="1"/>
    <col min="17" max="17" width="30.7109375" style="2253" customWidth="1"/>
    <col min="18" max="18" width="30.7109375" style="929" customWidth="1"/>
    <col min="19" max="19" width="30.7109375" style="925" customWidth="1"/>
    <col min="20" max="20" width="30.7109375" style="2250" customWidth="1"/>
    <col min="21" max="32" width="8.85546875" style="2250"/>
    <col min="33" max="16384" width="8.85546875" style="929"/>
  </cols>
  <sheetData>
    <row r="1" spans="1:33" s="2198" customFormat="1" ht="18">
      <c r="A1" s="813" t="s">
        <v>1396</v>
      </c>
      <c r="B1" s="813"/>
      <c r="C1" s="813"/>
      <c r="D1" s="813"/>
      <c r="E1" s="813"/>
      <c r="F1" s="813"/>
      <c r="G1" s="814"/>
      <c r="H1" s="814"/>
      <c r="I1" s="813"/>
      <c r="J1" s="815"/>
      <c r="K1" s="813"/>
      <c r="L1" s="813"/>
      <c r="M1" s="813"/>
      <c r="N1" s="813"/>
      <c r="O1" s="813"/>
      <c r="P1" s="813"/>
      <c r="Q1" s="813"/>
      <c r="R1" s="813"/>
      <c r="S1" s="2196"/>
      <c r="T1" s="2197"/>
      <c r="U1" s="2197"/>
      <c r="V1" s="2197"/>
      <c r="W1" s="2197"/>
      <c r="X1" s="2197"/>
      <c r="Y1" s="2197"/>
      <c r="Z1" s="2197"/>
      <c r="AA1" s="2197"/>
      <c r="AB1" s="2197"/>
      <c r="AC1" s="2197"/>
      <c r="AD1" s="2197"/>
      <c r="AE1" s="2197"/>
      <c r="AF1" s="2197"/>
    </row>
    <row r="2" spans="1:33" s="2201" customFormat="1" ht="11.25">
      <c r="A2" s="62" t="s">
        <v>1253</v>
      </c>
      <c r="B2" s="94"/>
      <c r="C2" s="62"/>
      <c r="D2" s="73" t="s">
        <v>1476</v>
      </c>
      <c r="E2" s="819"/>
      <c r="F2" s="819"/>
      <c r="G2" s="820"/>
      <c r="H2" s="820"/>
      <c r="I2" s="819"/>
      <c r="J2" s="821"/>
      <c r="K2" s="819"/>
      <c r="L2" s="819"/>
      <c r="M2" s="819"/>
      <c r="N2" s="819"/>
      <c r="O2" s="819"/>
      <c r="P2" s="819"/>
      <c r="Q2" s="819"/>
      <c r="R2" s="819"/>
      <c r="S2" s="2199"/>
      <c r="T2" s="2200"/>
      <c r="U2" s="2200"/>
      <c r="V2" s="2200"/>
      <c r="W2" s="2200"/>
      <c r="X2" s="2200"/>
      <c r="Y2" s="2200"/>
      <c r="Z2" s="2200"/>
      <c r="AA2" s="2200"/>
      <c r="AB2" s="2200"/>
      <c r="AC2" s="2200"/>
      <c r="AD2" s="2200"/>
      <c r="AE2" s="2200"/>
      <c r="AF2" s="2200"/>
    </row>
    <row r="3" spans="1:33" s="2201" customFormat="1" ht="11.25">
      <c r="A3" s="271" t="s">
        <v>367</v>
      </c>
      <c r="B3" s="73"/>
      <c r="C3" s="62"/>
      <c r="D3" s="63"/>
      <c r="E3" s="819"/>
      <c r="F3" s="819"/>
      <c r="G3" s="820"/>
      <c r="H3" s="820"/>
      <c r="I3" s="819"/>
      <c r="J3" s="821"/>
      <c r="K3" s="819"/>
      <c r="L3" s="819"/>
      <c r="M3" s="819"/>
      <c r="N3" s="819"/>
      <c r="O3" s="819"/>
      <c r="P3" s="819"/>
      <c r="Q3" s="819"/>
      <c r="R3" s="819"/>
      <c r="S3" s="2199"/>
      <c r="T3" s="2200"/>
      <c r="U3" s="2200"/>
      <c r="V3" s="2200"/>
      <c r="W3" s="2200"/>
      <c r="X3" s="2200"/>
      <c r="Y3" s="2200"/>
      <c r="Z3" s="2200"/>
      <c r="AA3" s="2200"/>
      <c r="AB3" s="2200"/>
      <c r="AC3" s="2200"/>
      <c r="AD3" s="2200"/>
      <c r="AE3" s="2200"/>
      <c r="AF3" s="2200"/>
    </row>
    <row r="4" spans="1:33" s="2202" customFormat="1" ht="13.5" thickBot="1">
      <c r="G4" s="2203"/>
      <c r="H4" s="2203"/>
      <c r="S4" s="2204"/>
      <c r="T4" s="2205"/>
      <c r="U4" s="2205"/>
      <c r="V4" s="2205"/>
      <c r="W4" s="2205"/>
      <c r="X4" s="2205"/>
      <c r="Y4" s="2205"/>
      <c r="Z4" s="2205"/>
      <c r="AA4" s="2205"/>
      <c r="AB4" s="2205"/>
      <c r="AC4" s="2205"/>
      <c r="AD4" s="2205"/>
      <c r="AE4" s="2205"/>
      <c r="AF4" s="2205"/>
    </row>
    <row r="5" spans="1:33" s="2208" customFormat="1" ht="14.25" thickTop="1" thickBot="1">
      <c r="A5" s="2206" t="s">
        <v>250</v>
      </c>
      <c r="B5" s="2207"/>
      <c r="C5" s="2207"/>
      <c r="D5" s="2598" t="s">
        <v>367</v>
      </c>
      <c r="E5" s="2599"/>
      <c r="F5" s="2599"/>
      <c r="G5" s="2599"/>
      <c r="H5" s="2599"/>
      <c r="I5" s="2599"/>
      <c r="J5" s="2599"/>
      <c r="K5" s="2600" t="s">
        <v>1379</v>
      </c>
      <c r="L5" s="2601"/>
      <c r="N5" s="2202"/>
      <c r="O5" s="2202"/>
      <c r="P5" s="2202"/>
      <c r="Q5" s="2600" t="s">
        <v>1380</v>
      </c>
      <c r="R5" s="2601"/>
      <c r="S5" s="2202"/>
      <c r="T5" s="2209"/>
      <c r="U5" s="2209"/>
      <c r="V5" s="2209"/>
      <c r="W5" s="2209"/>
      <c r="X5" s="2209"/>
      <c r="Y5" s="2209"/>
      <c r="Z5" s="2209"/>
      <c r="AA5" s="2209"/>
      <c r="AB5" s="2209"/>
      <c r="AC5" s="2209"/>
      <c r="AD5" s="2209"/>
      <c r="AE5" s="2209"/>
      <c r="AF5" s="2209"/>
      <c r="AG5" s="2209"/>
    </row>
    <row r="6" spans="1:33" s="2202" customFormat="1" ht="14.25" thickTop="1" thickBot="1">
      <c r="C6" s="2210"/>
      <c r="H6" s="2203"/>
      <c r="I6" s="2203"/>
      <c r="T6" s="2205"/>
      <c r="U6" s="2205"/>
      <c r="V6" s="2205"/>
      <c r="W6" s="2205"/>
      <c r="X6" s="2205"/>
      <c r="Y6" s="2205"/>
      <c r="Z6" s="2205"/>
      <c r="AA6" s="2205"/>
      <c r="AB6" s="2205"/>
      <c r="AC6" s="2205"/>
      <c r="AD6" s="2205"/>
      <c r="AE6" s="2205"/>
      <c r="AF6" s="2205"/>
      <c r="AG6" s="2205"/>
    </row>
    <row r="7" spans="1:33" s="2215" customFormat="1" ht="17.25" customHeight="1" thickBot="1">
      <c r="A7" s="2585" t="s">
        <v>229</v>
      </c>
      <c r="B7" s="2586"/>
      <c r="C7" s="2587"/>
      <c r="D7" s="2211"/>
      <c r="E7" s="2212"/>
      <c r="F7" s="2212"/>
      <c r="G7" s="2212"/>
      <c r="H7" s="2213"/>
      <c r="I7" s="2213"/>
      <c r="J7" s="2214"/>
      <c r="K7" s="2594" t="str">
        <f>'PAGE DE GARDE'!B14</f>
        <v>REALITE 2015</v>
      </c>
      <c r="L7" s="2594" t="str">
        <f>'PAGE DE GARDE'!B14</f>
        <v>REALITE 2015</v>
      </c>
      <c r="N7" s="2216"/>
      <c r="O7" s="2216"/>
      <c r="P7" s="2216"/>
      <c r="Q7" s="2594" t="str">
        <f>'PAGE DE GARDE'!B14</f>
        <v>REALITE 2015</v>
      </c>
      <c r="R7" s="2594" t="str">
        <f>'PAGE DE GARDE'!B14</f>
        <v>REALITE 2015</v>
      </c>
      <c r="S7" s="2594" t="str">
        <f>'PAGE DE GARDE'!B15</f>
        <v>BUDGET 2015</v>
      </c>
      <c r="T7" s="2594" t="str">
        <f>'PAGE DE GARDE'!B15</f>
        <v>BUDGET 2015</v>
      </c>
      <c r="U7" s="2217"/>
      <c r="V7" s="2217"/>
      <c r="W7" s="2217"/>
      <c r="X7" s="2217"/>
      <c r="Y7" s="2217"/>
      <c r="Z7" s="2217"/>
      <c r="AA7" s="2217"/>
      <c r="AB7" s="2217"/>
      <c r="AC7" s="2217"/>
      <c r="AD7" s="2217"/>
      <c r="AE7" s="2217"/>
      <c r="AF7" s="2217"/>
      <c r="AG7" s="2217"/>
    </row>
    <row r="8" spans="1:33" s="2215" customFormat="1" ht="16.5" customHeight="1" thickBot="1">
      <c r="A8" s="2588"/>
      <c r="B8" s="2589"/>
      <c r="C8" s="2590"/>
      <c r="D8" s="841"/>
      <c r="E8" s="842"/>
      <c r="F8" s="842"/>
      <c r="G8" s="842"/>
      <c r="H8" s="843"/>
      <c r="I8" s="843"/>
      <c r="J8" s="844"/>
      <c r="K8" s="2595"/>
      <c r="L8" s="2595"/>
      <c r="N8" s="2596" t="s">
        <v>1381</v>
      </c>
      <c r="O8" s="2597"/>
      <c r="P8" s="2216"/>
      <c r="Q8" s="2595"/>
      <c r="R8" s="2595"/>
      <c r="S8" s="2595"/>
      <c r="T8" s="2595"/>
      <c r="U8" s="2217"/>
      <c r="V8" s="2217"/>
      <c r="W8" s="2217"/>
      <c r="X8" s="2217"/>
      <c r="Y8" s="2217"/>
      <c r="Z8" s="2217"/>
      <c r="AA8" s="2217"/>
      <c r="AB8" s="2217"/>
      <c r="AC8" s="2217"/>
      <c r="AD8" s="2217"/>
      <c r="AE8" s="2217"/>
      <c r="AF8" s="2217"/>
      <c r="AG8" s="2217"/>
    </row>
    <row r="9" spans="1:33" s="2215" customFormat="1" ht="15.75" thickBot="1">
      <c r="A9" s="2591"/>
      <c r="B9" s="2592"/>
      <c r="C9" s="2593"/>
      <c r="D9" s="2218"/>
      <c r="E9" s="2219"/>
      <c r="F9" s="2219"/>
      <c r="G9" s="2219"/>
      <c r="H9" s="2220"/>
      <c r="I9" s="2220"/>
      <c r="J9" s="2221"/>
      <c r="K9" s="2222" t="s">
        <v>346</v>
      </c>
      <c r="L9" s="2222" t="s">
        <v>370</v>
      </c>
      <c r="M9" s="2223"/>
      <c r="N9" s="2224" t="s">
        <v>1382</v>
      </c>
      <c r="O9" s="2225" t="s">
        <v>1383</v>
      </c>
      <c r="P9" s="2217"/>
      <c r="Q9" s="2222" t="s">
        <v>346</v>
      </c>
      <c r="R9" s="2222" t="s">
        <v>370</v>
      </c>
      <c r="S9" s="2222" t="s">
        <v>346</v>
      </c>
      <c r="T9" s="2222" t="s">
        <v>370</v>
      </c>
      <c r="U9" s="2217"/>
      <c r="V9" s="2217"/>
      <c r="W9" s="2217"/>
      <c r="X9" s="2217"/>
      <c r="Y9" s="2217"/>
      <c r="Z9" s="2217"/>
      <c r="AA9" s="2217"/>
      <c r="AB9" s="2217"/>
      <c r="AC9" s="2217"/>
    </row>
    <row r="10" spans="1:33" s="2215" customFormat="1" ht="15">
      <c r="A10" s="2226"/>
      <c r="B10" s="2227"/>
      <c r="C10" s="855"/>
      <c r="D10" s="806" t="s">
        <v>496</v>
      </c>
      <c r="E10" s="807"/>
      <c r="F10" s="2228"/>
      <c r="G10" s="1414"/>
      <c r="H10" s="1414"/>
      <c r="I10" s="1414"/>
      <c r="J10" s="2229"/>
      <c r="K10" s="2401">
        <f>'Tableau 3A'!P10</f>
        <v>0</v>
      </c>
      <c r="L10" s="2401">
        <f>'Tableau 3A'!Q10</f>
        <v>0</v>
      </c>
      <c r="M10" s="843"/>
      <c r="N10" s="1419"/>
      <c r="O10" s="2230"/>
      <c r="P10" s="2217"/>
      <c r="Q10" s="2231">
        <f>Q11+Q12+Q13</f>
        <v>0</v>
      </c>
      <c r="R10" s="2231">
        <f>R11+R12+R13</f>
        <v>0</v>
      </c>
      <c r="S10" s="2298">
        <v>0</v>
      </c>
      <c r="T10" s="2298">
        <v>0</v>
      </c>
      <c r="U10" s="2217"/>
      <c r="V10" s="2217"/>
      <c r="W10" s="2217"/>
      <c r="X10" s="2217"/>
      <c r="Y10" s="2217"/>
      <c r="Z10" s="2217"/>
      <c r="AA10" s="2217"/>
      <c r="AB10" s="2217"/>
      <c r="AC10" s="2217"/>
    </row>
    <row r="11" spans="1:33" s="2215" customFormat="1" ht="15">
      <c r="A11" s="2226"/>
      <c r="B11" s="2227"/>
      <c r="C11" s="855"/>
      <c r="D11" s="806"/>
      <c r="E11" s="1414"/>
      <c r="F11" s="1414" t="s">
        <v>497</v>
      </c>
      <c r="G11" s="1414"/>
      <c r="H11" s="1414"/>
      <c r="I11" s="1414"/>
      <c r="J11" s="2227"/>
      <c r="K11" s="2232">
        <f>'Tableau 3A'!P11</f>
        <v>0</v>
      </c>
      <c r="L11" s="2232">
        <f>'Tableau 3A'!Q11</f>
        <v>0</v>
      </c>
      <c r="M11" s="843"/>
      <c r="N11" s="1419"/>
      <c r="O11" s="2227"/>
      <c r="P11" s="2217"/>
      <c r="Q11" s="2233">
        <f>K11*$N11</f>
        <v>0</v>
      </c>
      <c r="R11" s="2233">
        <f>L11*$N11</f>
        <v>0</v>
      </c>
      <c r="S11" s="868">
        <v>0</v>
      </c>
      <c r="T11" s="868">
        <v>0</v>
      </c>
      <c r="U11" s="2217"/>
      <c r="V11" s="2217"/>
      <c r="W11" s="2217"/>
      <c r="X11" s="2217"/>
      <c r="Y11" s="2217"/>
      <c r="Z11" s="2217"/>
      <c r="AA11" s="2217"/>
      <c r="AB11" s="2217"/>
      <c r="AC11" s="2217"/>
    </row>
    <row r="12" spans="1:33" s="2215" customFormat="1" ht="15">
      <c r="A12" s="2226"/>
      <c r="B12" s="2227"/>
      <c r="C12" s="855"/>
      <c r="D12" s="806"/>
      <c r="E12" s="1414"/>
      <c r="F12" s="1414" t="s">
        <v>498</v>
      </c>
      <c r="G12" s="1414"/>
      <c r="H12" s="1414"/>
      <c r="I12" s="1414"/>
      <c r="J12" s="2227"/>
      <c r="K12" s="2232">
        <f>'Tableau 3A'!P12</f>
        <v>0</v>
      </c>
      <c r="L12" s="2232">
        <f>'Tableau 3A'!Q12</f>
        <v>0</v>
      </c>
      <c r="M12" s="843"/>
      <c r="N12" s="1419"/>
      <c r="O12" s="2227"/>
      <c r="P12" s="2217"/>
      <c r="Q12" s="2233">
        <f>K12*$N12</f>
        <v>0</v>
      </c>
      <c r="R12" s="2233">
        <f>L12*$N12</f>
        <v>0</v>
      </c>
      <c r="S12" s="868">
        <v>0</v>
      </c>
      <c r="T12" s="868">
        <v>0</v>
      </c>
      <c r="U12" s="2217"/>
      <c r="V12" s="2217"/>
      <c r="W12" s="2217"/>
      <c r="X12" s="2217"/>
      <c r="Y12" s="2217"/>
      <c r="Z12" s="2217"/>
      <c r="AA12" s="2217"/>
      <c r="AB12" s="2217"/>
      <c r="AC12" s="2217"/>
    </row>
    <row r="13" spans="1:33" s="2215" customFormat="1" ht="15">
      <c r="A13" s="2226"/>
      <c r="B13" s="2227"/>
      <c r="C13" s="855"/>
      <c r="D13" s="806"/>
      <c r="E13" s="1414"/>
      <c r="F13" s="1414"/>
      <c r="G13" s="1414"/>
      <c r="H13" s="1414"/>
      <c r="I13" s="1414"/>
      <c r="J13" s="2227"/>
      <c r="K13" s="2234"/>
      <c r="L13" s="2234"/>
      <c r="M13" s="843"/>
      <c r="N13" s="1419"/>
      <c r="O13" s="2227"/>
      <c r="P13" s="2217"/>
      <c r="Q13" s="2233"/>
      <c r="R13" s="2233"/>
      <c r="S13" s="868"/>
      <c r="T13" s="868"/>
      <c r="U13" s="2217"/>
      <c r="V13" s="2217"/>
      <c r="W13" s="2217"/>
      <c r="X13" s="2217"/>
      <c r="Y13" s="2217"/>
      <c r="Z13" s="2217"/>
      <c r="AA13" s="2217"/>
      <c r="AB13" s="2217"/>
      <c r="AC13" s="2217"/>
    </row>
    <row r="14" spans="1:33" s="2215" customFormat="1" ht="15">
      <c r="A14" s="2226"/>
      <c r="B14" s="2227"/>
      <c r="C14" s="855"/>
      <c r="D14" s="2228" t="s">
        <v>265</v>
      </c>
      <c r="F14" s="1414"/>
      <c r="G14" s="1414"/>
      <c r="H14" s="1414"/>
      <c r="I14" s="1414"/>
      <c r="J14" s="2227"/>
      <c r="K14" s="2402">
        <f>'Tableau 3A'!P14</f>
        <v>0</v>
      </c>
      <c r="L14" s="2402">
        <f>'Tableau 3A'!Q14</f>
        <v>0</v>
      </c>
      <c r="M14" s="2223"/>
      <c r="N14" s="2235"/>
      <c r="O14" s="2230"/>
      <c r="P14" s="2217"/>
      <c r="Q14" s="2403">
        <f>Q16+Q97+Q107+Q114</f>
        <v>0</v>
      </c>
      <c r="R14" s="2403">
        <f>R16+R97+R107+R114</f>
        <v>0</v>
      </c>
      <c r="S14" s="855">
        <v>0</v>
      </c>
      <c r="T14" s="855">
        <v>0</v>
      </c>
      <c r="U14" s="2217"/>
      <c r="V14" s="2217"/>
      <c r="W14" s="2217"/>
      <c r="X14" s="2217"/>
      <c r="Y14" s="2217"/>
      <c r="Z14" s="2217"/>
      <c r="AA14" s="2217"/>
      <c r="AB14" s="2217"/>
      <c r="AC14" s="2217"/>
    </row>
    <row r="15" spans="1:33" s="2215" customFormat="1" ht="15" customHeight="1">
      <c r="A15" s="2226"/>
      <c r="B15" s="2227"/>
      <c r="C15" s="855"/>
      <c r="D15" s="806"/>
      <c r="E15" s="1414"/>
      <c r="F15" s="1414"/>
      <c r="G15" s="1414"/>
      <c r="H15" s="1414"/>
      <c r="I15" s="1414"/>
      <c r="J15" s="2227"/>
      <c r="K15" s="2232"/>
      <c r="L15" s="2232"/>
      <c r="M15" s="2236"/>
      <c r="N15" s="1419"/>
      <c r="O15" s="2227"/>
      <c r="P15" s="2217"/>
      <c r="Q15" s="2233"/>
      <c r="R15" s="2233"/>
      <c r="S15" s="868"/>
      <c r="T15" s="868"/>
      <c r="U15" s="2217"/>
      <c r="V15" s="2217"/>
      <c r="W15" s="2217"/>
      <c r="X15" s="2217"/>
      <c r="Y15" s="2217"/>
      <c r="Z15" s="2217"/>
      <c r="AA15" s="2217"/>
      <c r="AB15" s="2217"/>
      <c r="AC15" s="2217"/>
    </row>
    <row r="16" spans="1:33" s="2216" customFormat="1" ht="15" customHeight="1">
      <c r="A16" s="2226"/>
      <c r="B16" s="2227"/>
      <c r="C16" s="855"/>
      <c r="D16" s="853"/>
      <c r="E16" s="1414" t="s">
        <v>440</v>
      </c>
      <c r="F16" s="1414" t="s">
        <v>266</v>
      </c>
      <c r="G16" s="1414"/>
      <c r="H16" s="1414"/>
      <c r="I16" s="1414"/>
      <c r="J16" s="2227"/>
      <c r="K16" s="2232">
        <f>'Tableau 3A'!P16</f>
        <v>0</v>
      </c>
      <c r="L16" s="2232">
        <f>'Tableau 3A'!Q16</f>
        <v>0</v>
      </c>
      <c r="M16" s="2237"/>
      <c r="N16" s="1419"/>
      <c r="O16" s="2227"/>
      <c r="P16" s="2238"/>
      <c r="Q16" s="2233">
        <f>Q18+Q74+Q89</f>
        <v>0</v>
      </c>
      <c r="R16" s="2233">
        <f>R18+R74+R89</f>
        <v>0</v>
      </c>
      <c r="S16" s="868">
        <v>0</v>
      </c>
      <c r="T16" s="868">
        <v>0</v>
      </c>
      <c r="U16" s="2238"/>
      <c r="V16" s="2238"/>
      <c r="W16" s="2238"/>
      <c r="X16" s="2238"/>
      <c r="Y16" s="2238"/>
      <c r="Z16" s="2238"/>
      <c r="AA16" s="2238"/>
      <c r="AB16" s="2238"/>
      <c r="AC16" s="2238"/>
    </row>
    <row r="17" spans="1:29" s="2216" customFormat="1" ht="15">
      <c r="A17" s="2226"/>
      <c r="B17" s="2227"/>
      <c r="C17" s="855"/>
      <c r="D17" s="853"/>
      <c r="E17" s="2239"/>
      <c r="F17" s="1414"/>
      <c r="G17" s="1414"/>
      <c r="H17" s="1414"/>
      <c r="I17" s="1414"/>
      <c r="J17" s="2227"/>
      <c r="K17" s="2232"/>
      <c r="L17" s="2232"/>
      <c r="M17" s="2236"/>
      <c r="N17" s="1419"/>
      <c r="O17" s="2227"/>
      <c r="P17" s="2238"/>
      <c r="Q17" s="2233"/>
      <c r="R17" s="2233"/>
      <c r="S17" s="868"/>
      <c r="T17" s="868"/>
      <c r="U17" s="2238"/>
      <c r="V17" s="2238"/>
      <c r="W17" s="2238"/>
      <c r="X17" s="2238"/>
      <c r="Y17" s="2238"/>
      <c r="Z17" s="2238"/>
      <c r="AA17" s="2238"/>
      <c r="AB17" s="2238"/>
      <c r="AC17" s="2238"/>
    </row>
    <row r="18" spans="1:29" s="2216" customFormat="1" ht="15">
      <c r="A18" s="2226"/>
      <c r="B18" s="2227"/>
      <c r="C18" s="855"/>
      <c r="D18" s="853"/>
      <c r="E18" s="1414"/>
      <c r="F18" s="1414" t="s">
        <v>359</v>
      </c>
      <c r="G18" s="1414" t="s">
        <v>267</v>
      </c>
      <c r="H18" s="1414"/>
      <c r="I18" s="1414"/>
      <c r="J18" s="2227"/>
      <c r="K18" s="2232">
        <f>'Tableau 3A'!P18</f>
        <v>0</v>
      </c>
      <c r="L18" s="2232">
        <f>'Tableau 3A'!Q18</f>
        <v>0</v>
      </c>
      <c r="M18" s="2237"/>
      <c r="N18" s="1419"/>
      <c r="O18" s="2227"/>
      <c r="P18" s="2238"/>
      <c r="Q18" s="2233">
        <f>Q20+Q39+Q43+Q65+Q67+Q69+Q71+Q72</f>
        <v>0</v>
      </c>
      <c r="R18" s="2233">
        <f>R20+R39+R43+R65+R67+R69+R71+R72</f>
        <v>0</v>
      </c>
      <c r="S18" s="868">
        <v>0</v>
      </c>
      <c r="T18" s="868">
        <v>0</v>
      </c>
      <c r="U18" s="2238"/>
      <c r="V18" s="2238"/>
      <c r="W18" s="2238"/>
      <c r="X18" s="2238"/>
      <c r="Y18" s="2238"/>
      <c r="Z18" s="2238"/>
      <c r="AA18" s="2238"/>
      <c r="AB18" s="2238"/>
      <c r="AC18" s="2238"/>
    </row>
    <row r="19" spans="1:29" s="2216" customFormat="1" ht="15">
      <c r="A19" s="2226"/>
      <c r="B19" s="2227"/>
      <c r="C19" s="855"/>
      <c r="D19" s="853"/>
      <c r="E19" s="1414"/>
      <c r="F19" s="1414"/>
      <c r="G19" s="1414"/>
      <c r="H19" s="1414"/>
      <c r="I19" s="1415"/>
      <c r="J19" s="2227"/>
      <c r="K19" s="2232"/>
      <c r="L19" s="2232"/>
      <c r="M19" s="2236"/>
      <c r="N19" s="1419"/>
      <c r="O19" s="2227"/>
      <c r="P19" s="2238"/>
      <c r="Q19" s="2233"/>
      <c r="R19" s="2233"/>
      <c r="S19" s="868"/>
      <c r="T19" s="868"/>
      <c r="U19" s="2238"/>
      <c r="V19" s="2238"/>
      <c r="W19" s="2238"/>
      <c r="X19" s="2238"/>
      <c r="Y19" s="2238"/>
      <c r="Z19" s="2238"/>
      <c r="AA19" s="2238"/>
      <c r="AB19" s="2238"/>
      <c r="AC19" s="2238"/>
    </row>
    <row r="20" spans="1:29" s="2215" customFormat="1" ht="15">
      <c r="A20" s="2226"/>
      <c r="B20" s="2227"/>
      <c r="C20" s="855"/>
      <c r="D20" s="853"/>
      <c r="E20" s="1414"/>
      <c r="F20" s="1414"/>
      <c r="G20" s="1414" t="s">
        <v>268</v>
      </c>
      <c r="H20" s="1415"/>
      <c r="I20" s="1415"/>
      <c r="J20" s="2240"/>
      <c r="K20" s="2232">
        <f>'Tableau 3A'!P20</f>
        <v>0</v>
      </c>
      <c r="L20" s="2232">
        <f>'Tableau 3A'!Q20</f>
        <v>0</v>
      </c>
      <c r="M20" s="2236"/>
      <c r="N20" s="1420"/>
      <c r="O20" s="2240"/>
      <c r="P20" s="2217"/>
      <c r="Q20" s="2233">
        <f>Q21+Q22+Q23+Q24+Q25+Q29+Q30+Q31+Q34+Q35+Q36+Q37</f>
        <v>0</v>
      </c>
      <c r="R20" s="2233">
        <f>R21+R22+R23+R24+R25+R29+R30+R31+R34+R35+R36+R37</f>
        <v>0</v>
      </c>
      <c r="S20" s="868">
        <v>0</v>
      </c>
      <c r="T20" s="868">
        <v>0</v>
      </c>
      <c r="U20" s="2217"/>
      <c r="V20" s="2217"/>
      <c r="W20" s="2217"/>
      <c r="X20" s="2217"/>
      <c r="Y20" s="2217"/>
      <c r="Z20" s="2217"/>
      <c r="AA20" s="2217"/>
      <c r="AB20" s="2217"/>
      <c r="AC20" s="2217"/>
    </row>
    <row r="21" spans="1:29" s="2215" customFormat="1" ht="15">
      <c r="A21" s="2226"/>
      <c r="B21" s="2227"/>
      <c r="C21" s="855" t="s">
        <v>230</v>
      </c>
      <c r="D21" s="853"/>
      <c r="E21" s="1414"/>
      <c r="F21" s="1414"/>
      <c r="G21" s="1414"/>
      <c r="H21" s="1415" t="s">
        <v>269</v>
      </c>
      <c r="I21" s="1415"/>
      <c r="J21" s="2240"/>
      <c r="K21" s="2232">
        <f>'Tableau 3A'!P21</f>
        <v>0</v>
      </c>
      <c r="L21" s="2232">
        <f>'Tableau 3A'!Q21</f>
        <v>0</v>
      </c>
      <c r="M21" s="2236"/>
      <c r="N21" s="1419"/>
      <c r="O21" s="1419"/>
      <c r="P21" s="2217"/>
      <c r="Q21" s="2233">
        <f>K21*$N21</f>
        <v>0</v>
      </c>
      <c r="R21" s="2233">
        <f>L21*$N21</f>
        <v>0</v>
      </c>
      <c r="S21" s="868">
        <v>0</v>
      </c>
      <c r="T21" s="868">
        <v>0</v>
      </c>
      <c r="U21" s="2217"/>
      <c r="V21" s="2217"/>
      <c r="W21" s="2217"/>
      <c r="X21" s="2217"/>
      <c r="Y21" s="2217"/>
      <c r="Z21" s="2217"/>
      <c r="AA21" s="2217"/>
      <c r="AB21" s="2217"/>
      <c r="AC21" s="2217"/>
    </row>
    <row r="22" spans="1:29" s="2215" customFormat="1" ht="15">
      <c r="A22" s="2226"/>
      <c r="B22" s="2227"/>
      <c r="C22" s="855" t="s">
        <v>230</v>
      </c>
      <c r="D22" s="853"/>
      <c r="E22" s="1414"/>
      <c r="F22" s="1414"/>
      <c r="G22" s="1414"/>
      <c r="H22" s="2241" t="s">
        <v>270</v>
      </c>
      <c r="I22" s="2241"/>
      <c r="J22" s="2240"/>
      <c r="K22" s="2232">
        <f>'Tableau 3A'!P22</f>
        <v>0</v>
      </c>
      <c r="L22" s="2232">
        <f>'Tableau 3A'!Q22</f>
        <v>0</v>
      </c>
      <c r="M22" s="843"/>
      <c r="N22" s="1420"/>
      <c r="O22" s="2240"/>
      <c r="P22" s="2217"/>
      <c r="Q22" s="2233">
        <f t="shared" ref="Q22:R24" si="0">K22*$N22</f>
        <v>0</v>
      </c>
      <c r="R22" s="2233">
        <f t="shared" si="0"/>
        <v>0</v>
      </c>
      <c r="S22" s="868">
        <v>0</v>
      </c>
      <c r="T22" s="868">
        <v>0</v>
      </c>
      <c r="U22" s="2217"/>
      <c r="V22" s="2217"/>
      <c r="W22" s="2217"/>
      <c r="X22" s="2217"/>
      <c r="Y22" s="2217"/>
      <c r="Z22" s="2217"/>
      <c r="AA22" s="2217"/>
      <c r="AB22" s="2217"/>
      <c r="AC22" s="2217"/>
    </row>
    <row r="23" spans="1:29" s="2215" customFormat="1" ht="15">
      <c r="A23" s="2226"/>
      <c r="B23" s="2227"/>
      <c r="C23" s="855" t="s">
        <v>231</v>
      </c>
      <c r="D23" s="853"/>
      <c r="E23" s="1414"/>
      <c r="F23" s="1414"/>
      <c r="G23" s="1414"/>
      <c r="H23" s="1415" t="s">
        <v>271</v>
      </c>
      <c r="I23" s="1415"/>
      <c r="J23" s="2240"/>
      <c r="K23" s="2232">
        <f>'Tableau 3A'!P23</f>
        <v>0</v>
      </c>
      <c r="L23" s="2232">
        <f>'Tableau 3A'!Q23</f>
        <v>0</v>
      </c>
      <c r="M23" s="843"/>
      <c r="N23" s="1420"/>
      <c r="O23" s="2240"/>
      <c r="P23" s="2217"/>
      <c r="Q23" s="2233">
        <f t="shared" si="0"/>
        <v>0</v>
      </c>
      <c r="R23" s="2233">
        <f t="shared" si="0"/>
        <v>0</v>
      </c>
      <c r="S23" s="868">
        <v>0</v>
      </c>
      <c r="T23" s="868">
        <v>0</v>
      </c>
      <c r="U23" s="2217"/>
      <c r="V23" s="2217"/>
      <c r="W23" s="2217"/>
      <c r="X23" s="2217"/>
      <c r="Y23" s="2217"/>
      <c r="Z23" s="2217"/>
      <c r="AA23" s="2217"/>
      <c r="AB23" s="2217"/>
      <c r="AC23" s="2217"/>
    </row>
    <row r="24" spans="1:29" s="2215" customFormat="1" ht="15">
      <c r="A24" s="2226"/>
      <c r="B24" s="2227"/>
      <c r="C24" s="855" t="s">
        <v>230</v>
      </c>
      <c r="D24" s="853"/>
      <c r="E24" s="1414"/>
      <c r="F24" s="1414"/>
      <c r="G24" s="1414"/>
      <c r="H24" s="1415" t="s">
        <v>272</v>
      </c>
      <c r="I24" s="1415"/>
      <c r="J24" s="2240"/>
      <c r="K24" s="2232">
        <f>'Tableau 3A'!P24</f>
        <v>0</v>
      </c>
      <c r="L24" s="2232">
        <f>'Tableau 3A'!Q24</f>
        <v>0</v>
      </c>
      <c r="M24" s="843"/>
      <c r="N24" s="1420"/>
      <c r="O24" s="2240"/>
      <c r="P24" s="2217"/>
      <c r="Q24" s="2233">
        <f t="shared" si="0"/>
        <v>0</v>
      </c>
      <c r="R24" s="2233">
        <f t="shared" si="0"/>
        <v>0</v>
      </c>
      <c r="S24" s="868">
        <v>0</v>
      </c>
      <c r="T24" s="868">
        <v>0</v>
      </c>
      <c r="U24" s="2217"/>
      <c r="V24" s="2217"/>
      <c r="W24" s="2217"/>
      <c r="X24" s="2217"/>
      <c r="Y24" s="2217"/>
      <c r="Z24" s="2217"/>
      <c r="AA24" s="2217"/>
      <c r="AB24" s="2217"/>
      <c r="AC24" s="2217"/>
    </row>
    <row r="25" spans="1:29" s="2215" customFormat="1" ht="15">
      <c r="A25" s="2226"/>
      <c r="B25" s="2227"/>
      <c r="C25" s="855"/>
      <c r="D25" s="853"/>
      <c r="E25" s="1414"/>
      <c r="F25" s="1414"/>
      <c r="G25" s="1414"/>
      <c r="H25" s="1415" t="s">
        <v>273</v>
      </c>
      <c r="I25" s="1415"/>
      <c r="J25" s="2240"/>
      <c r="K25" s="2232">
        <f>'Tableau 3A'!P25</f>
        <v>0</v>
      </c>
      <c r="L25" s="2232">
        <f>'Tableau 3A'!Q25</f>
        <v>0</v>
      </c>
      <c r="M25" s="843"/>
      <c r="N25" s="1420"/>
      <c r="O25" s="2240"/>
      <c r="P25" s="2217"/>
      <c r="Q25" s="2233">
        <f>Q26+Q27+Q28</f>
        <v>0</v>
      </c>
      <c r="R25" s="2233">
        <f>R26+R27+R28</f>
        <v>0</v>
      </c>
      <c r="S25" s="868">
        <v>0</v>
      </c>
      <c r="T25" s="868">
        <v>0</v>
      </c>
      <c r="U25" s="2217"/>
      <c r="V25" s="2217"/>
      <c r="W25" s="2217"/>
      <c r="X25" s="2217"/>
      <c r="Y25" s="2217"/>
      <c r="Z25" s="2217"/>
      <c r="AA25" s="2217"/>
      <c r="AB25" s="2217"/>
      <c r="AC25" s="2217"/>
    </row>
    <row r="26" spans="1:29" s="2215" customFormat="1" ht="15">
      <c r="A26" s="2226"/>
      <c r="B26" s="2227"/>
      <c r="C26" s="855" t="s">
        <v>230</v>
      </c>
      <c r="D26" s="853"/>
      <c r="E26" s="1414"/>
      <c r="F26" s="1414"/>
      <c r="G26" s="1414"/>
      <c r="H26" s="1415"/>
      <c r="I26" s="1415" t="s">
        <v>274</v>
      </c>
      <c r="J26" s="2240"/>
      <c r="K26" s="2232">
        <f>'Tableau 3A'!P26</f>
        <v>0</v>
      </c>
      <c r="L26" s="2232">
        <f>'Tableau 3A'!Q26</f>
        <v>0</v>
      </c>
      <c r="M26" s="2236"/>
      <c r="N26" s="1419"/>
      <c r="O26" s="2227"/>
      <c r="P26" s="2217"/>
      <c r="Q26" s="2233">
        <f>K26*$N26</f>
        <v>0</v>
      </c>
      <c r="R26" s="2233">
        <f>L26*$N26</f>
        <v>0</v>
      </c>
      <c r="S26" s="868">
        <v>0</v>
      </c>
      <c r="T26" s="868">
        <v>0</v>
      </c>
      <c r="U26" s="2217"/>
      <c r="V26" s="2217"/>
      <c r="W26" s="2217"/>
      <c r="X26" s="2217"/>
      <c r="Y26" s="2217"/>
      <c r="Z26" s="2217"/>
      <c r="AA26" s="2217"/>
      <c r="AB26" s="2217"/>
      <c r="AC26" s="2217"/>
    </row>
    <row r="27" spans="1:29" s="2215" customFormat="1" ht="15">
      <c r="A27" s="2226"/>
      <c r="B27" s="2227"/>
      <c r="C27" s="855" t="s">
        <v>230</v>
      </c>
      <c r="D27" s="853"/>
      <c r="E27" s="1414"/>
      <c r="F27" s="1414"/>
      <c r="G27" s="1414"/>
      <c r="H27" s="1415"/>
      <c r="I27" s="1415" t="s">
        <v>275</v>
      </c>
      <c r="J27" s="2240"/>
      <c r="K27" s="2232">
        <f>'Tableau 3A'!P27</f>
        <v>0</v>
      </c>
      <c r="L27" s="2232">
        <f>'Tableau 3A'!Q27</f>
        <v>0</v>
      </c>
      <c r="M27" s="843"/>
      <c r="N27" s="1420"/>
      <c r="O27" s="2240"/>
      <c r="P27" s="2217"/>
      <c r="Q27" s="2233">
        <f t="shared" ref="Q27:R87" si="1">K27*$N27</f>
        <v>0</v>
      </c>
      <c r="R27" s="2233">
        <f t="shared" si="1"/>
        <v>0</v>
      </c>
      <c r="S27" s="868">
        <v>0</v>
      </c>
      <c r="T27" s="868">
        <v>0</v>
      </c>
      <c r="U27" s="2217"/>
      <c r="V27" s="2217"/>
      <c r="W27" s="2217"/>
      <c r="X27" s="2217"/>
      <c r="Y27" s="2217"/>
      <c r="Z27" s="2217"/>
      <c r="AA27" s="2217"/>
      <c r="AB27" s="2217"/>
      <c r="AC27" s="2217"/>
    </row>
    <row r="28" spans="1:29" s="2215" customFormat="1" ht="15">
      <c r="A28" s="2226"/>
      <c r="B28" s="2227"/>
      <c r="C28" s="855" t="s">
        <v>231</v>
      </c>
      <c r="D28" s="853"/>
      <c r="E28" s="1414"/>
      <c r="F28" s="1414"/>
      <c r="G28" s="1414"/>
      <c r="H28" s="1415"/>
      <c r="I28" s="1415" t="s">
        <v>1384</v>
      </c>
      <c r="J28" s="2240"/>
      <c r="K28" s="2232">
        <f>'Tableau 3A'!P28</f>
        <v>0</v>
      </c>
      <c r="L28" s="2232">
        <f>'Tableau 3A'!Q28</f>
        <v>0</v>
      </c>
      <c r="M28" s="843"/>
      <c r="N28" s="1420"/>
      <c r="O28" s="2240"/>
      <c r="P28" s="2217"/>
      <c r="Q28" s="2233">
        <f t="shared" si="1"/>
        <v>0</v>
      </c>
      <c r="R28" s="2233">
        <f t="shared" si="1"/>
        <v>0</v>
      </c>
      <c r="S28" s="868">
        <v>0</v>
      </c>
      <c r="T28" s="868">
        <v>0</v>
      </c>
      <c r="U28" s="2217"/>
      <c r="V28" s="2217"/>
      <c r="W28" s="2217"/>
      <c r="X28" s="2217"/>
      <c r="Y28" s="2217"/>
      <c r="Z28" s="2217"/>
      <c r="AA28" s="2217"/>
      <c r="AB28" s="2217"/>
      <c r="AC28" s="2217"/>
    </row>
    <row r="29" spans="1:29" s="2215" customFormat="1" ht="15">
      <c r="A29" s="2226"/>
      <c r="B29" s="2227"/>
      <c r="C29" s="855" t="s">
        <v>230</v>
      </c>
      <c r="D29" s="853"/>
      <c r="E29" s="1414"/>
      <c r="F29" s="1414"/>
      <c r="G29" s="1414"/>
      <c r="H29" s="1415" t="s">
        <v>276</v>
      </c>
      <c r="I29" s="1415"/>
      <c r="J29" s="2240"/>
      <c r="K29" s="2232">
        <f>'Tableau 3A'!P29</f>
        <v>0</v>
      </c>
      <c r="L29" s="2232">
        <f>'Tableau 3A'!Q29</f>
        <v>0</v>
      </c>
      <c r="M29" s="843"/>
      <c r="N29" s="1420"/>
      <c r="O29" s="2240"/>
      <c r="P29" s="2217"/>
      <c r="Q29" s="2233">
        <f t="shared" si="1"/>
        <v>0</v>
      </c>
      <c r="R29" s="2233">
        <f t="shared" si="1"/>
        <v>0</v>
      </c>
      <c r="S29" s="868">
        <v>0</v>
      </c>
      <c r="T29" s="868">
        <v>0</v>
      </c>
      <c r="U29" s="2217"/>
      <c r="V29" s="2217"/>
      <c r="W29" s="2217"/>
      <c r="X29" s="2217"/>
      <c r="Y29" s="2217"/>
      <c r="Z29" s="2217"/>
      <c r="AA29" s="2217"/>
      <c r="AB29" s="2217"/>
      <c r="AC29" s="2217"/>
    </row>
    <row r="30" spans="1:29" s="2215" customFormat="1" ht="15">
      <c r="A30" s="2226"/>
      <c r="B30" s="2227"/>
      <c r="C30" s="855" t="s">
        <v>230</v>
      </c>
      <c r="D30" s="853"/>
      <c r="E30" s="1414"/>
      <c r="F30" s="1414"/>
      <c r="G30" s="1414"/>
      <c r="H30" s="1415" t="s">
        <v>277</v>
      </c>
      <c r="I30" s="1415"/>
      <c r="J30" s="2240"/>
      <c r="K30" s="2232">
        <f>'Tableau 3A'!P30</f>
        <v>0</v>
      </c>
      <c r="L30" s="2232">
        <f>'Tableau 3A'!Q30</f>
        <v>0</v>
      </c>
      <c r="M30" s="843"/>
      <c r="N30" s="1420"/>
      <c r="O30" s="2240"/>
      <c r="P30" s="2217"/>
      <c r="Q30" s="2233">
        <f t="shared" si="1"/>
        <v>0</v>
      </c>
      <c r="R30" s="2233">
        <f t="shared" si="1"/>
        <v>0</v>
      </c>
      <c r="S30" s="868">
        <v>0</v>
      </c>
      <c r="T30" s="868">
        <v>0</v>
      </c>
      <c r="U30" s="2217"/>
      <c r="V30" s="2217"/>
      <c r="W30" s="2217"/>
      <c r="X30" s="2217"/>
      <c r="Y30" s="2217"/>
      <c r="Z30" s="2217"/>
      <c r="AA30" s="2217"/>
      <c r="AB30" s="2217"/>
      <c r="AC30" s="2217"/>
    </row>
    <row r="31" spans="1:29" s="2215" customFormat="1" ht="15">
      <c r="A31" s="2226"/>
      <c r="B31" s="2227"/>
      <c r="C31" s="855"/>
      <c r="D31" s="853"/>
      <c r="E31" s="1414"/>
      <c r="F31" s="1414"/>
      <c r="G31" s="1414"/>
      <c r="H31" s="1415" t="s">
        <v>278</v>
      </c>
      <c r="I31" s="1415"/>
      <c r="J31" s="2240"/>
      <c r="K31" s="2232">
        <f>'Tableau 3A'!P31</f>
        <v>0</v>
      </c>
      <c r="L31" s="2232">
        <f>'Tableau 3A'!Q31</f>
        <v>0</v>
      </c>
      <c r="M31" s="843"/>
      <c r="N31" s="1420"/>
      <c r="O31" s="2240"/>
      <c r="P31" s="2217"/>
      <c r="Q31" s="2233">
        <f>Q32+Q33</f>
        <v>0</v>
      </c>
      <c r="R31" s="2233">
        <f>R32+R33</f>
        <v>0</v>
      </c>
      <c r="S31" s="868">
        <v>0</v>
      </c>
      <c r="T31" s="868">
        <v>0</v>
      </c>
      <c r="U31" s="2217"/>
      <c r="V31" s="2217"/>
      <c r="W31" s="2217"/>
      <c r="X31" s="2217"/>
      <c r="Y31" s="2217"/>
      <c r="Z31" s="2217"/>
      <c r="AA31" s="2217"/>
      <c r="AB31" s="2217"/>
      <c r="AC31" s="2217"/>
    </row>
    <row r="32" spans="1:29" s="2215" customFormat="1" ht="15">
      <c r="A32" s="2226"/>
      <c r="B32" s="2227"/>
      <c r="C32" s="855" t="s">
        <v>230</v>
      </c>
      <c r="D32" s="853"/>
      <c r="E32" s="1414"/>
      <c r="F32" s="1414"/>
      <c r="G32" s="1414"/>
      <c r="H32" s="1415"/>
      <c r="I32" s="1415" t="s">
        <v>279</v>
      </c>
      <c r="J32" s="2240"/>
      <c r="K32" s="2232">
        <f>'Tableau 3A'!P32</f>
        <v>0</v>
      </c>
      <c r="L32" s="2232">
        <f>'Tableau 3A'!Q32</f>
        <v>0</v>
      </c>
      <c r="M32" s="843"/>
      <c r="N32" s="1420"/>
      <c r="O32" s="2240"/>
      <c r="P32" s="2217"/>
      <c r="Q32" s="2233">
        <f t="shared" si="1"/>
        <v>0</v>
      </c>
      <c r="R32" s="2233">
        <f t="shared" si="1"/>
        <v>0</v>
      </c>
      <c r="S32" s="868">
        <v>0</v>
      </c>
      <c r="T32" s="868">
        <v>0</v>
      </c>
      <c r="U32" s="2217"/>
      <c r="V32" s="2217"/>
      <c r="W32" s="2217"/>
      <c r="X32" s="2217"/>
      <c r="Y32" s="2217"/>
      <c r="Z32" s="2217"/>
      <c r="AA32" s="2217"/>
      <c r="AB32" s="2217"/>
      <c r="AC32" s="2217"/>
    </row>
    <row r="33" spans="1:29" s="2215" customFormat="1" ht="15">
      <c r="A33" s="2226"/>
      <c r="B33" s="2227"/>
      <c r="C33" s="855" t="s">
        <v>230</v>
      </c>
      <c r="D33" s="853"/>
      <c r="E33" s="1414"/>
      <c r="F33" s="1414"/>
      <c r="G33" s="1414"/>
      <c r="H33" s="1415"/>
      <c r="I33" s="1415" t="s">
        <v>280</v>
      </c>
      <c r="J33" s="2240"/>
      <c r="K33" s="2232">
        <f>'Tableau 3A'!P33</f>
        <v>0</v>
      </c>
      <c r="L33" s="2232">
        <f>'Tableau 3A'!Q33</f>
        <v>0</v>
      </c>
      <c r="M33" s="2236"/>
      <c r="N33" s="1419"/>
      <c r="O33" s="2227"/>
      <c r="P33" s="2217"/>
      <c r="Q33" s="2233">
        <f t="shared" si="1"/>
        <v>0</v>
      </c>
      <c r="R33" s="2233">
        <f t="shared" si="1"/>
        <v>0</v>
      </c>
      <c r="S33" s="868">
        <v>0</v>
      </c>
      <c r="T33" s="868">
        <v>0</v>
      </c>
      <c r="U33" s="2217"/>
      <c r="V33" s="2217"/>
      <c r="W33" s="2217"/>
      <c r="X33" s="2217"/>
      <c r="Y33" s="2217"/>
      <c r="Z33" s="2217"/>
      <c r="AA33" s="2217"/>
      <c r="AB33" s="2217"/>
      <c r="AC33" s="2217"/>
    </row>
    <row r="34" spans="1:29" s="2215" customFormat="1" ht="15">
      <c r="A34" s="2226"/>
      <c r="B34" s="2227"/>
      <c r="C34" s="855" t="s">
        <v>231</v>
      </c>
      <c r="D34" s="853"/>
      <c r="E34" s="1414"/>
      <c r="F34" s="1414"/>
      <c r="G34" s="1414"/>
      <c r="H34" s="1415" t="s">
        <v>281</v>
      </c>
      <c r="I34" s="1415"/>
      <c r="J34" s="2240"/>
      <c r="K34" s="2232">
        <f>'Tableau 3A'!P34</f>
        <v>0</v>
      </c>
      <c r="L34" s="2232">
        <f>'Tableau 3A'!Q34</f>
        <v>0</v>
      </c>
      <c r="M34" s="843"/>
      <c r="N34" s="1420"/>
      <c r="O34" s="2240"/>
      <c r="P34" s="2217"/>
      <c r="Q34" s="2233">
        <f t="shared" si="1"/>
        <v>0</v>
      </c>
      <c r="R34" s="2233">
        <f t="shared" si="1"/>
        <v>0</v>
      </c>
      <c r="S34" s="868">
        <v>0</v>
      </c>
      <c r="T34" s="868">
        <v>0</v>
      </c>
      <c r="U34" s="2217"/>
      <c r="V34" s="2217"/>
      <c r="W34" s="2217"/>
      <c r="X34" s="2217"/>
      <c r="Y34" s="2217"/>
      <c r="Z34" s="2217"/>
      <c r="AA34" s="2217"/>
      <c r="AB34" s="2217"/>
      <c r="AC34" s="2217"/>
    </row>
    <row r="35" spans="1:29" s="2215" customFormat="1" ht="15">
      <c r="A35" s="2226"/>
      <c r="B35" s="2227"/>
      <c r="C35" s="855" t="s">
        <v>231</v>
      </c>
      <c r="D35" s="853"/>
      <c r="E35" s="1414"/>
      <c r="F35" s="1414"/>
      <c r="G35" s="1414"/>
      <c r="H35" s="1415" t="s">
        <v>282</v>
      </c>
      <c r="I35" s="1415"/>
      <c r="J35" s="2240"/>
      <c r="K35" s="2232">
        <f>'Tableau 3A'!P35</f>
        <v>0</v>
      </c>
      <c r="L35" s="2232">
        <f>'Tableau 3A'!Q35</f>
        <v>0</v>
      </c>
      <c r="M35" s="843"/>
      <c r="N35" s="1420"/>
      <c r="O35" s="2240"/>
      <c r="P35" s="2217"/>
      <c r="Q35" s="2233">
        <f t="shared" si="1"/>
        <v>0</v>
      </c>
      <c r="R35" s="2233">
        <f t="shared" si="1"/>
        <v>0</v>
      </c>
      <c r="S35" s="868">
        <v>0</v>
      </c>
      <c r="T35" s="868">
        <v>0</v>
      </c>
      <c r="U35" s="2217"/>
      <c r="V35" s="2217"/>
      <c r="W35" s="2217"/>
      <c r="X35" s="2217"/>
      <c r="Y35" s="2217"/>
      <c r="Z35" s="2217"/>
      <c r="AA35" s="2217"/>
      <c r="AB35" s="2217"/>
      <c r="AC35" s="2217"/>
    </row>
    <row r="36" spans="1:29" s="2215" customFormat="1" ht="15">
      <c r="A36" s="2226"/>
      <c r="B36" s="2227"/>
      <c r="C36" s="855" t="s">
        <v>231</v>
      </c>
      <c r="D36" s="853"/>
      <c r="E36" s="1414"/>
      <c r="F36" s="1414"/>
      <c r="G36" s="1414"/>
      <c r="H36" s="1415" t="s">
        <v>283</v>
      </c>
      <c r="I36" s="1415"/>
      <c r="J36" s="2240"/>
      <c r="K36" s="2232">
        <f>'Tableau 3A'!P36</f>
        <v>0</v>
      </c>
      <c r="L36" s="2232">
        <f>'Tableau 3A'!Q36</f>
        <v>0</v>
      </c>
      <c r="M36" s="843"/>
      <c r="N36" s="1420"/>
      <c r="O36" s="2240"/>
      <c r="P36" s="2217"/>
      <c r="Q36" s="2233">
        <f t="shared" si="1"/>
        <v>0</v>
      </c>
      <c r="R36" s="2233">
        <f t="shared" si="1"/>
        <v>0</v>
      </c>
      <c r="S36" s="868">
        <v>0</v>
      </c>
      <c r="T36" s="868">
        <v>0</v>
      </c>
      <c r="U36" s="2217"/>
      <c r="V36" s="2217"/>
      <c r="W36" s="2217"/>
      <c r="X36" s="2217"/>
      <c r="Y36" s="2217"/>
      <c r="Z36" s="2217"/>
      <c r="AA36" s="2217"/>
      <c r="AB36" s="2217"/>
      <c r="AC36" s="2217"/>
    </row>
    <row r="37" spans="1:29" s="2215" customFormat="1" ht="15">
      <c r="A37" s="2226"/>
      <c r="B37" s="2227"/>
      <c r="C37" s="855" t="s">
        <v>231</v>
      </c>
      <c r="D37" s="853"/>
      <c r="E37" s="1414"/>
      <c r="F37" s="1414"/>
      <c r="G37" s="1414"/>
      <c r="H37" s="2302" t="s">
        <v>1461</v>
      </c>
      <c r="I37" s="1415"/>
      <c r="J37" s="2240"/>
      <c r="K37" s="2232">
        <f>'Tableau 3A'!P37</f>
        <v>0</v>
      </c>
      <c r="L37" s="2232">
        <f>'Tableau 3A'!Q37</f>
        <v>0</v>
      </c>
      <c r="M37" s="843"/>
      <c r="N37" s="1420"/>
      <c r="O37" s="2240"/>
      <c r="P37" s="2217"/>
      <c r="Q37" s="2233">
        <f t="shared" si="1"/>
        <v>0</v>
      </c>
      <c r="R37" s="2233">
        <f>L37*$N37</f>
        <v>0</v>
      </c>
      <c r="S37" s="868">
        <v>0</v>
      </c>
      <c r="T37" s="868">
        <v>0</v>
      </c>
      <c r="U37" s="2217"/>
      <c r="V37" s="2217"/>
      <c r="W37" s="2217"/>
      <c r="X37" s="2217"/>
      <c r="Y37" s="2217"/>
      <c r="Z37" s="2217"/>
      <c r="AA37" s="2217"/>
      <c r="AB37" s="2217"/>
      <c r="AC37" s="2217"/>
    </row>
    <row r="38" spans="1:29" s="2215" customFormat="1" ht="15">
      <c r="A38" s="2226"/>
      <c r="B38" s="2227"/>
      <c r="C38" s="855"/>
      <c r="D38" s="853"/>
      <c r="E38" s="1414"/>
      <c r="F38" s="1414"/>
      <c r="G38" s="1414"/>
      <c r="H38" s="1415"/>
      <c r="I38" s="1415"/>
      <c r="J38" s="2240"/>
      <c r="K38" s="2232"/>
      <c r="L38" s="2232"/>
      <c r="M38" s="843"/>
      <c r="N38" s="1420"/>
      <c r="O38" s="2240"/>
      <c r="P38" s="2217"/>
      <c r="Q38" s="2233"/>
      <c r="R38" s="2233"/>
      <c r="S38" s="868"/>
      <c r="T38" s="868"/>
      <c r="U38" s="2217"/>
      <c r="V38" s="2217"/>
      <c r="W38" s="2217"/>
      <c r="X38" s="2217"/>
      <c r="Y38" s="2217"/>
      <c r="Z38" s="2217"/>
      <c r="AA38" s="2217"/>
      <c r="AB38" s="2217"/>
      <c r="AC38" s="2217"/>
    </row>
    <row r="39" spans="1:29" s="2215" customFormat="1" ht="15">
      <c r="A39" s="2226"/>
      <c r="B39" s="2227"/>
      <c r="C39" s="855"/>
      <c r="D39" s="853"/>
      <c r="E39" s="1414"/>
      <c r="F39" s="1414"/>
      <c r="G39" s="1414" t="s">
        <v>284</v>
      </c>
      <c r="H39" s="1414"/>
      <c r="I39" s="1414"/>
      <c r="J39" s="2240"/>
      <c r="K39" s="2232">
        <f>'Tableau 3A'!P39</f>
        <v>0</v>
      </c>
      <c r="L39" s="2232">
        <f>'Tableau 3A'!Q39</f>
        <v>0</v>
      </c>
      <c r="M39" s="843"/>
      <c r="N39" s="1420"/>
      <c r="O39" s="2240"/>
      <c r="P39" s="2217"/>
      <c r="Q39" s="2233">
        <f>Q40+Q41</f>
        <v>0</v>
      </c>
      <c r="R39" s="2233">
        <f>R40+R41</f>
        <v>0</v>
      </c>
      <c r="S39" s="868">
        <v>0</v>
      </c>
      <c r="T39" s="868">
        <v>0</v>
      </c>
      <c r="U39" s="2217"/>
      <c r="V39" s="2217"/>
      <c r="W39" s="2217"/>
      <c r="X39" s="2217"/>
      <c r="Y39" s="2217"/>
      <c r="Z39" s="2217"/>
      <c r="AA39" s="2217"/>
      <c r="AB39" s="2217"/>
      <c r="AC39" s="2217"/>
    </row>
    <row r="40" spans="1:29" s="2215" customFormat="1" ht="15">
      <c r="A40" s="2226"/>
      <c r="B40" s="2227"/>
      <c r="C40" s="855" t="s">
        <v>231</v>
      </c>
      <c r="D40" s="853"/>
      <c r="E40" s="1414"/>
      <c r="F40" s="1414"/>
      <c r="G40" s="1414"/>
      <c r="H40" s="1415" t="s">
        <v>285</v>
      </c>
      <c r="I40" s="1415"/>
      <c r="J40" s="2240"/>
      <c r="K40" s="2232">
        <f>'Tableau 3A'!P40</f>
        <v>0</v>
      </c>
      <c r="L40" s="2232">
        <f>'Tableau 3A'!Q40</f>
        <v>0</v>
      </c>
      <c r="M40" s="843"/>
      <c r="N40" s="1420"/>
      <c r="O40" s="2240"/>
      <c r="P40" s="2217"/>
      <c r="Q40" s="2233">
        <f t="shared" si="1"/>
        <v>0</v>
      </c>
      <c r="R40" s="2233">
        <f t="shared" si="1"/>
        <v>0</v>
      </c>
      <c r="S40" s="868">
        <v>0</v>
      </c>
      <c r="T40" s="868">
        <v>0</v>
      </c>
      <c r="U40" s="2217"/>
      <c r="V40" s="2217"/>
      <c r="W40" s="2217"/>
      <c r="X40" s="2217"/>
      <c r="Y40" s="2217"/>
      <c r="Z40" s="2217"/>
      <c r="AA40" s="2217"/>
      <c r="AB40" s="2217"/>
      <c r="AC40" s="2217"/>
    </row>
    <row r="41" spans="1:29" s="2215" customFormat="1" ht="15">
      <c r="A41" s="2226"/>
      <c r="B41" s="2227"/>
      <c r="C41" s="855" t="s">
        <v>230</v>
      </c>
      <c r="D41" s="853"/>
      <c r="E41" s="1414"/>
      <c r="F41" s="1414"/>
      <c r="G41" s="1414"/>
      <c r="H41" s="1415" t="s">
        <v>286</v>
      </c>
      <c r="I41" s="1415"/>
      <c r="J41" s="2240"/>
      <c r="K41" s="2232">
        <f>'Tableau 3A'!P41</f>
        <v>0</v>
      </c>
      <c r="L41" s="2232">
        <f>'Tableau 3A'!Q41</f>
        <v>0</v>
      </c>
      <c r="M41" s="843"/>
      <c r="N41" s="1420"/>
      <c r="O41" s="2240"/>
      <c r="P41" s="2217"/>
      <c r="Q41" s="2233">
        <f t="shared" si="1"/>
        <v>0</v>
      </c>
      <c r="R41" s="2233">
        <f t="shared" si="1"/>
        <v>0</v>
      </c>
      <c r="S41" s="868">
        <v>0</v>
      </c>
      <c r="T41" s="868">
        <v>0</v>
      </c>
      <c r="U41" s="2217"/>
      <c r="V41" s="2217"/>
      <c r="W41" s="2217"/>
      <c r="X41" s="2217"/>
      <c r="Y41" s="2217"/>
      <c r="Z41" s="2217"/>
      <c r="AA41" s="2217"/>
      <c r="AB41" s="2217"/>
      <c r="AC41" s="2217"/>
    </row>
    <row r="42" spans="1:29" s="2215" customFormat="1" ht="15">
      <c r="A42" s="2226"/>
      <c r="B42" s="2227"/>
      <c r="C42" s="855"/>
      <c r="D42" s="853"/>
      <c r="E42" s="1414"/>
      <c r="F42" s="1414"/>
      <c r="G42" s="1414"/>
      <c r="H42" s="1415"/>
      <c r="I42" s="1415"/>
      <c r="J42" s="2227"/>
      <c r="K42" s="2232"/>
      <c r="L42" s="2232"/>
      <c r="M42" s="2236"/>
      <c r="N42" s="1419"/>
      <c r="O42" s="2227"/>
      <c r="P42" s="2217"/>
      <c r="Q42" s="2233"/>
      <c r="R42" s="2233"/>
      <c r="S42" s="868"/>
      <c r="T42" s="868"/>
      <c r="U42" s="2217"/>
      <c r="V42" s="2217"/>
      <c r="W42" s="2217"/>
      <c r="X42" s="2217"/>
      <c r="Y42" s="2217"/>
      <c r="Z42" s="2217"/>
      <c r="AA42" s="2217"/>
      <c r="AB42" s="2217"/>
      <c r="AC42" s="2217"/>
    </row>
    <row r="43" spans="1:29" s="2215" customFormat="1" ht="15">
      <c r="A43" s="2226"/>
      <c r="B43" s="2227"/>
      <c r="C43" s="855"/>
      <c r="D43" s="853"/>
      <c r="E43" s="1414"/>
      <c r="F43" s="1414"/>
      <c r="G43" s="1414" t="s">
        <v>287</v>
      </c>
      <c r="H43" s="1414"/>
      <c r="I43" s="1414"/>
      <c r="J43" s="2240"/>
      <c r="K43" s="2232">
        <f>'Tableau 3A'!P43</f>
        <v>0</v>
      </c>
      <c r="L43" s="2232">
        <f>'Tableau 3A'!Q43</f>
        <v>0</v>
      </c>
      <c r="M43" s="843"/>
      <c r="N43" s="1420"/>
      <c r="O43" s="2240"/>
      <c r="P43" s="2217"/>
      <c r="Q43" s="2233">
        <f>Q44+Q45+Q48+Q51+Q54+Q57+Q60+Q63</f>
        <v>0</v>
      </c>
      <c r="R43" s="2233">
        <f>R44+R45+R48+R51+R54+R57+R60+R63</f>
        <v>0</v>
      </c>
      <c r="S43" s="868">
        <v>0</v>
      </c>
      <c r="T43" s="868">
        <v>0</v>
      </c>
      <c r="U43" s="2217"/>
      <c r="V43" s="2217"/>
      <c r="W43" s="2217"/>
      <c r="X43" s="2217"/>
      <c r="Y43" s="2217"/>
      <c r="Z43" s="2217"/>
      <c r="AA43" s="2217"/>
      <c r="AB43" s="2217"/>
      <c r="AC43" s="2217"/>
    </row>
    <row r="44" spans="1:29" s="2215" customFormat="1" ht="15">
      <c r="A44" s="2226"/>
      <c r="B44" s="2227"/>
      <c r="C44" s="855" t="s">
        <v>230</v>
      </c>
      <c r="D44" s="853"/>
      <c r="E44" s="1414"/>
      <c r="F44" s="1414"/>
      <c r="G44" s="1414"/>
      <c r="H44" s="1415" t="s">
        <v>288</v>
      </c>
      <c r="I44" s="1415"/>
      <c r="J44" s="2240"/>
      <c r="K44" s="2232">
        <f>'Tableau 3A'!P44</f>
        <v>0</v>
      </c>
      <c r="L44" s="2232">
        <f>'Tableau 3A'!Q44</f>
        <v>0</v>
      </c>
      <c r="M44" s="843"/>
      <c r="N44" s="1420"/>
      <c r="O44" s="2240"/>
      <c r="P44" s="2217"/>
      <c r="Q44" s="2233">
        <f t="shared" si="1"/>
        <v>0</v>
      </c>
      <c r="R44" s="2233">
        <f t="shared" si="1"/>
        <v>0</v>
      </c>
      <c r="S44" s="868">
        <v>0</v>
      </c>
      <c r="T44" s="868">
        <v>0</v>
      </c>
      <c r="U44" s="2217"/>
      <c r="V44" s="2217"/>
      <c r="W44" s="2217"/>
      <c r="X44" s="2217"/>
      <c r="Y44" s="2217"/>
      <c r="Z44" s="2217"/>
      <c r="AA44" s="2217"/>
      <c r="AB44" s="2217"/>
      <c r="AC44" s="2217"/>
    </row>
    <row r="45" spans="1:29" s="2215" customFormat="1" ht="15">
      <c r="A45" s="2226"/>
      <c r="B45" s="2227"/>
      <c r="C45" s="855"/>
      <c r="D45" s="853"/>
      <c r="E45" s="1414"/>
      <c r="F45" s="1414"/>
      <c r="G45" s="1414"/>
      <c r="H45" s="1415" t="s">
        <v>1385</v>
      </c>
      <c r="I45" s="1415"/>
      <c r="J45" s="2240"/>
      <c r="K45" s="2232">
        <f>'Tableau 3A'!P45</f>
        <v>0</v>
      </c>
      <c r="L45" s="2232">
        <f>'Tableau 3A'!Q45</f>
        <v>0</v>
      </c>
      <c r="M45" s="843"/>
      <c r="N45" s="1420"/>
      <c r="O45" s="2240"/>
      <c r="P45" s="2217"/>
      <c r="Q45" s="2233">
        <f>Q46+Q47</f>
        <v>0</v>
      </c>
      <c r="R45" s="2233">
        <f>R46+R47</f>
        <v>0</v>
      </c>
      <c r="S45" s="868">
        <v>0</v>
      </c>
      <c r="T45" s="868">
        <v>0</v>
      </c>
      <c r="U45" s="2217"/>
      <c r="V45" s="2217"/>
      <c r="W45" s="2217"/>
      <c r="X45" s="2217"/>
      <c r="Y45" s="2217"/>
      <c r="Z45" s="2217"/>
      <c r="AA45" s="2217"/>
      <c r="AB45" s="2217"/>
      <c r="AC45" s="2217"/>
    </row>
    <row r="46" spans="1:29" s="2215" customFormat="1" ht="15">
      <c r="A46" s="2226"/>
      <c r="B46" s="2227"/>
      <c r="C46" s="855" t="s">
        <v>231</v>
      </c>
      <c r="D46" s="853"/>
      <c r="E46" s="1414"/>
      <c r="F46" s="1414"/>
      <c r="G46" s="1414"/>
      <c r="H46" s="1415"/>
      <c r="I46" s="1415" t="s">
        <v>285</v>
      </c>
      <c r="J46" s="2227"/>
      <c r="K46" s="2232">
        <f>'Tableau 3A'!P46</f>
        <v>0</v>
      </c>
      <c r="L46" s="2232">
        <f>'Tableau 3A'!Q46</f>
        <v>0</v>
      </c>
      <c r="M46" s="2236"/>
      <c r="N46" s="1419"/>
      <c r="O46" s="2227"/>
      <c r="P46" s="2217"/>
      <c r="Q46" s="2233">
        <f t="shared" si="1"/>
        <v>0</v>
      </c>
      <c r="R46" s="2233">
        <f t="shared" si="1"/>
        <v>0</v>
      </c>
      <c r="S46" s="868">
        <v>0</v>
      </c>
      <c r="T46" s="868">
        <v>0</v>
      </c>
      <c r="U46" s="2217"/>
      <c r="V46" s="2217"/>
      <c r="W46" s="2217"/>
      <c r="X46" s="2217"/>
      <c r="Y46" s="2217"/>
      <c r="Z46" s="2217"/>
      <c r="AA46" s="2217"/>
      <c r="AB46" s="2217"/>
      <c r="AC46" s="2217"/>
    </row>
    <row r="47" spans="1:29" s="2215" customFormat="1" ht="15">
      <c r="A47" s="2226"/>
      <c r="B47" s="2227"/>
      <c r="C47" s="855" t="s">
        <v>230</v>
      </c>
      <c r="D47" s="853"/>
      <c r="E47" s="1414"/>
      <c r="F47" s="1414"/>
      <c r="G47" s="1414"/>
      <c r="H47" s="1415"/>
      <c r="I47" s="1415" t="s">
        <v>289</v>
      </c>
      <c r="J47" s="2240"/>
      <c r="K47" s="2232">
        <f>'Tableau 3A'!P47</f>
        <v>0</v>
      </c>
      <c r="L47" s="2232">
        <f>'Tableau 3A'!Q47</f>
        <v>0</v>
      </c>
      <c r="M47" s="843"/>
      <c r="N47" s="1420"/>
      <c r="O47" s="2240"/>
      <c r="P47" s="2217"/>
      <c r="Q47" s="2233">
        <f t="shared" si="1"/>
        <v>0</v>
      </c>
      <c r="R47" s="2233">
        <f t="shared" si="1"/>
        <v>0</v>
      </c>
      <c r="S47" s="868">
        <v>0</v>
      </c>
      <c r="T47" s="868">
        <v>0</v>
      </c>
      <c r="U47" s="2217"/>
      <c r="V47" s="2217"/>
      <c r="W47" s="2217"/>
      <c r="X47" s="2217"/>
      <c r="Y47" s="2217"/>
      <c r="Z47" s="2217"/>
      <c r="AA47" s="2217"/>
      <c r="AB47" s="2217"/>
      <c r="AC47" s="2217"/>
    </row>
    <row r="48" spans="1:29" s="2215" customFormat="1" ht="15">
      <c r="A48" s="2226"/>
      <c r="B48" s="2227"/>
      <c r="C48" s="855"/>
      <c r="D48" s="853"/>
      <c r="E48" s="1414"/>
      <c r="F48" s="1414"/>
      <c r="G48" s="1414"/>
      <c r="H48" s="1415" t="s">
        <v>1260</v>
      </c>
      <c r="I48" s="1415"/>
      <c r="J48" s="2240"/>
      <c r="K48" s="2232">
        <f>'Tableau 3A'!P48</f>
        <v>0</v>
      </c>
      <c r="L48" s="2232">
        <f>'Tableau 3A'!Q48</f>
        <v>0</v>
      </c>
      <c r="M48" s="2236"/>
      <c r="N48" s="1420"/>
      <c r="O48" s="2240"/>
      <c r="P48" s="2217"/>
      <c r="Q48" s="2233">
        <f>Q49+Q50</f>
        <v>0</v>
      </c>
      <c r="R48" s="2233">
        <f>R49+R50</f>
        <v>0</v>
      </c>
      <c r="S48" s="868">
        <v>0</v>
      </c>
      <c r="T48" s="868">
        <v>0</v>
      </c>
      <c r="U48" s="2217"/>
      <c r="V48" s="2217"/>
      <c r="W48" s="2217"/>
      <c r="X48" s="2217"/>
      <c r="Y48" s="2217"/>
      <c r="Z48" s="2217"/>
      <c r="AA48" s="2217"/>
      <c r="AB48" s="2217"/>
      <c r="AC48" s="2217"/>
    </row>
    <row r="49" spans="1:29" s="2215" customFormat="1" ht="15">
      <c r="A49" s="2226"/>
      <c r="B49" s="2227"/>
      <c r="C49" s="855" t="s">
        <v>231</v>
      </c>
      <c r="D49" s="853"/>
      <c r="E49" s="1414"/>
      <c r="F49" s="1414"/>
      <c r="G49" s="1414"/>
      <c r="H49" s="1415"/>
      <c r="I49" s="1415" t="s">
        <v>285</v>
      </c>
      <c r="J49" s="2240"/>
      <c r="K49" s="2232">
        <f>'Tableau 3A'!P49</f>
        <v>0</v>
      </c>
      <c r="L49" s="2232">
        <f>'Tableau 3A'!Q49</f>
        <v>0</v>
      </c>
      <c r="M49" s="843"/>
      <c r="N49" s="1420"/>
      <c r="O49" s="2240"/>
      <c r="P49" s="2217"/>
      <c r="Q49" s="2233">
        <f t="shared" si="1"/>
        <v>0</v>
      </c>
      <c r="R49" s="2233">
        <f t="shared" si="1"/>
        <v>0</v>
      </c>
      <c r="S49" s="868">
        <v>0</v>
      </c>
      <c r="T49" s="868">
        <v>0</v>
      </c>
      <c r="U49" s="2217"/>
      <c r="V49" s="2217"/>
      <c r="W49" s="2217"/>
      <c r="X49" s="2217"/>
      <c r="Y49" s="2217"/>
      <c r="Z49" s="2217"/>
      <c r="AA49" s="2217"/>
      <c r="AB49" s="2217"/>
      <c r="AC49" s="2217"/>
    </row>
    <row r="50" spans="1:29" s="2215" customFormat="1" ht="15">
      <c r="A50" s="2226"/>
      <c r="B50" s="2227"/>
      <c r="C50" s="855" t="s">
        <v>230</v>
      </c>
      <c r="D50" s="853"/>
      <c r="E50" s="1414"/>
      <c r="F50" s="1414"/>
      <c r="G50" s="1414"/>
      <c r="H50" s="1415"/>
      <c r="I50" s="1415" t="s">
        <v>289</v>
      </c>
      <c r="J50" s="2240"/>
      <c r="K50" s="2232">
        <f>'Tableau 3A'!P50</f>
        <v>0</v>
      </c>
      <c r="L50" s="2232">
        <f>'Tableau 3A'!Q50</f>
        <v>0</v>
      </c>
      <c r="M50" s="843"/>
      <c r="N50" s="1420"/>
      <c r="O50" s="2240"/>
      <c r="P50" s="2217"/>
      <c r="Q50" s="2233">
        <f t="shared" si="1"/>
        <v>0</v>
      </c>
      <c r="R50" s="2233">
        <f t="shared" si="1"/>
        <v>0</v>
      </c>
      <c r="S50" s="868">
        <v>0</v>
      </c>
      <c r="T50" s="868">
        <v>0</v>
      </c>
      <c r="U50" s="2217"/>
      <c r="V50" s="2217"/>
      <c r="W50" s="2217"/>
      <c r="X50" s="2217"/>
      <c r="Y50" s="2217"/>
      <c r="Z50" s="2217"/>
      <c r="AA50" s="2217"/>
      <c r="AB50" s="2217"/>
      <c r="AC50" s="2217"/>
    </row>
    <row r="51" spans="1:29" s="2215" customFormat="1" ht="15">
      <c r="A51" s="2226"/>
      <c r="B51" s="2227"/>
      <c r="C51" s="855"/>
      <c r="D51" s="853"/>
      <c r="E51" s="1414"/>
      <c r="F51" s="1414"/>
      <c r="G51" s="1414"/>
      <c r="H51" s="1415" t="s">
        <v>1261</v>
      </c>
      <c r="I51" s="1415"/>
      <c r="J51" s="2240"/>
      <c r="K51" s="2232">
        <f>'Tableau 3A'!P51</f>
        <v>0</v>
      </c>
      <c r="L51" s="2232">
        <f>'Tableau 3A'!Q51</f>
        <v>0</v>
      </c>
      <c r="M51" s="2236"/>
      <c r="N51" s="1420"/>
      <c r="O51" s="2240"/>
      <c r="P51" s="2217"/>
      <c r="Q51" s="2233">
        <f>Q52+Q53</f>
        <v>0</v>
      </c>
      <c r="R51" s="2233">
        <f>R52+R53</f>
        <v>0</v>
      </c>
      <c r="S51" s="868">
        <v>0</v>
      </c>
      <c r="T51" s="868">
        <v>0</v>
      </c>
      <c r="U51" s="2217"/>
      <c r="V51" s="2217"/>
      <c r="W51" s="2217"/>
      <c r="X51" s="2217"/>
      <c r="Y51" s="2217"/>
      <c r="Z51" s="2217"/>
      <c r="AA51" s="2217"/>
      <c r="AB51" s="2217"/>
      <c r="AC51" s="2217"/>
    </row>
    <row r="52" spans="1:29" s="2215" customFormat="1" ht="15">
      <c r="A52" s="2226"/>
      <c r="B52" s="2227"/>
      <c r="C52" s="855" t="s">
        <v>231</v>
      </c>
      <c r="D52" s="853"/>
      <c r="E52" s="1414"/>
      <c r="F52" s="1414"/>
      <c r="G52" s="1414"/>
      <c r="H52" s="1415"/>
      <c r="I52" s="1415" t="s">
        <v>285</v>
      </c>
      <c r="J52" s="2240"/>
      <c r="K52" s="2232">
        <f>'Tableau 3A'!P52</f>
        <v>0</v>
      </c>
      <c r="L52" s="2232">
        <f>'Tableau 3A'!Q52</f>
        <v>0</v>
      </c>
      <c r="M52" s="843"/>
      <c r="N52" s="1420"/>
      <c r="O52" s="2240"/>
      <c r="P52" s="2217"/>
      <c r="Q52" s="2233">
        <f t="shared" si="1"/>
        <v>0</v>
      </c>
      <c r="R52" s="2233">
        <f t="shared" si="1"/>
        <v>0</v>
      </c>
      <c r="S52" s="868">
        <v>0</v>
      </c>
      <c r="T52" s="868">
        <v>0</v>
      </c>
      <c r="U52" s="2217"/>
      <c r="V52" s="2217"/>
      <c r="W52" s="2217"/>
      <c r="X52" s="2217"/>
      <c r="Y52" s="2217"/>
      <c r="Z52" s="2217"/>
      <c r="AA52" s="2217"/>
      <c r="AB52" s="2217"/>
      <c r="AC52" s="2217"/>
    </row>
    <row r="53" spans="1:29" s="2215" customFormat="1" ht="15">
      <c r="A53" s="2226"/>
      <c r="B53" s="2227"/>
      <c r="C53" s="855" t="s">
        <v>230</v>
      </c>
      <c r="D53" s="853"/>
      <c r="E53" s="1414"/>
      <c r="F53" s="1414"/>
      <c r="G53" s="1414"/>
      <c r="H53" s="1415"/>
      <c r="I53" s="1415" t="s">
        <v>289</v>
      </c>
      <c r="J53" s="2240"/>
      <c r="K53" s="2232">
        <f>'Tableau 3A'!P53</f>
        <v>0</v>
      </c>
      <c r="L53" s="2232">
        <f>'Tableau 3A'!Q53</f>
        <v>0</v>
      </c>
      <c r="M53" s="843"/>
      <c r="N53" s="1420"/>
      <c r="O53" s="2240"/>
      <c r="P53" s="2217"/>
      <c r="Q53" s="2233">
        <f t="shared" si="1"/>
        <v>0</v>
      </c>
      <c r="R53" s="2233">
        <f t="shared" si="1"/>
        <v>0</v>
      </c>
      <c r="S53" s="868">
        <v>0</v>
      </c>
      <c r="T53" s="868">
        <v>0</v>
      </c>
      <c r="U53" s="2217"/>
      <c r="V53" s="2217"/>
      <c r="W53" s="2217"/>
      <c r="X53" s="2217"/>
      <c r="Y53" s="2217"/>
      <c r="Z53" s="2217"/>
      <c r="AA53" s="2217"/>
      <c r="AB53" s="2217"/>
      <c r="AC53" s="2217"/>
    </row>
    <row r="54" spans="1:29" s="2215" customFormat="1" ht="15">
      <c r="A54" s="2226"/>
      <c r="B54" s="2227"/>
      <c r="C54" s="855"/>
      <c r="D54" s="853"/>
      <c r="E54" s="1414"/>
      <c r="F54" s="1414"/>
      <c r="G54" s="1414"/>
      <c r="H54" s="1415" t="s">
        <v>1262</v>
      </c>
      <c r="I54" s="1415"/>
      <c r="J54" s="2240"/>
      <c r="K54" s="2232">
        <f>'Tableau 3A'!P54</f>
        <v>0</v>
      </c>
      <c r="L54" s="2232">
        <f>'Tableau 3A'!Q54</f>
        <v>0</v>
      </c>
      <c r="M54" s="2236"/>
      <c r="N54" s="1420"/>
      <c r="O54" s="2240"/>
      <c r="P54" s="2217"/>
      <c r="Q54" s="2233">
        <f>Q55+Q56</f>
        <v>0</v>
      </c>
      <c r="R54" s="2233">
        <f>R55+R56</f>
        <v>0</v>
      </c>
      <c r="S54" s="868">
        <v>0</v>
      </c>
      <c r="T54" s="868">
        <v>0</v>
      </c>
      <c r="U54" s="2217"/>
      <c r="V54" s="2217"/>
      <c r="W54" s="2217"/>
      <c r="X54" s="2217"/>
      <c r="Y54" s="2217"/>
      <c r="Z54" s="2217"/>
      <c r="AA54" s="2217"/>
      <c r="AB54" s="2217"/>
      <c r="AC54" s="2217"/>
    </row>
    <row r="55" spans="1:29" s="2215" customFormat="1" ht="15">
      <c r="A55" s="2226"/>
      <c r="B55" s="2227"/>
      <c r="C55" s="855" t="s">
        <v>231</v>
      </c>
      <c r="D55" s="853"/>
      <c r="E55" s="1414"/>
      <c r="F55" s="1414"/>
      <c r="G55" s="1414"/>
      <c r="H55" s="1415"/>
      <c r="I55" s="1415" t="s">
        <v>285</v>
      </c>
      <c r="J55" s="2240"/>
      <c r="K55" s="2232">
        <f>'Tableau 3A'!P55</f>
        <v>0</v>
      </c>
      <c r="L55" s="2232">
        <f>'Tableau 3A'!Q55</f>
        <v>0</v>
      </c>
      <c r="M55" s="843"/>
      <c r="N55" s="1420"/>
      <c r="O55" s="2240"/>
      <c r="P55" s="2217"/>
      <c r="Q55" s="2233">
        <f t="shared" si="1"/>
        <v>0</v>
      </c>
      <c r="R55" s="2233">
        <f t="shared" si="1"/>
        <v>0</v>
      </c>
      <c r="S55" s="868">
        <v>0</v>
      </c>
      <c r="T55" s="868">
        <v>0</v>
      </c>
      <c r="U55" s="2217"/>
      <c r="V55" s="2217"/>
      <c r="W55" s="2217"/>
      <c r="X55" s="2217"/>
      <c r="Y55" s="2217"/>
      <c r="Z55" s="2217"/>
      <c r="AA55" s="2217"/>
      <c r="AB55" s="2217"/>
      <c r="AC55" s="2217"/>
    </row>
    <row r="56" spans="1:29" s="2215" customFormat="1" ht="15">
      <c r="A56" s="2226"/>
      <c r="B56" s="2227"/>
      <c r="C56" s="855" t="s">
        <v>230</v>
      </c>
      <c r="D56" s="853"/>
      <c r="E56" s="1414"/>
      <c r="F56" s="1414"/>
      <c r="G56" s="1414"/>
      <c r="H56" s="1415"/>
      <c r="I56" s="1415" t="s">
        <v>289</v>
      </c>
      <c r="J56" s="2240"/>
      <c r="K56" s="2232">
        <f>'Tableau 3A'!P56</f>
        <v>0</v>
      </c>
      <c r="L56" s="2232">
        <f>'Tableau 3A'!Q56</f>
        <v>0</v>
      </c>
      <c r="M56" s="843"/>
      <c r="N56" s="1420"/>
      <c r="O56" s="2240"/>
      <c r="P56" s="2217"/>
      <c r="Q56" s="2233">
        <f t="shared" si="1"/>
        <v>0</v>
      </c>
      <c r="R56" s="2233">
        <f t="shared" si="1"/>
        <v>0</v>
      </c>
      <c r="S56" s="868">
        <v>0</v>
      </c>
      <c r="T56" s="868">
        <v>0</v>
      </c>
      <c r="U56" s="2217"/>
      <c r="V56" s="2217"/>
      <c r="W56" s="2217"/>
      <c r="X56" s="2217"/>
      <c r="Y56" s="2217"/>
      <c r="Z56" s="2217"/>
      <c r="AA56" s="2217"/>
      <c r="AB56" s="2217"/>
      <c r="AC56" s="2217"/>
    </row>
    <row r="57" spans="1:29" s="2215" customFormat="1" ht="15">
      <c r="A57" s="2226"/>
      <c r="B57" s="2227"/>
      <c r="C57" s="855"/>
      <c r="D57" s="853"/>
      <c r="E57" s="1414"/>
      <c r="F57" s="1414"/>
      <c r="G57" s="1414"/>
      <c r="H57" s="1415" t="s">
        <v>1263</v>
      </c>
      <c r="I57" s="1415"/>
      <c r="J57" s="2240"/>
      <c r="K57" s="2232">
        <f>'Tableau 3A'!P57</f>
        <v>0</v>
      </c>
      <c r="L57" s="2232">
        <f>'Tableau 3A'!Q57</f>
        <v>0</v>
      </c>
      <c r="M57" s="2236"/>
      <c r="N57" s="1420"/>
      <c r="O57" s="2240"/>
      <c r="P57" s="2217"/>
      <c r="Q57" s="2233">
        <f>Q58+Q59</f>
        <v>0</v>
      </c>
      <c r="R57" s="2233">
        <f>R58+R59</f>
        <v>0</v>
      </c>
      <c r="S57" s="868">
        <v>0</v>
      </c>
      <c r="T57" s="868">
        <v>0</v>
      </c>
      <c r="U57" s="2217"/>
      <c r="V57" s="2217"/>
      <c r="W57" s="2217"/>
      <c r="X57" s="2217"/>
      <c r="Y57" s="2217"/>
      <c r="Z57" s="2217"/>
      <c r="AA57" s="2217"/>
      <c r="AB57" s="2217"/>
      <c r="AC57" s="2217"/>
    </row>
    <row r="58" spans="1:29" s="2215" customFormat="1" ht="15">
      <c r="A58" s="2226"/>
      <c r="B58" s="2227"/>
      <c r="C58" s="855" t="s">
        <v>231</v>
      </c>
      <c r="D58" s="853"/>
      <c r="E58" s="1414"/>
      <c r="F58" s="1414"/>
      <c r="G58" s="1414"/>
      <c r="H58" s="1415"/>
      <c r="I58" s="1415" t="s">
        <v>285</v>
      </c>
      <c r="J58" s="2240"/>
      <c r="K58" s="2232">
        <f>'Tableau 3A'!P58</f>
        <v>0</v>
      </c>
      <c r="L58" s="2232">
        <f>'Tableau 3A'!Q58</f>
        <v>0</v>
      </c>
      <c r="M58" s="843"/>
      <c r="N58" s="1420"/>
      <c r="O58" s="2240"/>
      <c r="P58" s="2217"/>
      <c r="Q58" s="2233">
        <f t="shared" si="1"/>
        <v>0</v>
      </c>
      <c r="R58" s="2233">
        <f t="shared" si="1"/>
        <v>0</v>
      </c>
      <c r="S58" s="868">
        <v>0</v>
      </c>
      <c r="T58" s="868">
        <v>0</v>
      </c>
      <c r="U58" s="2217"/>
      <c r="V58" s="2217"/>
      <c r="W58" s="2217"/>
      <c r="X58" s="2217"/>
      <c r="Y58" s="2217"/>
      <c r="Z58" s="2217"/>
      <c r="AA58" s="2217"/>
      <c r="AB58" s="2217"/>
      <c r="AC58" s="2217"/>
    </row>
    <row r="59" spans="1:29" s="2215" customFormat="1" ht="15">
      <c r="A59" s="2226"/>
      <c r="B59" s="2227"/>
      <c r="C59" s="855" t="s">
        <v>230</v>
      </c>
      <c r="D59" s="853"/>
      <c r="E59" s="1414"/>
      <c r="F59" s="1414"/>
      <c r="G59" s="1414"/>
      <c r="H59" s="1415"/>
      <c r="I59" s="1415" t="s">
        <v>289</v>
      </c>
      <c r="J59" s="2240"/>
      <c r="K59" s="2232">
        <f>'Tableau 3A'!P59</f>
        <v>0</v>
      </c>
      <c r="L59" s="2232">
        <f>'Tableau 3A'!Q59</f>
        <v>0</v>
      </c>
      <c r="M59" s="843"/>
      <c r="N59" s="1420"/>
      <c r="O59" s="2240"/>
      <c r="P59" s="2217"/>
      <c r="Q59" s="2233">
        <f t="shared" si="1"/>
        <v>0</v>
      </c>
      <c r="R59" s="2233">
        <f t="shared" si="1"/>
        <v>0</v>
      </c>
      <c r="S59" s="868">
        <v>0</v>
      </c>
      <c r="T59" s="868">
        <v>0</v>
      </c>
      <c r="U59" s="2217"/>
      <c r="V59" s="2217"/>
      <c r="W59" s="2217"/>
      <c r="X59" s="2217"/>
      <c r="Y59" s="2217"/>
      <c r="Z59" s="2217"/>
      <c r="AA59" s="2217"/>
      <c r="AB59" s="2217"/>
      <c r="AC59" s="2217"/>
    </row>
    <row r="60" spans="1:29" s="2215" customFormat="1" ht="15">
      <c r="A60" s="2226"/>
      <c r="B60" s="2227"/>
      <c r="C60" s="855"/>
      <c r="D60" s="853"/>
      <c r="E60" s="1414"/>
      <c r="F60" s="1414"/>
      <c r="G60" s="1414"/>
      <c r="H60" s="1415" t="s">
        <v>1264</v>
      </c>
      <c r="I60" s="1415"/>
      <c r="J60" s="2240"/>
      <c r="K60" s="2232">
        <f>'Tableau 3A'!P60</f>
        <v>0</v>
      </c>
      <c r="L60" s="2232">
        <f>'Tableau 3A'!Q60</f>
        <v>0</v>
      </c>
      <c r="M60" s="2236"/>
      <c r="N60" s="1420"/>
      <c r="O60" s="1420"/>
      <c r="P60" s="2217"/>
      <c r="Q60" s="2233">
        <f>Q61+Q62</f>
        <v>0</v>
      </c>
      <c r="R60" s="2233">
        <f>R61+R62</f>
        <v>0</v>
      </c>
      <c r="S60" s="868">
        <v>0</v>
      </c>
      <c r="T60" s="868">
        <v>0</v>
      </c>
      <c r="U60" s="2217"/>
      <c r="V60" s="2217"/>
      <c r="W60" s="2217"/>
      <c r="X60" s="2217"/>
      <c r="Y60" s="2217"/>
      <c r="Z60" s="2217"/>
      <c r="AA60" s="2217"/>
      <c r="AB60" s="2217"/>
      <c r="AC60" s="2217"/>
    </row>
    <row r="61" spans="1:29" s="2215" customFormat="1" ht="15">
      <c r="A61" s="2226"/>
      <c r="B61" s="2227"/>
      <c r="C61" s="855" t="s">
        <v>231</v>
      </c>
      <c r="D61" s="853"/>
      <c r="E61" s="1414"/>
      <c r="F61" s="1414"/>
      <c r="G61" s="1414"/>
      <c r="H61" s="1415"/>
      <c r="I61" s="1415" t="s">
        <v>285</v>
      </c>
      <c r="J61" s="2240"/>
      <c r="K61" s="2232">
        <f>'Tableau 3A'!P61</f>
        <v>0</v>
      </c>
      <c r="L61" s="2232">
        <f>'Tableau 3A'!Q61</f>
        <v>0</v>
      </c>
      <c r="M61" s="843"/>
      <c r="N61" s="1420"/>
      <c r="O61" s="1420"/>
      <c r="P61" s="2217"/>
      <c r="Q61" s="2233">
        <f t="shared" si="1"/>
        <v>0</v>
      </c>
      <c r="R61" s="2233">
        <f t="shared" si="1"/>
        <v>0</v>
      </c>
      <c r="S61" s="868">
        <v>0</v>
      </c>
      <c r="T61" s="868">
        <v>0</v>
      </c>
      <c r="U61" s="2217"/>
      <c r="V61" s="2217"/>
      <c r="W61" s="2217"/>
      <c r="X61" s="2217"/>
      <c r="Y61" s="2217"/>
      <c r="Z61" s="2217"/>
      <c r="AA61" s="2217"/>
      <c r="AB61" s="2217"/>
      <c r="AC61" s="2217"/>
    </row>
    <row r="62" spans="1:29" s="2215" customFormat="1" ht="15">
      <c r="A62" s="2226"/>
      <c r="B62" s="2227"/>
      <c r="C62" s="855" t="s">
        <v>230</v>
      </c>
      <c r="D62" s="853"/>
      <c r="E62" s="1414"/>
      <c r="F62" s="1414"/>
      <c r="G62" s="1414"/>
      <c r="H62" s="1415"/>
      <c r="I62" s="1415" t="s">
        <v>289</v>
      </c>
      <c r="J62" s="2240"/>
      <c r="K62" s="2232">
        <f>'Tableau 3A'!P62</f>
        <v>0</v>
      </c>
      <c r="L62" s="2232">
        <f>'Tableau 3A'!Q62</f>
        <v>0</v>
      </c>
      <c r="M62" s="843"/>
      <c r="N62" s="1420"/>
      <c r="O62" s="1420"/>
      <c r="P62" s="2217"/>
      <c r="Q62" s="2233">
        <f t="shared" si="1"/>
        <v>0</v>
      </c>
      <c r="R62" s="2233">
        <f t="shared" si="1"/>
        <v>0</v>
      </c>
      <c r="S62" s="868">
        <v>0</v>
      </c>
      <c r="T62" s="868">
        <v>0</v>
      </c>
      <c r="U62" s="2217"/>
      <c r="V62" s="2217"/>
      <c r="W62" s="2217"/>
      <c r="X62" s="2217"/>
      <c r="Y62" s="2217"/>
      <c r="Z62" s="2217"/>
      <c r="AA62" s="2217"/>
      <c r="AB62" s="2217"/>
      <c r="AC62" s="2217"/>
    </row>
    <row r="63" spans="1:29" s="2215" customFormat="1" ht="15">
      <c r="A63" s="2226"/>
      <c r="B63" s="2227"/>
      <c r="C63" s="855" t="s">
        <v>230</v>
      </c>
      <c r="D63" s="853"/>
      <c r="E63" s="1414"/>
      <c r="F63" s="1414"/>
      <c r="G63" s="1414"/>
      <c r="H63" s="1415" t="s">
        <v>290</v>
      </c>
      <c r="I63" s="1415"/>
      <c r="J63" s="2240"/>
      <c r="K63" s="2232">
        <f>'Tableau 3A'!P63</f>
        <v>0</v>
      </c>
      <c r="L63" s="2232">
        <f>'Tableau 3A'!Q63</f>
        <v>0</v>
      </c>
      <c r="M63" s="843"/>
      <c r="N63" s="1420"/>
      <c r="O63" s="1420"/>
      <c r="P63" s="2217"/>
      <c r="Q63" s="2233">
        <f t="shared" si="1"/>
        <v>0</v>
      </c>
      <c r="R63" s="2233">
        <f t="shared" si="1"/>
        <v>0</v>
      </c>
      <c r="S63" s="868">
        <v>0</v>
      </c>
      <c r="T63" s="868">
        <v>0</v>
      </c>
      <c r="U63" s="2217"/>
      <c r="V63" s="2217"/>
      <c r="W63" s="2217"/>
      <c r="X63" s="2217"/>
      <c r="Y63" s="2217"/>
      <c r="Z63" s="2217"/>
      <c r="AA63" s="2217"/>
      <c r="AB63" s="2217"/>
      <c r="AC63" s="2217"/>
    </row>
    <row r="64" spans="1:29" s="2215" customFormat="1" ht="15">
      <c r="A64" s="2226"/>
      <c r="B64" s="2227"/>
      <c r="C64" s="855"/>
      <c r="D64" s="853"/>
      <c r="E64" s="1414"/>
      <c r="F64" s="1414"/>
      <c r="G64" s="1414"/>
      <c r="H64" s="1415"/>
      <c r="I64" s="1415"/>
      <c r="J64" s="2240"/>
      <c r="K64" s="2232"/>
      <c r="L64" s="2232"/>
      <c r="M64" s="843"/>
      <c r="N64" s="1420"/>
      <c r="O64" s="1420"/>
      <c r="P64" s="2217"/>
      <c r="Q64" s="2233"/>
      <c r="R64" s="2233"/>
      <c r="S64" s="868"/>
      <c r="T64" s="868"/>
      <c r="U64" s="2217"/>
      <c r="V64" s="2217"/>
      <c r="W64" s="2217"/>
      <c r="X64" s="2217"/>
      <c r="Y64" s="2217"/>
      <c r="Z64" s="2217"/>
      <c r="AA64" s="2217"/>
      <c r="AB64" s="2217"/>
    </row>
    <row r="65" spans="1:29" s="2215" customFormat="1" ht="15">
      <c r="A65" s="2226"/>
      <c r="B65" s="2227"/>
      <c r="C65" s="855" t="s">
        <v>231</v>
      </c>
      <c r="D65" s="853"/>
      <c r="E65" s="1414"/>
      <c r="F65" s="1414"/>
      <c r="G65" s="1414" t="s">
        <v>18</v>
      </c>
      <c r="H65" s="1415"/>
      <c r="I65" s="1414"/>
      <c r="J65" s="2240"/>
      <c r="K65" s="2232">
        <f>'Tableau 3A'!P65</f>
        <v>0</v>
      </c>
      <c r="L65" s="2232">
        <f>'Tableau 3A'!Q65</f>
        <v>0</v>
      </c>
      <c r="M65" s="843"/>
      <c r="N65" s="1420"/>
      <c r="O65" s="1420"/>
      <c r="P65" s="2217"/>
      <c r="Q65" s="2233">
        <f t="shared" si="1"/>
        <v>0</v>
      </c>
      <c r="R65" s="2233">
        <f t="shared" si="1"/>
        <v>0</v>
      </c>
      <c r="S65" s="868">
        <v>0</v>
      </c>
      <c r="T65" s="868">
        <v>0</v>
      </c>
      <c r="U65" s="2217"/>
      <c r="V65" s="2217"/>
      <c r="W65" s="2217"/>
      <c r="X65" s="2217"/>
      <c r="Y65" s="2217"/>
      <c r="Z65" s="2217"/>
      <c r="AA65" s="2217"/>
      <c r="AB65" s="2217"/>
    </row>
    <row r="66" spans="1:29" s="2215" customFormat="1" ht="15">
      <c r="A66" s="2226"/>
      <c r="B66" s="2227"/>
      <c r="C66" s="855"/>
      <c r="D66" s="853"/>
      <c r="E66" s="1414"/>
      <c r="F66" s="1414"/>
      <c r="G66" s="1414"/>
      <c r="H66" s="1415"/>
      <c r="I66" s="1415"/>
      <c r="J66" s="2240"/>
      <c r="K66" s="2232"/>
      <c r="L66" s="2232"/>
      <c r="M66" s="843"/>
      <c r="N66" s="1420"/>
      <c r="O66" s="1420"/>
      <c r="P66" s="2217"/>
      <c r="Q66" s="2233"/>
      <c r="R66" s="2233"/>
      <c r="S66" s="868"/>
      <c r="T66" s="868"/>
      <c r="U66" s="2217"/>
      <c r="V66" s="2217"/>
      <c r="W66" s="2217"/>
      <c r="X66" s="2217"/>
      <c r="Y66" s="2217"/>
      <c r="Z66" s="2217"/>
      <c r="AA66" s="2217"/>
      <c r="AB66" s="2217"/>
    </row>
    <row r="67" spans="1:29" s="2215" customFormat="1" ht="15">
      <c r="A67" s="2226"/>
      <c r="B67" s="2227"/>
      <c r="C67" s="855" t="s">
        <v>231</v>
      </c>
      <c r="D67" s="853"/>
      <c r="E67" s="1414"/>
      <c r="F67" s="1414"/>
      <c r="G67" s="1414" t="s">
        <v>1462</v>
      </c>
      <c r="H67" s="1415"/>
      <c r="I67" s="1414"/>
      <c r="J67" s="2240"/>
      <c r="K67" s="2232">
        <f>'Tableau 3A'!P67</f>
        <v>0</v>
      </c>
      <c r="L67" s="2232">
        <f>'Tableau 3A'!Q67</f>
        <v>0</v>
      </c>
      <c r="M67" s="843"/>
      <c r="N67" s="1420"/>
      <c r="O67" s="1420"/>
      <c r="P67" s="2217"/>
      <c r="Q67" s="2233">
        <f t="shared" si="1"/>
        <v>0</v>
      </c>
      <c r="R67" s="2233">
        <f t="shared" si="1"/>
        <v>0</v>
      </c>
      <c r="S67" s="868">
        <v>0</v>
      </c>
      <c r="T67" s="868">
        <v>0</v>
      </c>
      <c r="U67" s="2217"/>
      <c r="V67" s="2217"/>
      <c r="W67" s="2217"/>
      <c r="X67" s="2217"/>
      <c r="Y67" s="2217"/>
      <c r="Z67" s="2217"/>
      <c r="AA67" s="2217"/>
    </row>
    <row r="68" spans="1:29" s="2215" customFormat="1" ht="15">
      <c r="A68" s="2226"/>
      <c r="B68" s="2227"/>
      <c r="C68" s="855"/>
      <c r="D68" s="853"/>
      <c r="E68" s="1414"/>
      <c r="F68" s="1414"/>
      <c r="G68" s="1414"/>
      <c r="H68" s="1415"/>
      <c r="I68" s="2303" t="s">
        <v>1463</v>
      </c>
      <c r="J68" s="2240"/>
      <c r="K68" s="2232"/>
      <c r="L68" s="2232"/>
      <c r="M68" s="843"/>
      <c r="N68" s="1420"/>
      <c r="O68" s="1420"/>
      <c r="P68" s="2217"/>
      <c r="Q68" s="2233"/>
      <c r="R68" s="2233"/>
      <c r="S68" s="868"/>
      <c r="T68" s="868"/>
      <c r="U68" s="2217"/>
      <c r="V68" s="2217"/>
      <c r="W68" s="2217"/>
      <c r="X68" s="2217"/>
      <c r="Y68" s="2217"/>
      <c r="Z68" s="2217"/>
      <c r="AA68" s="2217"/>
    </row>
    <row r="69" spans="1:29" s="2215" customFormat="1" ht="15">
      <c r="A69" s="2226"/>
      <c r="B69" s="2227"/>
      <c r="C69" s="855" t="s">
        <v>230</v>
      </c>
      <c r="D69" s="853"/>
      <c r="E69" s="2242"/>
      <c r="F69" s="2242"/>
      <c r="G69" s="2242" t="s">
        <v>252</v>
      </c>
      <c r="H69" s="2241"/>
      <c r="I69" s="2241"/>
      <c r="J69" s="2240"/>
      <c r="K69" s="2232">
        <f>'Tableau 3A'!P69</f>
        <v>0</v>
      </c>
      <c r="L69" s="2232">
        <f>'Tableau 3A'!Q69</f>
        <v>0</v>
      </c>
      <c r="M69" s="843"/>
      <c r="N69" s="1420"/>
      <c r="O69" s="1420"/>
      <c r="P69" s="2217"/>
      <c r="Q69" s="2233">
        <f t="shared" si="1"/>
        <v>0</v>
      </c>
      <c r="R69" s="2233">
        <f t="shared" si="1"/>
        <v>0</v>
      </c>
      <c r="S69" s="868">
        <v>0</v>
      </c>
      <c r="T69" s="868">
        <v>0</v>
      </c>
      <c r="U69" s="2217"/>
      <c r="V69" s="2217"/>
      <c r="W69" s="2217"/>
      <c r="X69" s="2217"/>
      <c r="Y69" s="2217"/>
      <c r="Z69" s="2217"/>
      <c r="AA69" s="2217"/>
      <c r="AB69" s="2217"/>
      <c r="AC69" s="2217"/>
    </row>
    <row r="70" spans="1:29" s="2215" customFormat="1" ht="15">
      <c r="A70" s="2226"/>
      <c r="B70" s="2227"/>
      <c r="C70" s="855"/>
      <c r="D70" s="853"/>
      <c r="E70" s="1414"/>
      <c r="F70" s="1414"/>
      <c r="G70" s="1414"/>
      <c r="H70" s="1415"/>
      <c r="I70" s="1415"/>
      <c r="J70" s="2240"/>
      <c r="K70" s="2232"/>
      <c r="L70" s="2232"/>
      <c r="M70" s="843"/>
      <c r="N70" s="1420"/>
      <c r="O70" s="1420"/>
      <c r="P70" s="2217"/>
      <c r="Q70" s="2233"/>
      <c r="R70" s="2233"/>
      <c r="S70" s="868"/>
      <c r="T70" s="868"/>
      <c r="U70" s="2217"/>
      <c r="V70" s="2217"/>
      <c r="W70" s="2217"/>
      <c r="X70" s="2217"/>
      <c r="Y70" s="2217"/>
      <c r="Z70" s="2217"/>
      <c r="AA70" s="2217"/>
      <c r="AB70" s="2217"/>
      <c r="AC70" s="2217"/>
    </row>
    <row r="71" spans="1:29" s="2215" customFormat="1" ht="15">
      <c r="A71" s="2226"/>
      <c r="B71" s="2227"/>
      <c r="C71" s="855" t="s">
        <v>231</v>
      </c>
      <c r="D71" s="853"/>
      <c r="E71" s="1414"/>
      <c r="F71" s="1414"/>
      <c r="G71" s="1414" t="s">
        <v>14</v>
      </c>
      <c r="H71" s="1415"/>
      <c r="I71" s="1415"/>
      <c r="J71" s="2240"/>
      <c r="K71" s="2232">
        <f>'Tableau 3A'!P71</f>
        <v>0</v>
      </c>
      <c r="L71" s="2232">
        <f>'Tableau 3A'!Q71</f>
        <v>0</v>
      </c>
      <c r="M71" s="843"/>
      <c r="N71" s="1420"/>
      <c r="O71" s="1420"/>
      <c r="P71" s="2217"/>
      <c r="Q71" s="2233">
        <f t="shared" si="1"/>
        <v>0</v>
      </c>
      <c r="R71" s="2233">
        <f t="shared" si="1"/>
        <v>0</v>
      </c>
      <c r="S71" s="868">
        <v>0</v>
      </c>
      <c r="T71" s="868">
        <v>0</v>
      </c>
      <c r="U71" s="2217"/>
      <c r="V71" s="2217"/>
      <c r="W71" s="2217"/>
      <c r="X71" s="2217"/>
      <c r="Y71" s="2217"/>
      <c r="Z71" s="2217"/>
      <c r="AA71" s="2217"/>
      <c r="AB71" s="2217"/>
      <c r="AC71" s="2217"/>
    </row>
    <row r="72" spans="1:29" s="2215" customFormat="1" ht="15">
      <c r="A72" s="2226"/>
      <c r="B72" s="2227"/>
      <c r="C72" s="855" t="s">
        <v>231</v>
      </c>
      <c r="D72" s="853"/>
      <c r="E72" s="1414"/>
      <c r="F72" s="1414"/>
      <c r="G72" s="1414" t="s">
        <v>452</v>
      </c>
      <c r="H72" s="1415"/>
      <c r="I72" s="1415"/>
      <c r="J72" s="2240"/>
      <c r="K72" s="2232">
        <f>'Tableau 3A'!P72</f>
        <v>0</v>
      </c>
      <c r="L72" s="2232">
        <f>'Tableau 3A'!Q72</f>
        <v>0</v>
      </c>
      <c r="M72" s="843"/>
      <c r="N72" s="1420"/>
      <c r="O72" s="1420"/>
      <c r="P72" s="2217"/>
      <c r="Q72" s="2233">
        <f t="shared" si="1"/>
        <v>0</v>
      </c>
      <c r="R72" s="2233">
        <f t="shared" si="1"/>
        <v>0</v>
      </c>
      <c r="S72" s="868">
        <v>0</v>
      </c>
      <c r="T72" s="868">
        <v>0</v>
      </c>
      <c r="U72" s="2217"/>
      <c r="V72" s="2217"/>
      <c r="W72" s="2217"/>
      <c r="X72" s="2217"/>
      <c r="Y72" s="2217"/>
      <c r="Z72" s="2217"/>
      <c r="AA72" s="2217"/>
      <c r="AB72" s="2217"/>
      <c r="AC72" s="2217"/>
    </row>
    <row r="73" spans="1:29" s="2215" customFormat="1" ht="15">
      <c r="A73" s="2226"/>
      <c r="B73" s="2227"/>
      <c r="C73" s="855"/>
      <c r="D73" s="853"/>
      <c r="E73" s="1414"/>
      <c r="F73" s="1414"/>
      <c r="G73" s="1414"/>
      <c r="H73" s="1415"/>
      <c r="I73" s="1415"/>
      <c r="J73" s="2227"/>
      <c r="K73" s="2232"/>
      <c r="L73" s="2232"/>
      <c r="M73" s="843"/>
      <c r="N73" s="1420"/>
      <c r="O73" s="1420"/>
      <c r="P73" s="2217"/>
      <c r="Q73" s="2233"/>
      <c r="R73" s="2233"/>
      <c r="S73" s="868"/>
      <c r="T73" s="868"/>
      <c r="U73" s="2217"/>
      <c r="V73" s="2217"/>
      <c r="W73" s="2217"/>
      <c r="X73" s="2217"/>
      <c r="Y73" s="2217"/>
      <c r="Z73" s="2217"/>
      <c r="AA73" s="2217"/>
      <c r="AB73" s="2217"/>
      <c r="AC73" s="2217"/>
    </row>
    <row r="74" spans="1:29" s="2215" customFormat="1" ht="15">
      <c r="A74" s="2226"/>
      <c r="B74" s="2227"/>
      <c r="C74" s="855"/>
      <c r="D74" s="853"/>
      <c r="E74" s="1414"/>
      <c r="F74" s="1414" t="s">
        <v>449</v>
      </c>
      <c r="G74" s="1414" t="s">
        <v>253</v>
      </c>
      <c r="H74" s="1414"/>
      <c r="I74" s="1414"/>
      <c r="J74" s="2240"/>
      <c r="K74" s="2232">
        <f>'Tableau 3A'!P74</f>
        <v>0</v>
      </c>
      <c r="L74" s="2232">
        <f>'Tableau 3A'!Q74</f>
        <v>0</v>
      </c>
      <c r="M74" s="843"/>
      <c r="N74" s="1420"/>
      <c r="O74" s="1420"/>
      <c r="P74" s="2217"/>
      <c r="Q74" s="2233">
        <f>Q76+Q86+Q87</f>
        <v>0</v>
      </c>
      <c r="R74" s="2233">
        <f>R76+R86+R87</f>
        <v>0</v>
      </c>
      <c r="S74" s="868">
        <v>0</v>
      </c>
      <c r="T74" s="868">
        <v>0</v>
      </c>
      <c r="U74" s="2217"/>
      <c r="V74" s="2217"/>
      <c r="W74" s="2217"/>
      <c r="X74" s="2217"/>
      <c r="Y74" s="2217"/>
      <c r="Z74" s="2217"/>
      <c r="AA74" s="2217"/>
      <c r="AB74" s="2217"/>
      <c r="AC74" s="2217"/>
    </row>
    <row r="75" spans="1:29" s="843" customFormat="1" ht="15">
      <c r="A75" s="2226"/>
      <c r="B75" s="2227"/>
      <c r="C75" s="855"/>
      <c r="D75" s="853"/>
      <c r="E75" s="1414"/>
      <c r="F75" s="1414"/>
      <c r="G75" s="1414"/>
      <c r="H75" s="1414"/>
      <c r="I75" s="1414"/>
      <c r="J75" s="2227"/>
      <c r="K75" s="2232"/>
      <c r="L75" s="2232"/>
      <c r="N75" s="1419"/>
      <c r="O75" s="2227"/>
      <c r="P75" s="930"/>
      <c r="Q75" s="2233"/>
      <c r="R75" s="2233"/>
      <c r="S75" s="868"/>
      <c r="T75" s="868"/>
      <c r="U75" s="930"/>
      <c r="V75" s="930"/>
      <c r="W75" s="930"/>
      <c r="X75" s="930"/>
      <c r="Y75" s="930"/>
      <c r="Z75" s="930"/>
      <c r="AA75" s="930"/>
      <c r="AB75" s="930"/>
      <c r="AC75" s="930"/>
    </row>
    <row r="76" spans="1:29" s="843" customFormat="1" ht="15">
      <c r="A76" s="2226"/>
      <c r="B76" s="2227"/>
      <c r="C76" s="855"/>
      <c r="D76" s="853"/>
      <c r="E76" s="1414"/>
      <c r="F76" s="1414"/>
      <c r="G76" s="2239" t="s">
        <v>395</v>
      </c>
      <c r="H76" s="1414" t="s">
        <v>254</v>
      </c>
      <c r="I76" s="1414"/>
      <c r="J76" s="2240"/>
      <c r="K76" s="2232">
        <f>'Tableau 3A'!P76</f>
        <v>0</v>
      </c>
      <c r="L76" s="2232">
        <f>'Tableau 3A'!Q76</f>
        <v>0</v>
      </c>
      <c r="N76" s="1420"/>
      <c r="O76" s="2240"/>
      <c r="P76" s="930"/>
      <c r="Q76" s="2233">
        <f>Q77+Q78+Q79+Q83</f>
        <v>0</v>
      </c>
      <c r="R76" s="2233">
        <f>R77+R78+R79+R83</f>
        <v>0</v>
      </c>
      <c r="S76" s="868">
        <v>0</v>
      </c>
      <c r="T76" s="868">
        <v>0</v>
      </c>
      <c r="U76" s="930"/>
      <c r="V76" s="930"/>
      <c r="W76" s="930"/>
      <c r="X76" s="930"/>
      <c r="Y76" s="930"/>
      <c r="Z76" s="930"/>
      <c r="AA76" s="930"/>
      <c r="AB76" s="930"/>
      <c r="AC76" s="930"/>
    </row>
    <row r="77" spans="1:29" s="2215" customFormat="1" ht="15">
      <c r="A77" s="2226"/>
      <c r="B77" s="2227"/>
      <c r="C77" s="855" t="s">
        <v>230</v>
      </c>
      <c r="D77" s="853"/>
      <c r="E77" s="1414"/>
      <c r="F77" s="1414"/>
      <c r="G77" s="1414"/>
      <c r="H77" s="1415" t="s">
        <v>255</v>
      </c>
      <c r="I77" s="1415"/>
      <c r="J77" s="2240"/>
      <c r="K77" s="2232">
        <f>'Tableau 3A'!P77</f>
        <v>0</v>
      </c>
      <c r="L77" s="2232">
        <f>'Tableau 3A'!Q77</f>
        <v>0</v>
      </c>
      <c r="M77" s="843"/>
      <c r="N77" s="1420"/>
      <c r="O77" s="2240"/>
      <c r="P77" s="2217"/>
      <c r="Q77" s="2233">
        <f t="shared" si="1"/>
        <v>0</v>
      </c>
      <c r="R77" s="2233">
        <f t="shared" si="1"/>
        <v>0</v>
      </c>
      <c r="S77" s="868">
        <v>0</v>
      </c>
      <c r="T77" s="868">
        <v>0</v>
      </c>
      <c r="U77" s="2217"/>
      <c r="V77" s="2217"/>
      <c r="W77" s="2217"/>
      <c r="X77" s="2217"/>
      <c r="Y77" s="2217"/>
      <c r="Z77" s="2217"/>
      <c r="AA77" s="2217"/>
      <c r="AB77" s="2217"/>
      <c r="AC77" s="2217"/>
    </row>
    <row r="78" spans="1:29" s="2215" customFormat="1" ht="15">
      <c r="A78" s="2226"/>
      <c r="B78" s="2227"/>
      <c r="C78" s="855" t="s">
        <v>230</v>
      </c>
      <c r="D78" s="853"/>
      <c r="E78" s="1414"/>
      <c r="F78" s="1414"/>
      <c r="G78" s="1414"/>
      <c r="H78" s="1415" t="s">
        <v>1386</v>
      </c>
      <c r="I78" s="1415"/>
      <c r="J78" s="2240"/>
      <c r="K78" s="2232">
        <f>'Tableau 3A'!P78</f>
        <v>0</v>
      </c>
      <c r="L78" s="2232">
        <f>'Tableau 3A'!Q78</f>
        <v>0</v>
      </c>
      <c r="M78" s="843"/>
      <c r="N78" s="1420"/>
      <c r="O78" s="2240"/>
      <c r="P78" s="2217"/>
      <c r="Q78" s="2233">
        <f t="shared" si="1"/>
        <v>0</v>
      </c>
      <c r="R78" s="2233">
        <f t="shared" si="1"/>
        <v>0</v>
      </c>
      <c r="S78" s="868">
        <v>0</v>
      </c>
      <c r="T78" s="868">
        <v>0</v>
      </c>
      <c r="U78" s="2217"/>
      <c r="V78" s="2217"/>
      <c r="W78" s="2217"/>
      <c r="X78" s="2217"/>
      <c r="Y78" s="2217"/>
      <c r="Z78" s="2217"/>
      <c r="AA78" s="2217"/>
      <c r="AB78" s="2217"/>
      <c r="AC78" s="2217"/>
    </row>
    <row r="79" spans="1:29" s="2215" customFormat="1" ht="15">
      <c r="A79" s="2226"/>
      <c r="B79" s="2227"/>
      <c r="C79" s="855"/>
      <c r="D79" s="853"/>
      <c r="E79" s="1414"/>
      <c r="F79" s="1414"/>
      <c r="G79" s="1414"/>
      <c r="H79" s="1415" t="s">
        <v>1387</v>
      </c>
      <c r="I79" s="1415"/>
      <c r="J79" s="2240"/>
      <c r="K79" s="2232">
        <f>'Tableau 3A'!P79</f>
        <v>0</v>
      </c>
      <c r="L79" s="2232">
        <f>'Tableau 3A'!Q79</f>
        <v>0</v>
      </c>
      <c r="M79" s="843"/>
      <c r="N79" s="1420"/>
      <c r="O79" s="2240"/>
      <c r="P79" s="2217"/>
      <c r="Q79" s="2233">
        <f>Q80+Q81+Q82</f>
        <v>0</v>
      </c>
      <c r="R79" s="2233">
        <f>R80+R81+R82</f>
        <v>0</v>
      </c>
      <c r="S79" s="868">
        <v>0</v>
      </c>
      <c r="T79" s="868">
        <v>0</v>
      </c>
      <c r="U79" s="2217"/>
      <c r="V79" s="2217"/>
      <c r="W79" s="2217"/>
      <c r="X79" s="2217"/>
      <c r="Y79" s="2217"/>
      <c r="Z79" s="2217"/>
      <c r="AA79" s="2217"/>
      <c r="AB79" s="2217"/>
      <c r="AC79" s="2217"/>
    </row>
    <row r="80" spans="1:29" s="2215" customFormat="1" ht="15">
      <c r="A80" s="2226"/>
      <c r="B80" s="2227"/>
      <c r="C80" s="855" t="s">
        <v>230</v>
      </c>
      <c r="D80" s="853"/>
      <c r="E80" s="1414"/>
      <c r="F80" s="1414"/>
      <c r="G80" s="1414"/>
      <c r="H80" s="1415"/>
      <c r="I80" s="1415" t="s">
        <v>257</v>
      </c>
      <c r="J80" s="2240"/>
      <c r="K80" s="2232">
        <f>'Tableau 3A'!P80</f>
        <v>0</v>
      </c>
      <c r="L80" s="2232">
        <f>'Tableau 3A'!Q80</f>
        <v>0</v>
      </c>
      <c r="M80" s="843"/>
      <c r="N80" s="1420"/>
      <c r="O80" s="2240"/>
      <c r="P80" s="2217"/>
      <c r="Q80" s="2233">
        <f t="shared" si="1"/>
        <v>0</v>
      </c>
      <c r="R80" s="2233">
        <f t="shared" si="1"/>
        <v>0</v>
      </c>
      <c r="S80" s="868">
        <v>0</v>
      </c>
      <c r="T80" s="868">
        <v>0</v>
      </c>
      <c r="U80" s="2217"/>
      <c r="V80" s="2217"/>
      <c r="W80" s="2217"/>
      <c r="X80" s="2217"/>
      <c r="Y80" s="2217"/>
      <c r="Z80" s="2217"/>
      <c r="AA80" s="2217"/>
      <c r="AB80" s="2217"/>
      <c r="AC80" s="2217"/>
    </row>
    <row r="81" spans="1:29" s="2215" customFormat="1" ht="15">
      <c r="A81" s="2226"/>
      <c r="B81" s="2227"/>
      <c r="C81" s="855" t="s">
        <v>231</v>
      </c>
      <c r="D81" s="853"/>
      <c r="E81" s="1414"/>
      <c r="F81" s="1414"/>
      <c r="G81" s="1414"/>
      <c r="H81" s="1415"/>
      <c r="I81" s="1415" t="s">
        <v>285</v>
      </c>
      <c r="J81" s="2240"/>
      <c r="K81" s="2232">
        <f>'Tableau 3A'!P81</f>
        <v>0</v>
      </c>
      <c r="L81" s="2232">
        <f>'Tableau 3A'!Q81</f>
        <v>0</v>
      </c>
      <c r="M81" s="843"/>
      <c r="N81" s="1420"/>
      <c r="O81" s="2240"/>
      <c r="P81" s="2217"/>
      <c r="Q81" s="2233">
        <f t="shared" si="1"/>
        <v>0</v>
      </c>
      <c r="R81" s="2233">
        <f t="shared" si="1"/>
        <v>0</v>
      </c>
      <c r="S81" s="868">
        <v>0</v>
      </c>
      <c r="T81" s="868">
        <v>0</v>
      </c>
      <c r="U81" s="2217"/>
      <c r="V81" s="2217"/>
      <c r="W81" s="2217"/>
      <c r="X81" s="2217"/>
      <c r="Y81" s="2217"/>
      <c r="Z81" s="2217"/>
      <c r="AA81" s="2217"/>
      <c r="AB81" s="2217"/>
      <c r="AC81" s="2217"/>
    </row>
    <row r="82" spans="1:29" s="2215" customFormat="1" ht="15">
      <c r="A82" s="2226"/>
      <c r="B82" s="2227"/>
      <c r="C82" s="855" t="s">
        <v>231</v>
      </c>
      <c r="D82" s="853"/>
      <c r="E82" s="1414"/>
      <c r="F82" s="1414"/>
      <c r="G82" s="1414"/>
      <c r="H82" s="1415"/>
      <c r="I82" s="1415" t="s">
        <v>258</v>
      </c>
      <c r="J82" s="2227"/>
      <c r="K82" s="2232">
        <f>'Tableau 3A'!P82</f>
        <v>0</v>
      </c>
      <c r="L82" s="2232">
        <f>'Tableau 3A'!Q82</f>
        <v>0</v>
      </c>
      <c r="M82" s="2236"/>
      <c r="N82" s="1419"/>
      <c r="O82" s="2227"/>
      <c r="P82" s="2217"/>
      <c r="Q82" s="2233">
        <f t="shared" si="1"/>
        <v>0</v>
      </c>
      <c r="R82" s="2233">
        <f t="shared" si="1"/>
        <v>0</v>
      </c>
      <c r="S82" s="868">
        <v>0</v>
      </c>
      <c r="T82" s="868">
        <v>0</v>
      </c>
      <c r="U82" s="2217"/>
      <c r="V82" s="2217"/>
      <c r="W82" s="2217"/>
      <c r="X82" s="2217"/>
      <c r="Y82" s="2217"/>
      <c r="Z82" s="2217"/>
      <c r="AA82" s="2217"/>
      <c r="AB82" s="2217"/>
      <c r="AC82" s="2217"/>
    </row>
    <row r="83" spans="1:29" s="2215" customFormat="1" ht="15">
      <c r="A83" s="2226"/>
      <c r="B83" s="2227"/>
      <c r="C83" s="855" t="s">
        <v>230</v>
      </c>
      <c r="D83" s="853"/>
      <c r="E83" s="1414"/>
      <c r="F83" s="1414"/>
      <c r="G83" s="1414"/>
      <c r="H83" s="1415" t="s">
        <v>259</v>
      </c>
      <c r="I83" s="1415"/>
      <c r="J83" s="2227"/>
      <c r="K83" s="2232">
        <f>'Tableau 3A'!P83</f>
        <v>0</v>
      </c>
      <c r="L83" s="2232">
        <f>'Tableau 3A'!Q83</f>
        <v>0</v>
      </c>
      <c r="M83" s="843"/>
      <c r="N83" s="1419"/>
      <c r="O83" s="2227"/>
      <c r="P83" s="2217"/>
      <c r="Q83" s="2233">
        <f t="shared" si="1"/>
        <v>0</v>
      </c>
      <c r="R83" s="2233">
        <f t="shared" si="1"/>
        <v>0</v>
      </c>
      <c r="S83" s="868">
        <v>0</v>
      </c>
      <c r="T83" s="868">
        <v>0</v>
      </c>
      <c r="U83" s="2217"/>
      <c r="V83" s="2217"/>
      <c r="W83" s="2217"/>
      <c r="X83" s="2217"/>
      <c r="Y83" s="2217"/>
      <c r="Z83" s="2217"/>
      <c r="AA83" s="2217"/>
      <c r="AB83" s="2217"/>
      <c r="AC83" s="2217"/>
    </row>
    <row r="84" spans="1:29" s="2215" customFormat="1" ht="15">
      <c r="A84" s="2226"/>
      <c r="B84" s="2227"/>
      <c r="C84" s="855" t="s">
        <v>231</v>
      </c>
      <c r="D84" s="853"/>
      <c r="E84" s="1414"/>
      <c r="F84" s="1414"/>
      <c r="G84" s="1414"/>
      <c r="H84" s="1415" t="s">
        <v>1266</v>
      </c>
      <c r="I84" s="1415"/>
      <c r="J84" s="2227"/>
      <c r="K84" s="2232">
        <f>'Tableau 3A'!P84</f>
        <v>0</v>
      </c>
      <c r="L84" s="2232">
        <f>'Tableau 3A'!Q84</f>
        <v>0</v>
      </c>
      <c r="M84" s="2236"/>
      <c r="N84" s="1419"/>
      <c r="O84" s="2227"/>
      <c r="P84" s="2217"/>
      <c r="Q84" s="2233">
        <f t="shared" si="1"/>
        <v>0</v>
      </c>
      <c r="R84" s="2233">
        <f t="shared" si="1"/>
        <v>0</v>
      </c>
      <c r="S84" s="868">
        <v>0</v>
      </c>
      <c r="T84" s="868">
        <v>0</v>
      </c>
      <c r="U84" s="2217"/>
      <c r="V84" s="2217"/>
      <c r="W84" s="2217"/>
      <c r="X84" s="2217"/>
      <c r="Y84" s="2217"/>
      <c r="Z84" s="2217"/>
      <c r="AA84" s="2217"/>
      <c r="AB84" s="2217"/>
      <c r="AC84" s="2217"/>
    </row>
    <row r="85" spans="1:29" s="2215" customFormat="1" ht="15">
      <c r="A85" s="2226"/>
      <c r="B85" s="2227"/>
      <c r="C85" s="855"/>
      <c r="D85" s="853"/>
      <c r="E85" s="1414"/>
      <c r="F85" s="1414"/>
      <c r="G85" s="1414"/>
      <c r="H85" s="1415"/>
      <c r="I85" s="1415"/>
      <c r="J85" s="2240"/>
      <c r="K85" s="2232"/>
      <c r="L85" s="2232"/>
      <c r="M85" s="843"/>
      <c r="N85" s="1420"/>
      <c r="O85" s="2240"/>
      <c r="P85" s="2217"/>
      <c r="Q85" s="2233">
        <f t="shared" si="1"/>
        <v>0</v>
      </c>
      <c r="R85" s="2233">
        <f t="shared" si="1"/>
        <v>0</v>
      </c>
      <c r="S85" s="868">
        <v>0</v>
      </c>
      <c r="T85" s="868">
        <v>0</v>
      </c>
      <c r="U85" s="2217"/>
      <c r="V85" s="2217"/>
      <c r="W85" s="2217"/>
      <c r="X85" s="2217"/>
      <c r="Y85" s="2217"/>
      <c r="Z85" s="2217"/>
      <c r="AA85" s="2217"/>
      <c r="AB85" s="2217"/>
      <c r="AC85" s="2217"/>
    </row>
    <row r="86" spans="1:29" s="2215" customFormat="1" ht="15">
      <c r="A86" s="2226"/>
      <c r="B86" s="2227"/>
      <c r="C86" s="855" t="s">
        <v>231</v>
      </c>
      <c r="D86" s="853"/>
      <c r="E86" s="1414"/>
      <c r="F86" s="1414"/>
      <c r="G86" s="1414" t="s">
        <v>856</v>
      </c>
      <c r="H86" s="1415"/>
      <c r="I86" s="1414"/>
      <c r="J86" s="2240"/>
      <c r="K86" s="2232">
        <f>'Tableau 3A'!P86</f>
        <v>0</v>
      </c>
      <c r="L86" s="2232">
        <f>'Tableau 3A'!Q86</f>
        <v>0</v>
      </c>
      <c r="M86" s="843"/>
      <c r="N86" s="1420"/>
      <c r="O86" s="2240"/>
      <c r="P86" s="2217"/>
      <c r="Q86" s="2233">
        <f t="shared" si="1"/>
        <v>0</v>
      </c>
      <c r="R86" s="2233">
        <f t="shared" si="1"/>
        <v>0</v>
      </c>
      <c r="S86" s="868">
        <v>0</v>
      </c>
      <c r="T86" s="868">
        <v>0</v>
      </c>
      <c r="U86" s="2217"/>
      <c r="V86" s="2217"/>
      <c r="W86" s="2217"/>
      <c r="X86" s="2217"/>
      <c r="Y86" s="2217"/>
      <c r="Z86" s="2217"/>
      <c r="AA86" s="2217"/>
      <c r="AB86" s="2217"/>
      <c r="AC86" s="2217"/>
    </row>
    <row r="87" spans="1:29" s="2215" customFormat="1" ht="15">
      <c r="A87" s="2226"/>
      <c r="B87" s="2227"/>
      <c r="C87" s="855" t="s">
        <v>231</v>
      </c>
      <c r="D87" s="853"/>
      <c r="E87" s="1414"/>
      <c r="F87" s="1414"/>
      <c r="G87" s="1414" t="s">
        <v>452</v>
      </c>
      <c r="H87" s="1415"/>
      <c r="I87" s="1414"/>
      <c r="J87" s="2240"/>
      <c r="K87" s="2232">
        <f>'Tableau 3A'!P87</f>
        <v>0</v>
      </c>
      <c r="L87" s="2232">
        <f>'Tableau 3A'!Q87</f>
        <v>0</v>
      </c>
      <c r="M87" s="2236"/>
      <c r="N87" s="1420"/>
      <c r="O87" s="2240"/>
      <c r="P87" s="2217"/>
      <c r="Q87" s="2233">
        <f t="shared" si="1"/>
        <v>0</v>
      </c>
      <c r="R87" s="2233">
        <f t="shared" si="1"/>
        <v>0</v>
      </c>
      <c r="S87" s="868">
        <v>0</v>
      </c>
      <c r="T87" s="868">
        <v>0</v>
      </c>
      <c r="U87" s="2217"/>
      <c r="V87" s="2217"/>
      <c r="W87" s="2217"/>
      <c r="X87" s="2217"/>
      <c r="Y87" s="2217"/>
      <c r="Z87" s="2217"/>
      <c r="AA87" s="2217"/>
      <c r="AB87" s="2217"/>
      <c r="AC87" s="2217"/>
    </row>
    <row r="88" spans="1:29" s="2215" customFormat="1" ht="15">
      <c r="A88" s="2226"/>
      <c r="B88" s="2227"/>
      <c r="C88" s="855"/>
      <c r="D88" s="853"/>
      <c r="E88" s="1414"/>
      <c r="F88" s="1414"/>
      <c r="G88" s="1414"/>
      <c r="H88" s="1415"/>
      <c r="I88" s="1415"/>
      <c r="J88" s="2240"/>
      <c r="K88" s="2232"/>
      <c r="L88" s="2232"/>
      <c r="M88" s="843"/>
      <c r="N88" s="1420"/>
      <c r="O88" s="2240"/>
      <c r="P88" s="2217"/>
      <c r="Q88" s="2233"/>
      <c r="R88" s="2233"/>
      <c r="S88" s="868"/>
      <c r="T88" s="868"/>
      <c r="U88" s="2217"/>
      <c r="V88" s="2217"/>
      <c r="W88" s="2217"/>
      <c r="X88" s="2217"/>
      <c r="Y88" s="2217"/>
      <c r="Z88" s="2217"/>
      <c r="AA88" s="2217"/>
      <c r="AB88" s="2217"/>
      <c r="AC88" s="2217"/>
    </row>
    <row r="89" spans="1:29" s="2215" customFormat="1" ht="15">
      <c r="A89" s="2226"/>
      <c r="B89" s="2227"/>
      <c r="C89" s="855"/>
      <c r="D89" s="853"/>
      <c r="E89" s="1414"/>
      <c r="F89" s="1414" t="s">
        <v>450</v>
      </c>
      <c r="G89" s="1414" t="s">
        <v>260</v>
      </c>
      <c r="H89" s="1415"/>
      <c r="I89" s="1415"/>
      <c r="J89" s="2240"/>
      <c r="K89" s="2232">
        <f>'Tableau 3A'!P89</f>
        <v>0</v>
      </c>
      <c r="L89" s="2232">
        <f>'Tableau 3A'!Q89</f>
        <v>0</v>
      </c>
      <c r="M89" s="843"/>
      <c r="N89" s="1420"/>
      <c r="O89" s="2240"/>
      <c r="P89" s="2217"/>
      <c r="Q89" s="2233">
        <f>Q91+Q92</f>
        <v>0</v>
      </c>
      <c r="R89" s="2233">
        <f>R91+R92</f>
        <v>0</v>
      </c>
      <c r="S89" s="868">
        <v>0</v>
      </c>
      <c r="T89" s="868">
        <v>0</v>
      </c>
      <c r="U89" s="2217"/>
      <c r="V89" s="2217"/>
      <c r="W89" s="2217"/>
      <c r="X89" s="2217"/>
      <c r="Y89" s="2217"/>
      <c r="Z89" s="2217"/>
      <c r="AA89" s="2217"/>
      <c r="AB89" s="2217"/>
      <c r="AC89" s="2217"/>
    </row>
    <row r="90" spans="1:29" s="2215" customFormat="1" ht="15">
      <c r="A90" s="2226"/>
      <c r="B90" s="2227"/>
      <c r="C90" s="855"/>
      <c r="D90" s="853"/>
      <c r="E90" s="1414"/>
      <c r="F90" s="1414"/>
      <c r="G90" s="1414" t="s">
        <v>261</v>
      </c>
      <c r="H90" s="1415"/>
      <c r="I90" s="1415"/>
      <c r="J90" s="2240"/>
      <c r="K90" s="2232">
        <f>'Tableau 3A'!P90</f>
        <v>0</v>
      </c>
      <c r="L90" s="2232">
        <f>'Tableau 3A'!Q90</f>
        <v>0</v>
      </c>
      <c r="M90" s="843"/>
      <c r="N90" s="1420"/>
      <c r="O90" s="2240"/>
      <c r="P90" s="2217"/>
      <c r="Q90" s="2233"/>
      <c r="R90" s="2233"/>
      <c r="S90" s="868"/>
      <c r="T90" s="868"/>
      <c r="U90" s="2217"/>
      <c r="V90" s="2217"/>
      <c r="W90" s="2217"/>
      <c r="X90" s="2217"/>
      <c r="Y90" s="2217"/>
      <c r="Z90" s="2217"/>
      <c r="AA90" s="2217"/>
      <c r="AB90" s="2217"/>
      <c r="AC90" s="2217"/>
    </row>
    <row r="91" spans="1:29" s="2215" customFormat="1" ht="15">
      <c r="A91" s="2226"/>
      <c r="B91" s="2227"/>
      <c r="C91" s="855" t="s">
        <v>231</v>
      </c>
      <c r="D91" s="853"/>
      <c r="E91" s="1414"/>
      <c r="F91" s="1414"/>
      <c r="G91" s="1414"/>
      <c r="H91" s="1415" t="s">
        <v>285</v>
      </c>
      <c r="I91" s="1415"/>
      <c r="J91" s="2240"/>
      <c r="K91" s="2232">
        <f>'Tableau 3A'!P91</f>
        <v>0</v>
      </c>
      <c r="L91" s="2232">
        <f>'Tableau 3A'!Q91</f>
        <v>0</v>
      </c>
      <c r="M91" s="843"/>
      <c r="N91" s="1420"/>
      <c r="O91" s="2240"/>
      <c r="P91" s="2217"/>
      <c r="Q91" s="2233">
        <f t="shared" ref="Q91:R132" si="2">K91*$N91</f>
        <v>0</v>
      </c>
      <c r="R91" s="2233">
        <f t="shared" si="2"/>
        <v>0</v>
      </c>
      <c r="S91" s="868">
        <v>0</v>
      </c>
      <c r="T91" s="868">
        <v>0</v>
      </c>
      <c r="U91" s="2217"/>
      <c r="V91" s="2217"/>
      <c r="W91" s="2217"/>
      <c r="X91" s="2217"/>
      <c r="Y91" s="2217"/>
      <c r="Z91" s="2217"/>
      <c r="AA91" s="2217"/>
      <c r="AB91" s="2217"/>
      <c r="AC91" s="2217"/>
    </row>
    <row r="92" spans="1:29" s="2215" customFormat="1" ht="15">
      <c r="A92" s="2226"/>
      <c r="B92" s="2227"/>
      <c r="C92" s="855" t="s">
        <v>230</v>
      </c>
      <c r="D92" s="853"/>
      <c r="E92" s="1414"/>
      <c r="F92" s="1414"/>
      <c r="G92" s="1414"/>
      <c r="H92" s="1415" t="s">
        <v>286</v>
      </c>
      <c r="I92" s="1415"/>
      <c r="J92" s="2240"/>
      <c r="K92" s="2232">
        <f>'Tableau 3A'!P92</f>
        <v>0</v>
      </c>
      <c r="L92" s="2232">
        <f>'Tableau 3A'!Q92</f>
        <v>0</v>
      </c>
      <c r="M92" s="843"/>
      <c r="N92" s="1420"/>
      <c r="O92" s="2240"/>
      <c r="P92" s="2217"/>
      <c r="Q92" s="2233">
        <f t="shared" si="2"/>
        <v>0</v>
      </c>
      <c r="R92" s="2233">
        <f t="shared" si="2"/>
        <v>0</v>
      </c>
      <c r="S92" s="868">
        <v>0</v>
      </c>
      <c r="T92" s="868">
        <v>0</v>
      </c>
      <c r="U92" s="2217"/>
      <c r="V92" s="2217"/>
      <c r="W92" s="2217"/>
      <c r="X92" s="2217"/>
      <c r="Y92" s="2217"/>
      <c r="Z92" s="2217"/>
      <c r="AA92" s="2217"/>
      <c r="AB92" s="2217"/>
      <c r="AC92" s="2217"/>
    </row>
    <row r="93" spans="1:29" s="2215" customFormat="1" ht="15">
      <c r="A93" s="2226"/>
      <c r="B93" s="2227"/>
      <c r="C93" s="855"/>
      <c r="D93" s="853"/>
      <c r="E93" s="1414"/>
      <c r="F93" s="1414"/>
      <c r="G93" s="1414"/>
      <c r="H93" s="1415"/>
      <c r="I93" s="1415"/>
      <c r="J93" s="2240"/>
      <c r="K93" s="2232"/>
      <c r="L93" s="2232"/>
      <c r="M93" s="843"/>
      <c r="N93" s="1420"/>
      <c r="O93" s="2240"/>
      <c r="P93" s="2217"/>
      <c r="Q93" s="2233"/>
      <c r="R93" s="2233"/>
      <c r="S93" s="868"/>
      <c r="T93" s="868"/>
      <c r="U93" s="2217"/>
      <c r="V93" s="2217"/>
      <c r="W93" s="2217"/>
      <c r="X93" s="2217"/>
      <c r="Y93" s="2217"/>
      <c r="Z93" s="2217"/>
      <c r="AA93" s="2217"/>
      <c r="AB93" s="2217"/>
      <c r="AC93" s="2217"/>
    </row>
    <row r="94" spans="1:29" s="2215" customFormat="1" ht="15">
      <c r="A94" s="2226"/>
      <c r="B94" s="2227"/>
      <c r="C94" s="855" t="s">
        <v>231</v>
      </c>
      <c r="D94" s="853"/>
      <c r="E94" s="1414"/>
      <c r="F94" s="1414"/>
      <c r="G94" s="1414" t="s">
        <v>856</v>
      </c>
      <c r="H94" s="1415"/>
      <c r="I94" s="1415"/>
      <c r="J94" s="2240"/>
      <c r="K94" s="2232">
        <f>'Tableau 3A'!P94</f>
        <v>0</v>
      </c>
      <c r="L94" s="2232">
        <f>'Tableau 3A'!Q94</f>
        <v>0</v>
      </c>
      <c r="M94" s="843"/>
      <c r="N94" s="1420"/>
      <c r="O94" s="2240"/>
      <c r="P94" s="2217"/>
      <c r="Q94" s="2233">
        <f t="shared" si="2"/>
        <v>0</v>
      </c>
      <c r="R94" s="2233">
        <f t="shared" si="2"/>
        <v>0</v>
      </c>
      <c r="S94" s="868">
        <v>0</v>
      </c>
      <c r="T94" s="868">
        <v>0</v>
      </c>
      <c r="U94" s="2217"/>
      <c r="V94" s="2217"/>
      <c r="W94" s="2217"/>
      <c r="X94" s="2217"/>
      <c r="Y94" s="2217"/>
      <c r="Z94" s="2217"/>
      <c r="AA94" s="2217"/>
      <c r="AB94" s="2217"/>
      <c r="AC94" s="2217"/>
    </row>
    <row r="95" spans="1:29" s="2215" customFormat="1" ht="15">
      <c r="A95" s="2226"/>
      <c r="B95" s="2227"/>
      <c r="C95" s="855" t="s">
        <v>231</v>
      </c>
      <c r="D95" s="853"/>
      <c r="E95" s="1414"/>
      <c r="F95" s="1414"/>
      <c r="G95" s="1414" t="s">
        <v>452</v>
      </c>
      <c r="H95" s="1415"/>
      <c r="I95" s="1415"/>
      <c r="J95" s="2240"/>
      <c r="K95" s="2232">
        <f>'Tableau 3A'!P95</f>
        <v>0</v>
      </c>
      <c r="L95" s="2232">
        <f>'Tableau 3A'!Q95</f>
        <v>0</v>
      </c>
      <c r="M95" s="843"/>
      <c r="N95" s="1420"/>
      <c r="O95" s="2240"/>
      <c r="P95" s="2217"/>
      <c r="Q95" s="2233">
        <f t="shared" si="2"/>
        <v>0</v>
      </c>
      <c r="R95" s="2233">
        <f t="shared" si="2"/>
        <v>0</v>
      </c>
      <c r="S95" s="868">
        <v>0</v>
      </c>
      <c r="T95" s="868">
        <v>0</v>
      </c>
      <c r="U95" s="2217"/>
      <c r="V95" s="2217"/>
      <c r="W95" s="2217"/>
      <c r="X95" s="2217"/>
      <c r="Y95" s="2217"/>
      <c r="Z95" s="2217"/>
      <c r="AA95" s="2217"/>
      <c r="AB95" s="2217"/>
      <c r="AC95" s="2217"/>
    </row>
    <row r="96" spans="1:29" s="2215" customFormat="1" ht="15">
      <c r="A96" s="2226"/>
      <c r="B96" s="2227"/>
      <c r="C96" s="855"/>
      <c r="D96" s="853"/>
      <c r="E96" s="1414"/>
      <c r="F96" s="1414"/>
      <c r="G96" s="1414"/>
      <c r="H96" s="1415"/>
      <c r="I96" s="1415"/>
      <c r="J96" s="2240"/>
      <c r="K96" s="2232"/>
      <c r="L96" s="2232"/>
      <c r="M96" s="843"/>
      <c r="N96" s="1420"/>
      <c r="O96" s="2240"/>
      <c r="P96" s="2217"/>
      <c r="Q96" s="2233"/>
      <c r="R96" s="2233"/>
      <c r="S96" s="868"/>
      <c r="T96" s="868"/>
      <c r="U96" s="2217"/>
      <c r="V96" s="2217"/>
      <c r="W96" s="2217"/>
      <c r="X96" s="2217"/>
      <c r="Y96" s="2217"/>
      <c r="Z96" s="2217"/>
      <c r="AA96" s="2217"/>
      <c r="AB96" s="2217"/>
      <c r="AC96" s="2217"/>
    </row>
    <row r="97" spans="1:29" s="2215" customFormat="1" ht="15">
      <c r="A97" s="2226"/>
      <c r="B97" s="2227"/>
      <c r="C97" s="855"/>
      <c r="D97" s="853"/>
      <c r="E97" s="1414" t="s">
        <v>441</v>
      </c>
      <c r="F97" s="1414" t="s">
        <v>262</v>
      </c>
      <c r="G97" s="1414"/>
      <c r="H97" s="1414"/>
      <c r="I97" s="1414"/>
      <c r="J97" s="2240"/>
      <c r="K97" s="2232">
        <f>'Tableau 3A'!P97</f>
        <v>0</v>
      </c>
      <c r="L97" s="2232">
        <f>'Tableau 3A'!Q97</f>
        <v>0</v>
      </c>
      <c r="M97" s="843"/>
      <c r="N97" s="1420"/>
      <c r="O97" s="2240"/>
      <c r="P97" s="2217"/>
      <c r="Q97" s="2233">
        <f>Q99+Q100+Q101+Q102+Q103+Q105</f>
        <v>0</v>
      </c>
      <c r="R97" s="2233">
        <f>R99+R100+R101+R102+R103+R105</f>
        <v>0</v>
      </c>
      <c r="S97" s="868">
        <v>0</v>
      </c>
      <c r="T97" s="868">
        <v>0</v>
      </c>
      <c r="U97" s="2217"/>
      <c r="V97" s="2217"/>
      <c r="W97" s="2217"/>
      <c r="X97" s="2217"/>
      <c r="Y97" s="2217"/>
      <c r="Z97" s="2217"/>
      <c r="AA97" s="2217"/>
      <c r="AB97" s="2217"/>
      <c r="AC97" s="2217"/>
    </row>
    <row r="98" spans="1:29" s="2215" customFormat="1" ht="15">
      <c r="A98" s="2226"/>
      <c r="B98" s="2227"/>
      <c r="C98" s="855"/>
      <c r="D98" s="853"/>
      <c r="E98" s="1414"/>
      <c r="F98" s="1414"/>
      <c r="G98" s="1414"/>
      <c r="H98" s="1414"/>
      <c r="I98" s="1414"/>
      <c r="J98" s="2240"/>
      <c r="K98" s="2232"/>
      <c r="L98" s="2232"/>
      <c r="M98" s="843"/>
      <c r="N98" s="1420"/>
      <c r="O98" s="2240"/>
      <c r="P98" s="2217"/>
      <c r="Q98" s="2233"/>
      <c r="R98" s="2233"/>
      <c r="S98" s="868"/>
      <c r="T98" s="868"/>
      <c r="U98" s="2217"/>
      <c r="V98" s="2217"/>
      <c r="W98" s="2217"/>
      <c r="X98" s="2217"/>
      <c r="Y98" s="2217"/>
      <c r="Z98" s="2217"/>
      <c r="AA98" s="2217"/>
      <c r="AB98" s="2217"/>
      <c r="AC98" s="2217"/>
    </row>
    <row r="99" spans="1:29" s="2215" customFormat="1" ht="15">
      <c r="A99" s="2226"/>
      <c r="B99" s="2227"/>
      <c r="C99" s="872" t="s">
        <v>231</v>
      </c>
      <c r="D99" s="2243"/>
      <c r="E99" s="2243"/>
      <c r="F99" s="2243"/>
      <c r="G99" s="2243" t="s">
        <v>501</v>
      </c>
      <c r="H99" s="2243"/>
      <c r="I99" s="2243"/>
      <c r="J99" s="2240"/>
      <c r="K99" s="2232">
        <f>'Tableau 3A'!P99</f>
        <v>0</v>
      </c>
      <c r="L99" s="2232">
        <f>'Tableau 3A'!Q99</f>
        <v>0</v>
      </c>
      <c r="M99" s="2236"/>
      <c r="N99" s="1420"/>
      <c r="O99" s="2240"/>
      <c r="P99" s="2217"/>
      <c r="Q99" s="2233">
        <f t="shared" si="2"/>
        <v>0</v>
      </c>
      <c r="R99" s="2233">
        <f t="shared" si="2"/>
        <v>0</v>
      </c>
      <c r="S99" s="868">
        <v>0</v>
      </c>
      <c r="T99" s="868">
        <v>0</v>
      </c>
      <c r="U99" s="2217"/>
      <c r="V99" s="2217"/>
      <c r="W99" s="2217"/>
      <c r="X99" s="2217"/>
      <c r="Y99" s="2217"/>
      <c r="Z99" s="2217"/>
      <c r="AA99" s="2217"/>
      <c r="AB99" s="2217"/>
      <c r="AC99" s="2217"/>
    </row>
    <row r="100" spans="1:29" s="2215" customFormat="1" ht="15">
      <c r="A100" s="2226"/>
      <c r="B100" s="2227"/>
      <c r="C100" s="872" t="s">
        <v>231</v>
      </c>
      <c r="D100" s="2243"/>
      <c r="E100" s="2243"/>
      <c r="F100" s="2243"/>
      <c r="G100" s="2243" t="s">
        <v>502</v>
      </c>
      <c r="H100" s="1416"/>
      <c r="I100" s="1416"/>
      <c r="J100" s="2240"/>
      <c r="K100" s="2232">
        <f>'Tableau 3A'!P100</f>
        <v>0</v>
      </c>
      <c r="L100" s="2232">
        <f>'Tableau 3A'!Q100</f>
        <v>0</v>
      </c>
      <c r="M100" s="843"/>
      <c r="N100" s="1420"/>
      <c r="O100" s="2240"/>
      <c r="P100" s="2217"/>
      <c r="Q100" s="2233">
        <f t="shared" si="2"/>
        <v>0</v>
      </c>
      <c r="R100" s="2233">
        <f t="shared" si="2"/>
        <v>0</v>
      </c>
      <c r="S100" s="868">
        <v>0</v>
      </c>
      <c r="T100" s="868">
        <v>0</v>
      </c>
      <c r="U100" s="2217"/>
      <c r="V100" s="2217"/>
      <c r="W100" s="2217"/>
      <c r="X100" s="2217"/>
      <c r="Y100" s="2217"/>
      <c r="Z100" s="2217"/>
      <c r="AA100" s="2217"/>
      <c r="AB100" s="2217"/>
      <c r="AC100" s="2217"/>
    </row>
    <row r="101" spans="1:29" s="2215" customFormat="1" ht="15">
      <c r="A101" s="2226"/>
      <c r="B101" s="2227"/>
      <c r="C101" s="872" t="s">
        <v>503</v>
      </c>
      <c r="D101" s="2243"/>
      <c r="E101" s="2243"/>
      <c r="F101" s="2243"/>
      <c r="G101" s="2243" t="s">
        <v>504</v>
      </c>
      <c r="H101" s="1416"/>
      <c r="I101" s="1416"/>
      <c r="J101" s="2240"/>
      <c r="K101" s="2232">
        <f>'Tableau 3A'!P101</f>
        <v>0</v>
      </c>
      <c r="L101" s="2232">
        <f>'Tableau 3A'!Q101</f>
        <v>0</v>
      </c>
      <c r="M101" s="843"/>
      <c r="N101" s="1420"/>
      <c r="O101" s="2240"/>
      <c r="P101" s="2217"/>
      <c r="Q101" s="2233">
        <f t="shared" si="2"/>
        <v>0</v>
      </c>
      <c r="R101" s="2233">
        <f t="shared" si="2"/>
        <v>0</v>
      </c>
      <c r="S101" s="868">
        <v>0</v>
      </c>
      <c r="T101" s="868">
        <v>0</v>
      </c>
      <c r="U101" s="2217"/>
      <c r="V101" s="2217"/>
      <c r="W101" s="2217"/>
      <c r="X101" s="2217"/>
      <c r="Y101" s="2217"/>
      <c r="Z101" s="2217"/>
      <c r="AA101" s="2217"/>
      <c r="AB101" s="2217"/>
      <c r="AC101" s="2217"/>
    </row>
    <row r="102" spans="1:29" s="2215" customFormat="1" ht="15">
      <c r="A102" s="2226"/>
      <c r="B102" s="2227"/>
      <c r="C102" s="872" t="s">
        <v>231</v>
      </c>
      <c r="D102" s="2243"/>
      <c r="E102" s="2243"/>
      <c r="F102" s="2243"/>
      <c r="G102" s="2243" t="s">
        <v>1267</v>
      </c>
      <c r="H102" s="2243"/>
      <c r="I102" s="2243"/>
      <c r="J102" s="2240"/>
      <c r="K102" s="2232">
        <f>'Tableau 3A'!P102</f>
        <v>0</v>
      </c>
      <c r="L102" s="2232">
        <f>'Tableau 3A'!Q102</f>
        <v>0</v>
      </c>
      <c r="M102" s="843"/>
      <c r="N102" s="1420"/>
      <c r="O102" s="2240"/>
      <c r="P102" s="2217"/>
      <c r="Q102" s="2233">
        <f t="shared" si="2"/>
        <v>0</v>
      </c>
      <c r="R102" s="2233">
        <f t="shared" si="2"/>
        <v>0</v>
      </c>
      <c r="S102" s="868">
        <v>0</v>
      </c>
      <c r="T102" s="868">
        <v>0</v>
      </c>
      <c r="U102" s="2217"/>
      <c r="V102" s="2217"/>
      <c r="W102" s="2217"/>
      <c r="X102" s="2217"/>
      <c r="Y102" s="2217"/>
      <c r="Z102" s="2217"/>
      <c r="AA102" s="2217"/>
      <c r="AB102" s="2217"/>
      <c r="AC102" s="2217"/>
    </row>
    <row r="103" spans="1:29" s="2215" customFormat="1" ht="15">
      <c r="A103" s="2226"/>
      <c r="B103" s="2227"/>
      <c r="C103" s="872" t="s">
        <v>231</v>
      </c>
      <c r="D103" s="2243"/>
      <c r="E103" s="2243"/>
      <c r="F103" s="2243"/>
      <c r="G103" s="2243" t="s">
        <v>505</v>
      </c>
      <c r="H103" s="2243"/>
      <c r="I103" s="2243"/>
      <c r="J103" s="2240"/>
      <c r="K103" s="2232">
        <f>'Tableau 3A'!P103</f>
        <v>0</v>
      </c>
      <c r="L103" s="2232">
        <f>'Tableau 3A'!Q103</f>
        <v>0</v>
      </c>
      <c r="M103" s="843"/>
      <c r="N103" s="1420"/>
      <c r="O103" s="2240"/>
      <c r="P103" s="2217"/>
      <c r="Q103" s="2233">
        <f t="shared" si="2"/>
        <v>0</v>
      </c>
      <c r="R103" s="2233">
        <f t="shared" si="2"/>
        <v>0</v>
      </c>
      <c r="S103" s="868">
        <v>0</v>
      </c>
      <c r="T103" s="868">
        <v>0</v>
      </c>
      <c r="U103" s="2217"/>
      <c r="V103" s="2217"/>
      <c r="W103" s="2217"/>
      <c r="X103" s="2217"/>
      <c r="Y103" s="2217"/>
      <c r="Z103" s="2217"/>
      <c r="AA103" s="2217"/>
      <c r="AB103" s="2217"/>
      <c r="AC103" s="2217"/>
    </row>
    <row r="104" spans="1:29" s="2215" customFormat="1" ht="15">
      <c r="A104" s="2226"/>
      <c r="B104" s="2227"/>
      <c r="C104" s="855"/>
      <c r="D104" s="853"/>
      <c r="E104" s="1414"/>
      <c r="F104" s="1414"/>
      <c r="G104" s="1415"/>
      <c r="H104" s="1415"/>
      <c r="I104" s="1415"/>
      <c r="J104" s="2240"/>
      <c r="K104" s="2232"/>
      <c r="L104" s="2232"/>
      <c r="M104" s="843"/>
      <c r="N104" s="1420"/>
      <c r="O104" s="2240"/>
      <c r="P104" s="2217"/>
      <c r="Q104" s="2233"/>
      <c r="R104" s="2233"/>
      <c r="S104" s="868"/>
      <c r="T104" s="868"/>
      <c r="U104" s="2217"/>
      <c r="V104" s="2217"/>
      <c r="W104" s="2217"/>
      <c r="X104" s="2217"/>
      <c r="Y104" s="2217"/>
      <c r="Z104" s="2217"/>
      <c r="AA104" s="2217"/>
      <c r="AB104" s="2217"/>
      <c r="AC104" s="2217"/>
    </row>
    <row r="105" spans="1:29" s="2215" customFormat="1" ht="15">
      <c r="A105" s="2226"/>
      <c r="B105" s="2227"/>
      <c r="C105" s="855" t="s">
        <v>231</v>
      </c>
      <c r="D105" s="853"/>
      <c r="E105" s="1414"/>
      <c r="F105" s="1414"/>
      <c r="G105" s="1414" t="s">
        <v>856</v>
      </c>
      <c r="H105" s="1415"/>
      <c r="I105" s="1414"/>
      <c r="J105" s="2240"/>
      <c r="K105" s="2232">
        <f>'Tableau 3A'!P105</f>
        <v>0</v>
      </c>
      <c r="L105" s="2232">
        <f>'Tableau 3A'!Q105</f>
        <v>0</v>
      </c>
      <c r="M105" s="843"/>
      <c r="N105" s="1420"/>
      <c r="O105" s="2240"/>
      <c r="P105" s="2217"/>
      <c r="Q105" s="2233">
        <f t="shared" si="2"/>
        <v>0</v>
      </c>
      <c r="R105" s="2233">
        <f t="shared" si="2"/>
        <v>0</v>
      </c>
      <c r="S105" s="868">
        <v>0</v>
      </c>
      <c r="T105" s="868">
        <v>0</v>
      </c>
      <c r="U105" s="2217"/>
      <c r="V105" s="2217"/>
      <c r="W105" s="2217"/>
      <c r="X105" s="2217"/>
      <c r="Y105" s="2217"/>
      <c r="Z105" s="2217"/>
      <c r="AA105" s="2217"/>
      <c r="AB105" s="2217"/>
      <c r="AC105" s="2217"/>
    </row>
    <row r="106" spans="1:29" s="2215" customFormat="1" ht="15">
      <c r="A106" s="2226"/>
      <c r="B106" s="2227"/>
      <c r="C106" s="855"/>
      <c r="D106" s="853"/>
      <c r="E106" s="1414"/>
      <c r="F106" s="1414"/>
      <c r="G106" s="1415"/>
      <c r="H106" s="1415"/>
      <c r="I106" s="1415"/>
      <c r="J106" s="2240"/>
      <c r="K106" s="2232"/>
      <c r="L106" s="2232"/>
      <c r="M106" s="843"/>
      <c r="N106" s="1420"/>
      <c r="O106" s="2240"/>
      <c r="P106" s="2217"/>
      <c r="Q106" s="2233"/>
      <c r="R106" s="2233"/>
      <c r="S106" s="868"/>
      <c r="T106" s="868"/>
      <c r="U106" s="2217"/>
      <c r="V106" s="2217"/>
      <c r="W106" s="2217"/>
      <c r="X106" s="2217"/>
      <c r="Y106" s="2217"/>
      <c r="Z106" s="2217"/>
      <c r="AA106" s="2217"/>
      <c r="AB106" s="2217"/>
      <c r="AC106" s="2217"/>
    </row>
    <row r="107" spans="1:29" s="2215" customFormat="1" ht="15">
      <c r="A107" s="2226"/>
      <c r="B107" s="2227"/>
      <c r="C107" s="855"/>
      <c r="D107" s="853"/>
      <c r="E107" s="1414" t="s">
        <v>442</v>
      </c>
      <c r="F107" s="1414" t="s">
        <v>1388</v>
      </c>
      <c r="G107" s="1414"/>
      <c r="H107" s="1415"/>
      <c r="I107" s="1415"/>
      <c r="J107" s="2227"/>
      <c r="K107" s="2232">
        <f>'Tableau 3A'!P107</f>
        <v>0</v>
      </c>
      <c r="L107" s="2232">
        <f>'Tableau 3A'!Q107</f>
        <v>0</v>
      </c>
      <c r="M107" s="843"/>
      <c r="N107" s="1420"/>
      <c r="O107" s="2227"/>
      <c r="P107" s="2217"/>
      <c r="Q107" s="2233">
        <f>Q109+Q110+Q112</f>
        <v>0</v>
      </c>
      <c r="R107" s="2233">
        <f>R109+R110+R112</f>
        <v>0</v>
      </c>
      <c r="S107" s="868">
        <v>0</v>
      </c>
      <c r="T107" s="868">
        <v>0</v>
      </c>
      <c r="U107" s="2217"/>
      <c r="V107" s="2217"/>
      <c r="W107" s="2217"/>
      <c r="X107" s="2217"/>
      <c r="Y107" s="2217"/>
      <c r="Z107" s="2217"/>
      <c r="AA107" s="2217"/>
      <c r="AB107" s="2217"/>
      <c r="AC107" s="2217"/>
    </row>
    <row r="108" spans="1:29" s="2215" customFormat="1" ht="15">
      <c r="A108" s="2226"/>
      <c r="B108" s="2227"/>
      <c r="C108" s="855"/>
      <c r="D108" s="853"/>
      <c r="E108" s="1414"/>
      <c r="F108" s="1414"/>
      <c r="G108" s="1414"/>
      <c r="H108" s="1415"/>
      <c r="I108" s="1415"/>
      <c r="J108" s="2227"/>
      <c r="K108" s="2232"/>
      <c r="L108" s="2232"/>
      <c r="M108" s="843"/>
      <c r="N108" s="1419"/>
      <c r="O108" s="2227"/>
      <c r="P108" s="2217"/>
      <c r="Q108" s="2233"/>
      <c r="R108" s="2233"/>
      <c r="S108" s="868"/>
      <c r="T108" s="868"/>
      <c r="U108" s="2217"/>
      <c r="V108" s="2217"/>
      <c r="W108" s="2217"/>
      <c r="X108" s="2217"/>
      <c r="Y108" s="2217"/>
      <c r="Z108" s="2217"/>
      <c r="AA108" s="2217"/>
      <c r="AB108" s="2217"/>
      <c r="AC108" s="2217"/>
    </row>
    <row r="109" spans="1:29" s="2215" customFormat="1" ht="15">
      <c r="A109" s="2226"/>
      <c r="B109" s="2227"/>
      <c r="C109" s="855" t="s">
        <v>231</v>
      </c>
      <c r="D109" s="853"/>
      <c r="E109" s="1414"/>
      <c r="F109" s="1414"/>
      <c r="G109" s="1414" t="s">
        <v>1269</v>
      </c>
      <c r="H109" s="1415"/>
      <c r="I109" s="1415"/>
      <c r="J109" s="2227"/>
      <c r="K109" s="2232">
        <f>'Tableau 3A'!P109</f>
        <v>0</v>
      </c>
      <c r="L109" s="2232">
        <f>'Tableau 3A'!Q109</f>
        <v>0</v>
      </c>
      <c r="M109" s="843"/>
      <c r="N109" s="1419"/>
      <c r="O109" s="2227"/>
      <c r="P109" s="2217"/>
      <c r="Q109" s="2233">
        <f t="shared" si="2"/>
        <v>0</v>
      </c>
      <c r="R109" s="2233">
        <f t="shared" si="2"/>
        <v>0</v>
      </c>
      <c r="S109" s="868">
        <v>0</v>
      </c>
      <c r="T109" s="868">
        <v>0</v>
      </c>
      <c r="U109" s="2217"/>
      <c r="V109" s="2217"/>
      <c r="W109" s="2217"/>
      <c r="X109" s="2217"/>
      <c r="Y109" s="2217"/>
      <c r="Z109" s="2217"/>
      <c r="AA109" s="2217"/>
      <c r="AB109" s="2217"/>
      <c r="AC109" s="2217"/>
    </row>
    <row r="110" spans="1:29" s="2215" customFormat="1" ht="15">
      <c r="A110" s="2226"/>
      <c r="B110" s="2227"/>
      <c r="C110" s="855" t="s">
        <v>231</v>
      </c>
      <c r="D110" s="853"/>
      <c r="E110" s="1414"/>
      <c r="F110" s="1414"/>
      <c r="G110" s="1414" t="s">
        <v>1270</v>
      </c>
      <c r="H110" s="1415"/>
      <c r="I110" s="1415"/>
      <c r="J110" s="2240"/>
      <c r="K110" s="2232">
        <f>'Tableau 3A'!P110</f>
        <v>0</v>
      </c>
      <c r="L110" s="2232">
        <f>'Tableau 3A'!Q110</f>
        <v>0</v>
      </c>
      <c r="M110" s="843"/>
      <c r="N110" s="1420"/>
      <c r="O110" s="2240"/>
      <c r="P110" s="2217"/>
      <c r="Q110" s="2233">
        <f t="shared" si="2"/>
        <v>0</v>
      </c>
      <c r="R110" s="2233">
        <f t="shared" si="2"/>
        <v>0</v>
      </c>
      <c r="S110" s="868">
        <v>0</v>
      </c>
      <c r="T110" s="868">
        <v>0</v>
      </c>
      <c r="U110" s="2217"/>
      <c r="V110" s="2217"/>
      <c r="W110" s="2217"/>
      <c r="X110" s="2217"/>
      <c r="Y110" s="2217"/>
      <c r="Z110" s="2217"/>
      <c r="AA110" s="2217"/>
      <c r="AB110" s="2217"/>
      <c r="AC110" s="2217"/>
    </row>
    <row r="111" spans="1:29" s="2215" customFormat="1" ht="15">
      <c r="A111" s="2226"/>
      <c r="B111" s="2227"/>
      <c r="C111" s="855"/>
      <c r="D111" s="853"/>
      <c r="E111" s="1414"/>
      <c r="F111" s="1414"/>
      <c r="G111" s="1414"/>
      <c r="H111" s="1415"/>
      <c r="I111" s="1415"/>
      <c r="J111" s="2240"/>
      <c r="K111" s="2232"/>
      <c r="L111" s="2232"/>
      <c r="M111" s="843"/>
      <c r="N111" s="1420"/>
      <c r="O111" s="2240"/>
      <c r="P111" s="2217"/>
      <c r="Q111" s="2233"/>
      <c r="R111" s="2233"/>
      <c r="S111" s="868"/>
      <c r="T111" s="868"/>
      <c r="U111" s="2217"/>
      <c r="V111" s="2217"/>
      <c r="W111" s="2217"/>
      <c r="X111" s="2217"/>
      <c r="Y111" s="2217"/>
      <c r="Z111" s="2217"/>
      <c r="AA111" s="2217"/>
      <c r="AB111" s="2217"/>
      <c r="AC111" s="2217"/>
    </row>
    <row r="112" spans="1:29" s="2215" customFormat="1" ht="15">
      <c r="A112" s="2226"/>
      <c r="B112" s="2227"/>
      <c r="C112" s="855" t="s">
        <v>231</v>
      </c>
      <c r="D112" s="853"/>
      <c r="E112" s="1414"/>
      <c r="F112" s="1414"/>
      <c r="G112" s="1414" t="s">
        <v>856</v>
      </c>
      <c r="H112" s="1415"/>
      <c r="I112" s="1415"/>
      <c r="J112" s="2227"/>
      <c r="K112" s="2232">
        <f>'Tableau 3A'!P112</f>
        <v>0</v>
      </c>
      <c r="L112" s="2232">
        <f>'Tableau 3A'!Q112</f>
        <v>0</v>
      </c>
      <c r="M112" s="843"/>
      <c r="N112" s="1419"/>
      <c r="O112" s="2227"/>
      <c r="P112" s="2217"/>
      <c r="Q112" s="2233">
        <f t="shared" si="2"/>
        <v>0</v>
      </c>
      <c r="R112" s="2233">
        <f t="shared" si="2"/>
        <v>0</v>
      </c>
      <c r="S112" s="868">
        <v>0</v>
      </c>
      <c r="T112" s="868">
        <v>0</v>
      </c>
      <c r="U112" s="2217"/>
      <c r="V112" s="2217"/>
      <c r="W112" s="2217"/>
      <c r="X112" s="2217"/>
      <c r="Y112" s="2217"/>
      <c r="Z112" s="2217"/>
      <c r="AA112" s="2217"/>
      <c r="AB112" s="2217"/>
      <c r="AC112" s="2217"/>
    </row>
    <row r="113" spans="1:29" s="2215" customFormat="1" ht="15">
      <c r="A113" s="2226"/>
      <c r="B113" s="2227"/>
      <c r="C113" s="855"/>
      <c r="D113" s="853"/>
      <c r="E113" s="1414"/>
      <c r="F113" s="1414"/>
      <c r="G113" s="1414"/>
      <c r="H113" s="1415"/>
      <c r="I113" s="1415"/>
      <c r="J113" s="2227"/>
      <c r="K113" s="2232"/>
      <c r="L113" s="2232"/>
      <c r="M113" s="843"/>
      <c r="N113" s="1419"/>
      <c r="O113" s="2227"/>
      <c r="P113" s="2217"/>
      <c r="Q113" s="2233"/>
      <c r="R113" s="2233"/>
      <c r="S113" s="868"/>
      <c r="T113" s="868"/>
      <c r="U113" s="2217"/>
      <c r="V113" s="2217"/>
      <c r="W113" s="2217"/>
      <c r="X113" s="2217"/>
      <c r="Y113" s="2217"/>
      <c r="Z113" s="2217"/>
      <c r="AA113" s="2217"/>
      <c r="AB113" s="2217"/>
      <c r="AC113" s="2217"/>
    </row>
    <row r="114" spans="1:29" s="2215" customFormat="1" ht="15">
      <c r="A114" s="2226"/>
      <c r="B114" s="2227"/>
      <c r="C114" s="855"/>
      <c r="D114" s="853"/>
      <c r="E114" s="1414" t="s">
        <v>443</v>
      </c>
      <c r="F114" s="1414" t="s">
        <v>263</v>
      </c>
      <c r="G114" s="1414"/>
      <c r="H114" s="1414"/>
      <c r="I114" s="1414"/>
      <c r="J114" s="2227"/>
      <c r="K114" s="2232">
        <f>'Tableau 3A'!P114</f>
        <v>0</v>
      </c>
      <c r="L114" s="2232">
        <f>'Tableau 3A'!Q114</f>
        <v>0</v>
      </c>
      <c r="M114" s="843"/>
      <c r="N114" s="1419"/>
      <c r="O114" s="2227"/>
      <c r="P114" s="2217"/>
      <c r="Q114" s="2233">
        <f>Q116+Q117+Q118+Q119+Q125+Q129+Q130+Q132+Q131</f>
        <v>0</v>
      </c>
      <c r="R114" s="2233">
        <f>R116+R117+R118+R119+R125+R129+R130+R132+R131</f>
        <v>0</v>
      </c>
      <c r="S114" s="868">
        <v>0</v>
      </c>
      <c r="T114" s="868">
        <v>0</v>
      </c>
      <c r="U114" s="2217"/>
      <c r="V114" s="2217"/>
      <c r="W114" s="2217"/>
      <c r="X114" s="2217"/>
      <c r="Y114" s="2217"/>
      <c r="Z114" s="2217"/>
      <c r="AA114" s="2217"/>
      <c r="AB114" s="2217"/>
      <c r="AC114" s="2217"/>
    </row>
    <row r="115" spans="1:29" s="2215" customFormat="1" ht="15">
      <c r="A115" s="2226"/>
      <c r="B115" s="2227"/>
      <c r="C115" s="855"/>
      <c r="D115" s="853"/>
      <c r="E115" s="1414"/>
      <c r="F115" s="1414"/>
      <c r="G115" s="1414"/>
      <c r="H115" s="1414"/>
      <c r="I115" s="1414"/>
      <c r="J115" s="2227"/>
      <c r="K115" s="2232"/>
      <c r="L115" s="2232"/>
      <c r="M115" s="843"/>
      <c r="N115" s="1419"/>
      <c r="O115" s="2227"/>
      <c r="P115" s="2217"/>
      <c r="Q115" s="2233"/>
      <c r="R115" s="2233"/>
      <c r="S115" s="868"/>
      <c r="T115" s="868"/>
      <c r="U115" s="2217"/>
      <c r="V115" s="2217"/>
      <c r="W115" s="2217"/>
      <c r="X115" s="2217"/>
      <c r="Y115" s="2217"/>
      <c r="Z115" s="2217"/>
      <c r="AA115" s="2217"/>
      <c r="AB115" s="2217"/>
      <c r="AC115" s="2217"/>
    </row>
    <row r="116" spans="1:29" s="2215" customFormat="1" ht="15">
      <c r="A116" s="2226"/>
      <c r="B116" s="2227"/>
      <c r="C116" s="855" t="s">
        <v>231</v>
      </c>
      <c r="D116" s="853"/>
      <c r="E116" s="1414"/>
      <c r="F116" s="1414" t="s">
        <v>1389</v>
      </c>
      <c r="G116" s="1414" t="s">
        <v>264</v>
      </c>
      <c r="H116" s="861"/>
      <c r="I116" s="1415"/>
      <c r="J116" s="2240"/>
      <c r="K116" s="2232">
        <f>'Tableau 3A'!P116</f>
        <v>0</v>
      </c>
      <c r="L116" s="2232">
        <f>'Tableau 3A'!Q116</f>
        <v>0</v>
      </c>
      <c r="M116" s="843"/>
      <c r="N116" s="1420"/>
      <c r="O116" s="2240"/>
      <c r="P116" s="2217"/>
      <c r="Q116" s="2233">
        <f t="shared" si="2"/>
        <v>0</v>
      </c>
      <c r="R116" s="2233">
        <f t="shared" si="2"/>
        <v>0</v>
      </c>
      <c r="S116" s="868">
        <v>0</v>
      </c>
      <c r="T116" s="868">
        <v>0</v>
      </c>
      <c r="U116" s="2217"/>
      <c r="V116" s="2217"/>
      <c r="W116" s="2217"/>
      <c r="X116" s="2217"/>
      <c r="Y116" s="2217"/>
      <c r="Z116" s="2217"/>
      <c r="AA116" s="2217"/>
      <c r="AB116" s="2217"/>
      <c r="AC116" s="2217"/>
    </row>
    <row r="117" spans="1:29" s="843" customFormat="1" ht="15">
      <c r="A117" s="2226"/>
      <c r="B117" s="2227"/>
      <c r="C117" s="855" t="s">
        <v>231</v>
      </c>
      <c r="D117" s="853"/>
      <c r="E117" s="1414"/>
      <c r="F117" s="1414" t="s">
        <v>1390</v>
      </c>
      <c r="G117" s="1414" t="s">
        <v>237</v>
      </c>
      <c r="H117" s="1414"/>
      <c r="I117" s="1415"/>
      <c r="J117" s="2227"/>
      <c r="K117" s="2232">
        <f>'Tableau 3A'!P117</f>
        <v>0</v>
      </c>
      <c r="L117" s="2232">
        <f>'Tableau 3A'!Q117</f>
        <v>0</v>
      </c>
      <c r="N117" s="1419"/>
      <c r="O117" s="2227"/>
      <c r="P117" s="930"/>
      <c r="Q117" s="2233">
        <f t="shared" si="2"/>
        <v>0</v>
      </c>
      <c r="R117" s="2233">
        <f t="shared" si="2"/>
        <v>0</v>
      </c>
      <c r="S117" s="868">
        <v>0</v>
      </c>
      <c r="T117" s="868">
        <v>0</v>
      </c>
      <c r="U117" s="930"/>
      <c r="V117" s="930"/>
      <c r="W117" s="930"/>
      <c r="X117" s="930"/>
      <c r="Y117" s="930"/>
      <c r="Z117" s="930"/>
      <c r="AA117" s="930"/>
      <c r="AB117" s="930"/>
      <c r="AC117" s="930"/>
    </row>
    <row r="118" spans="1:29" s="2215" customFormat="1" ht="15">
      <c r="A118" s="2226"/>
      <c r="B118" s="2227"/>
      <c r="C118" s="855" t="s">
        <v>231</v>
      </c>
      <c r="D118" s="853"/>
      <c r="E118" s="1414"/>
      <c r="F118" s="1414" t="s">
        <v>1391</v>
      </c>
      <c r="G118" s="1414" t="s">
        <v>238</v>
      </c>
      <c r="H118" s="1414"/>
      <c r="I118" s="1415"/>
      <c r="J118" s="2240"/>
      <c r="K118" s="2232">
        <f>'Tableau 3A'!P118</f>
        <v>0</v>
      </c>
      <c r="L118" s="2232">
        <f>'Tableau 3A'!Q118</f>
        <v>0</v>
      </c>
      <c r="M118" s="843"/>
      <c r="N118" s="1420"/>
      <c r="O118" s="2240"/>
      <c r="P118" s="2217"/>
      <c r="Q118" s="2233">
        <f t="shared" si="2"/>
        <v>0</v>
      </c>
      <c r="R118" s="2233">
        <f t="shared" si="2"/>
        <v>0</v>
      </c>
      <c r="S118" s="868">
        <v>0</v>
      </c>
      <c r="T118" s="868">
        <v>0</v>
      </c>
      <c r="U118" s="2217"/>
      <c r="V118" s="2217"/>
      <c r="W118" s="2217"/>
      <c r="X118" s="2217"/>
      <c r="Y118" s="2217"/>
      <c r="Z118" s="2217"/>
      <c r="AA118" s="2217"/>
      <c r="AB118" s="2217"/>
      <c r="AC118" s="2217"/>
    </row>
    <row r="119" spans="1:29" s="2215" customFormat="1" ht="15">
      <c r="A119" s="2226"/>
      <c r="B119" s="2227"/>
      <c r="C119" s="855" t="s">
        <v>231</v>
      </c>
      <c r="D119" s="853"/>
      <c r="E119" s="1414"/>
      <c r="F119" s="1414" t="s">
        <v>1392</v>
      </c>
      <c r="G119" s="1414" t="s">
        <v>239</v>
      </c>
      <c r="H119" s="1414"/>
      <c r="I119" s="1415"/>
      <c r="J119" s="2227"/>
      <c r="K119" s="2232">
        <f>'Tableau 3A'!P119</f>
        <v>0</v>
      </c>
      <c r="L119" s="2232">
        <f>'Tableau 3A'!Q119</f>
        <v>0</v>
      </c>
      <c r="M119" s="2236"/>
      <c r="N119" s="1419"/>
      <c r="O119" s="2227"/>
      <c r="P119" s="2217"/>
      <c r="Q119" s="2233">
        <f>Q120+Q121+Q122+Q123+Q124</f>
        <v>0</v>
      </c>
      <c r="R119" s="2233">
        <f>R120+R121+R122+R123+R124</f>
        <v>0</v>
      </c>
      <c r="S119" s="868">
        <v>0</v>
      </c>
      <c r="T119" s="868">
        <v>0</v>
      </c>
      <c r="U119" s="2217"/>
      <c r="V119" s="2217"/>
      <c r="W119" s="2217"/>
      <c r="X119" s="2217"/>
      <c r="Y119" s="2217"/>
      <c r="Z119" s="2217"/>
      <c r="AA119" s="2217"/>
      <c r="AB119" s="2217"/>
      <c r="AC119" s="2217"/>
    </row>
    <row r="120" spans="1:29" s="2215" customFormat="1" ht="15">
      <c r="A120" s="2226"/>
      <c r="B120" s="2227"/>
      <c r="C120" s="855" t="s">
        <v>231</v>
      </c>
      <c r="D120" s="853"/>
      <c r="E120" s="1414"/>
      <c r="F120" s="1414"/>
      <c r="G120" s="2239" t="s">
        <v>240</v>
      </c>
      <c r="H120" s="1414"/>
      <c r="I120" s="1415"/>
      <c r="J120" s="2227"/>
      <c r="K120" s="2232">
        <f>'Tableau 3A'!P120</f>
        <v>0</v>
      </c>
      <c r="L120" s="2232">
        <f>'Tableau 3A'!Q120</f>
        <v>0</v>
      </c>
      <c r="M120" s="843"/>
      <c r="N120" s="1419"/>
      <c r="O120" s="2227"/>
      <c r="P120" s="2217"/>
      <c r="Q120" s="2233">
        <f t="shared" si="2"/>
        <v>0</v>
      </c>
      <c r="R120" s="2233">
        <f t="shared" si="2"/>
        <v>0</v>
      </c>
      <c r="S120" s="868">
        <v>0</v>
      </c>
      <c r="T120" s="868">
        <v>0</v>
      </c>
      <c r="U120" s="2217"/>
      <c r="V120" s="2217"/>
      <c r="W120" s="2217"/>
      <c r="X120" s="2217"/>
      <c r="Y120" s="2217"/>
      <c r="Z120" s="2217"/>
      <c r="AA120" s="2217"/>
      <c r="AB120" s="2217"/>
      <c r="AC120" s="2217"/>
    </row>
    <row r="121" spans="1:29" s="2215" customFormat="1" ht="15">
      <c r="A121" s="2226"/>
      <c r="B121" s="2227"/>
      <c r="C121" s="855" t="s">
        <v>231</v>
      </c>
      <c r="D121" s="853"/>
      <c r="E121" s="1414"/>
      <c r="F121" s="1414"/>
      <c r="G121" s="2239" t="s">
        <v>241</v>
      </c>
      <c r="H121" s="1414"/>
      <c r="I121" s="1415"/>
      <c r="J121" s="2240"/>
      <c r="K121" s="2232">
        <f>'Tableau 3A'!P121</f>
        <v>0</v>
      </c>
      <c r="L121" s="2232">
        <f>'Tableau 3A'!Q121</f>
        <v>0</v>
      </c>
      <c r="M121" s="843"/>
      <c r="N121" s="1420"/>
      <c r="O121" s="2240"/>
      <c r="P121" s="2217"/>
      <c r="Q121" s="2233">
        <f t="shared" si="2"/>
        <v>0</v>
      </c>
      <c r="R121" s="2233">
        <f t="shared" si="2"/>
        <v>0</v>
      </c>
      <c r="S121" s="868">
        <v>0</v>
      </c>
      <c r="T121" s="868">
        <v>0</v>
      </c>
      <c r="U121" s="2217"/>
      <c r="V121" s="2217"/>
      <c r="W121" s="2217"/>
      <c r="X121" s="2217"/>
      <c r="Y121" s="2217"/>
      <c r="Z121" s="2217"/>
      <c r="AA121" s="2217"/>
      <c r="AB121" s="2217"/>
      <c r="AC121" s="2217"/>
    </row>
    <row r="122" spans="1:29" s="2215" customFormat="1" ht="15">
      <c r="A122" s="2226"/>
      <c r="B122" s="2227"/>
      <c r="C122" s="855" t="s">
        <v>231</v>
      </c>
      <c r="D122" s="853"/>
      <c r="E122" s="1414"/>
      <c r="F122" s="1414"/>
      <c r="G122" s="2239" t="s">
        <v>242</v>
      </c>
      <c r="H122" s="1414"/>
      <c r="I122" s="1415"/>
      <c r="J122" s="2240"/>
      <c r="K122" s="2232">
        <f>'Tableau 3A'!P122</f>
        <v>0</v>
      </c>
      <c r="L122" s="2232">
        <f>'Tableau 3A'!Q122</f>
        <v>0</v>
      </c>
      <c r="M122" s="843"/>
      <c r="N122" s="1420"/>
      <c r="O122" s="2240"/>
      <c r="P122" s="2217"/>
      <c r="Q122" s="2233">
        <f t="shared" si="2"/>
        <v>0</v>
      </c>
      <c r="R122" s="2233">
        <f t="shared" si="2"/>
        <v>0</v>
      </c>
      <c r="S122" s="868">
        <v>0</v>
      </c>
      <c r="T122" s="868">
        <v>0</v>
      </c>
      <c r="U122" s="2217"/>
      <c r="V122" s="2217"/>
      <c r="W122" s="2217"/>
      <c r="X122" s="2217"/>
      <c r="Y122" s="2217"/>
      <c r="Z122" s="2217"/>
      <c r="AA122" s="2217"/>
      <c r="AB122" s="2217"/>
      <c r="AC122" s="2217"/>
    </row>
    <row r="123" spans="1:29" s="2215" customFormat="1" ht="15">
      <c r="A123" s="2226"/>
      <c r="B123" s="2227"/>
      <c r="C123" s="855" t="s">
        <v>231</v>
      </c>
      <c r="D123" s="853"/>
      <c r="E123" s="1414"/>
      <c r="F123" s="1414"/>
      <c r="G123" s="2239" t="s">
        <v>857</v>
      </c>
      <c r="H123" s="1414"/>
      <c r="I123" s="1415"/>
      <c r="J123" s="2240"/>
      <c r="K123" s="2232">
        <f>'Tableau 3A'!P123</f>
        <v>0</v>
      </c>
      <c r="L123" s="2232">
        <f>'Tableau 3A'!Q123</f>
        <v>0</v>
      </c>
      <c r="M123" s="843"/>
      <c r="N123" s="1420"/>
      <c r="O123" s="2240"/>
      <c r="P123" s="2217"/>
      <c r="Q123" s="2233">
        <f t="shared" si="2"/>
        <v>0</v>
      </c>
      <c r="R123" s="2233">
        <f t="shared" si="2"/>
        <v>0</v>
      </c>
      <c r="S123" s="868">
        <v>0</v>
      </c>
      <c r="T123" s="868">
        <v>0</v>
      </c>
      <c r="U123" s="2217"/>
      <c r="V123" s="2217"/>
      <c r="W123" s="2217"/>
      <c r="X123" s="2217"/>
      <c r="Y123" s="2217"/>
      <c r="Z123" s="2217"/>
      <c r="AA123" s="2217"/>
      <c r="AB123" s="2217"/>
      <c r="AC123" s="2217"/>
    </row>
    <row r="124" spans="1:29" s="2215" customFormat="1" ht="15">
      <c r="A124" s="2226"/>
      <c r="B124" s="2227"/>
      <c r="C124" s="855" t="s">
        <v>231</v>
      </c>
      <c r="D124" s="853"/>
      <c r="E124" s="1414"/>
      <c r="F124" s="1414"/>
      <c r="G124" s="1414" t="s">
        <v>243</v>
      </c>
      <c r="H124" s="1414"/>
      <c r="I124" s="1415"/>
      <c r="J124" s="2240"/>
      <c r="K124" s="2232">
        <f>'Tableau 3A'!P124</f>
        <v>0</v>
      </c>
      <c r="L124" s="2232">
        <f>'Tableau 3A'!Q124</f>
        <v>0</v>
      </c>
      <c r="M124" s="2236"/>
      <c r="N124" s="1419"/>
      <c r="O124" s="2227"/>
      <c r="P124" s="2217"/>
      <c r="Q124" s="2233">
        <f t="shared" si="2"/>
        <v>0</v>
      </c>
      <c r="R124" s="2233">
        <f t="shared" si="2"/>
        <v>0</v>
      </c>
      <c r="S124" s="868">
        <v>0</v>
      </c>
      <c r="T124" s="868">
        <v>0</v>
      </c>
      <c r="U124" s="2217"/>
      <c r="V124" s="2217"/>
      <c r="W124" s="2217"/>
      <c r="X124" s="2217"/>
      <c r="Y124" s="2217"/>
      <c r="Z124" s="2217"/>
      <c r="AA124" s="2217"/>
      <c r="AB124" s="2217"/>
      <c r="AC124" s="2217"/>
    </row>
    <row r="125" spans="1:29" s="2215" customFormat="1" ht="15">
      <c r="A125" s="2226"/>
      <c r="B125" s="2227"/>
      <c r="C125" s="855" t="s">
        <v>231</v>
      </c>
      <c r="D125" s="853"/>
      <c r="E125" s="1414"/>
      <c r="F125" s="1414"/>
      <c r="G125" s="1414" t="s">
        <v>244</v>
      </c>
      <c r="H125" s="1414"/>
      <c r="I125" s="1415"/>
      <c r="J125" s="2240"/>
      <c r="K125" s="2232">
        <f>'Tableau 3A'!P125</f>
        <v>0</v>
      </c>
      <c r="L125" s="2232">
        <f>'Tableau 3A'!Q125</f>
        <v>0</v>
      </c>
      <c r="M125" s="843"/>
      <c r="N125" s="1420"/>
      <c r="O125" s="2240"/>
      <c r="P125" s="2217"/>
      <c r="Q125" s="2233">
        <f>Q126+Q127+Q128</f>
        <v>0</v>
      </c>
      <c r="R125" s="2233">
        <f>R126+R127+R128</f>
        <v>0</v>
      </c>
      <c r="S125" s="868">
        <v>0</v>
      </c>
      <c r="T125" s="868">
        <v>0</v>
      </c>
      <c r="U125" s="2217"/>
      <c r="V125" s="2217"/>
      <c r="W125" s="2217"/>
      <c r="X125" s="2217"/>
      <c r="Y125" s="2217"/>
      <c r="Z125" s="2217"/>
      <c r="AA125" s="2217"/>
      <c r="AB125" s="2217"/>
      <c r="AC125" s="2217"/>
    </row>
    <row r="126" spans="1:29" s="2215" customFormat="1" ht="15">
      <c r="A126" s="2226"/>
      <c r="B126" s="2227"/>
      <c r="C126" s="855" t="s">
        <v>231</v>
      </c>
      <c r="D126" s="853"/>
      <c r="E126" s="1414"/>
      <c r="F126" s="1414"/>
      <c r="G126" s="2239" t="s">
        <v>245</v>
      </c>
      <c r="H126" s="1414"/>
      <c r="I126" s="1415"/>
      <c r="J126" s="2240"/>
      <c r="K126" s="2232">
        <f>'Tableau 3A'!P126</f>
        <v>0</v>
      </c>
      <c r="L126" s="2232">
        <f>'Tableau 3A'!Q126</f>
        <v>0</v>
      </c>
      <c r="M126" s="843"/>
      <c r="N126" s="1420"/>
      <c r="O126" s="2240"/>
      <c r="P126" s="2217"/>
      <c r="Q126" s="2233">
        <f t="shared" si="2"/>
        <v>0</v>
      </c>
      <c r="R126" s="2233">
        <f t="shared" si="2"/>
        <v>0</v>
      </c>
      <c r="S126" s="868">
        <v>0</v>
      </c>
      <c r="T126" s="868">
        <v>0</v>
      </c>
      <c r="U126" s="2217"/>
      <c r="V126" s="2217"/>
      <c r="W126" s="2217"/>
      <c r="X126" s="2217"/>
      <c r="Y126" s="2217"/>
      <c r="Z126" s="2217"/>
      <c r="AA126" s="2217"/>
      <c r="AB126" s="2217"/>
      <c r="AC126" s="2217"/>
    </row>
    <row r="127" spans="1:29" s="2215" customFormat="1" ht="15">
      <c r="A127" s="2226"/>
      <c r="B127" s="2227"/>
      <c r="C127" s="855" t="s">
        <v>231</v>
      </c>
      <c r="D127" s="853"/>
      <c r="E127" s="1414"/>
      <c r="F127" s="1414"/>
      <c r="G127" s="2239" t="s">
        <v>242</v>
      </c>
      <c r="H127" s="1414"/>
      <c r="I127" s="1415"/>
      <c r="J127" s="2240"/>
      <c r="K127" s="2232">
        <f>'Tableau 3A'!P127</f>
        <v>0</v>
      </c>
      <c r="L127" s="2232">
        <f>'Tableau 3A'!Q127</f>
        <v>0</v>
      </c>
      <c r="M127" s="843"/>
      <c r="N127" s="1420"/>
      <c r="O127" s="2240"/>
      <c r="P127" s="2217"/>
      <c r="Q127" s="2233">
        <f t="shared" si="2"/>
        <v>0</v>
      </c>
      <c r="R127" s="2233">
        <f t="shared" si="2"/>
        <v>0</v>
      </c>
      <c r="S127" s="868">
        <v>0</v>
      </c>
      <c r="T127" s="868">
        <v>0</v>
      </c>
      <c r="U127" s="2217"/>
      <c r="V127" s="2217"/>
      <c r="W127" s="2217"/>
      <c r="X127" s="2217"/>
      <c r="Y127" s="2217"/>
      <c r="Z127" s="2217"/>
      <c r="AA127" s="2217"/>
      <c r="AB127" s="2217"/>
      <c r="AC127" s="2217"/>
    </row>
    <row r="128" spans="1:29" s="2215" customFormat="1" ht="15">
      <c r="A128" s="2226"/>
      <c r="B128" s="2227"/>
      <c r="C128" s="855" t="s">
        <v>231</v>
      </c>
      <c r="D128" s="853"/>
      <c r="E128" s="1414"/>
      <c r="F128" s="1414"/>
      <c r="G128" s="2239" t="s">
        <v>857</v>
      </c>
      <c r="H128" s="1414"/>
      <c r="I128" s="1415"/>
      <c r="J128" s="2240"/>
      <c r="K128" s="2232">
        <f>'Tableau 3A'!P128</f>
        <v>0</v>
      </c>
      <c r="L128" s="2232">
        <f>'Tableau 3A'!Q128</f>
        <v>0</v>
      </c>
      <c r="M128" s="2236"/>
      <c r="N128" s="1420"/>
      <c r="O128" s="2240"/>
      <c r="P128" s="2217"/>
      <c r="Q128" s="2233">
        <f t="shared" si="2"/>
        <v>0</v>
      </c>
      <c r="R128" s="2233">
        <f t="shared" si="2"/>
        <v>0</v>
      </c>
      <c r="S128" s="868">
        <v>0</v>
      </c>
      <c r="T128" s="868">
        <v>0</v>
      </c>
      <c r="U128" s="2217"/>
      <c r="V128" s="2217"/>
      <c r="W128" s="2217"/>
      <c r="X128" s="2217"/>
      <c r="Y128" s="2217"/>
      <c r="Z128" s="2217"/>
      <c r="AA128" s="2217"/>
      <c r="AB128" s="2217"/>
      <c r="AC128" s="2217"/>
    </row>
    <row r="129" spans="1:32" s="2215" customFormat="1" ht="15">
      <c r="A129" s="2226"/>
      <c r="B129" s="2227"/>
      <c r="C129" s="855" t="s">
        <v>231</v>
      </c>
      <c r="D129" s="853"/>
      <c r="E129" s="1414"/>
      <c r="F129" s="1414" t="s">
        <v>1393</v>
      </c>
      <c r="G129" s="1414" t="s">
        <v>246</v>
      </c>
      <c r="H129" s="1414"/>
      <c r="I129" s="1415"/>
      <c r="J129" s="2240"/>
      <c r="K129" s="2232">
        <f>'Tableau 3A'!P129</f>
        <v>0</v>
      </c>
      <c r="L129" s="2232">
        <f>'Tableau 3A'!Q129</f>
        <v>0</v>
      </c>
      <c r="M129" s="843"/>
      <c r="N129" s="1420"/>
      <c r="O129" s="2240"/>
      <c r="P129" s="2217"/>
      <c r="Q129" s="2233">
        <f t="shared" si="2"/>
        <v>0</v>
      </c>
      <c r="R129" s="2233">
        <f t="shared" si="2"/>
        <v>0</v>
      </c>
      <c r="S129" s="868">
        <v>0</v>
      </c>
      <c r="T129" s="868">
        <v>0</v>
      </c>
      <c r="U129" s="2217"/>
      <c r="V129" s="2217"/>
      <c r="W129" s="2217"/>
      <c r="X129" s="2217"/>
      <c r="Y129" s="2217"/>
      <c r="Z129" s="2217"/>
      <c r="AA129" s="2217"/>
      <c r="AB129" s="2217"/>
      <c r="AC129" s="2217"/>
    </row>
    <row r="130" spans="1:32" s="2215" customFormat="1" ht="15">
      <c r="A130" s="2226"/>
      <c r="B130" s="2227"/>
      <c r="C130" s="855" t="s">
        <v>231</v>
      </c>
      <c r="D130" s="2243"/>
      <c r="E130" s="2243"/>
      <c r="F130" s="2243" t="s">
        <v>1394</v>
      </c>
      <c r="G130" s="2243"/>
      <c r="H130" s="2243"/>
      <c r="I130" s="1416"/>
      <c r="J130" s="2240"/>
      <c r="K130" s="2232">
        <f>'Tableau 3A'!P130</f>
        <v>0</v>
      </c>
      <c r="L130" s="2232">
        <f>'Tableau 3A'!Q130</f>
        <v>0</v>
      </c>
      <c r="M130" s="843"/>
      <c r="N130" s="1420"/>
      <c r="O130" s="2240"/>
      <c r="P130" s="2217"/>
      <c r="Q130" s="2233">
        <f t="shared" si="2"/>
        <v>0</v>
      </c>
      <c r="R130" s="2233">
        <f t="shared" si="2"/>
        <v>0</v>
      </c>
      <c r="S130" s="868">
        <v>0</v>
      </c>
      <c r="T130" s="868">
        <v>0</v>
      </c>
      <c r="U130" s="2217"/>
      <c r="V130" s="2217"/>
      <c r="W130" s="2217"/>
      <c r="X130" s="2217"/>
      <c r="Y130" s="2217"/>
      <c r="Z130" s="2217"/>
      <c r="AA130" s="2217"/>
      <c r="AB130" s="2217"/>
      <c r="AC130" s="2217"/>
    </row>
    <row r="131" spans="1:32" s="2215" customFormat="1" ht="15">
      <c r="A131" s="2226"/>
      <c r="B131" s="2227"/>
      <c r="C131" s="855" t="s">
        <v>231</v>
      </c>
      <c r="D131" s="2243"/>
      <c r="E131" s="2243"/>
      <c r="F131" s="2243" t="s">
        <v>1395</v>
      </c>
      <c r="G131" s="2243" t="s">
        <v>247</v>
      </c>
      <c r="H131" s="1416"/>
      <c r="I131" s="1416"/>
      <c r="J131" s="2240"/>
      <c r="K131" s="2232">
        <f>'Tableau 3A'!P131</f>
        <v>0</v>
      </c>
      <c r="L131" s="2232">
        <f>'Tableau 3A'!Q131</f>
        <v>0</v>
      </c>
      <c r="M131" s="843"/>
      <c r="N131" s="1420"/>
      <c r="O131" s="2240"/>
      <c r="P131" s="2217"/>
      <c r="Q131" s="2233">
        <f t="shared" si="2"/>
        <v>0</v>
      </c>
      <c r="R131" s="2233">
        <f t="shared" si="2"/>
        <v>0</v>
      </c>
      <c r="S131" s="868">
        <v>0</v>
      </c>
      <c r="T131" s="868">
        <v>0</v>
      </c>
      <c r="U131" s="2217"/>
      <c r="V131" s="2217"/>
      <c r="W131" s="2217"/>
      <c r="X131" s="2217"/>
      <c r="Y131" s="2217"/>
      <c r="Z131" s="2217"/>
      <c r="AA131" s="2217"/>
      <c r="AB131" s="2217"/>
      <c r="AC131" s="2217"/>
    </row>
    <row r="132" spans="1:32" s="2215" customFormat="1" ht="15">
      <c r="A132" s="2226"/>
      <c r="B132" s="2227"/>
      <c r="C132" s="855" t="s">
        <v>231</v>
      </c>
      <c r="D132" s="853"/>
      <c r="E132" s="1414"/>
      <c r="F132" s="1414" t="s">
        <v>856</v>
      </c>
      <c r="G132" s="1414"/>
      <c r="H132" s="1415"/>
      <c r="I132" s="1415"/>
      <c r="J132" s="2240"/>
      <c r="K132" s="2232">
        <f>'Tableau 3A'!P132</f>
        <v>0</v>
      </c>
      <c r="L132" s="2232">
        <f>'Tableau 3A'!Q132</f>
        <v>0</v>
      </c>
      <c r="M132" s="843"/>
      <c r="N132" s="1420"/>
      <c r="O132" s="2240"/>
      <c r="P132" s="2217"/>
      <c r="Q132" s="2233">
        <f t="shared" si="2"/>
        <v>0</v>
      </c>
      <c r="R132" s="2233">
        <f t="shared" si="2"/>
        <v>0</v>
      </c>
      <c r="S132" s="868">
        <v>0</v>
      </c>
      <c r="T132" s="868">
        <v>0</v>
      </c>
      <c r="U132" s="2217"/>
      <c r="V132" s="2217"/>
      <c r="W132" s="2217"/>
      <c r="X132" s="2217"/>
      <c r="Y132" s="2217"/>
      <c r="Z132" s="2217"/>
      <c r="AA132" s="2217"/>
      <c r="AB132" s="2217"/>
      <c r="AC132" s="2217"/>
    </row>
    <row r="133" spans="1:32" s="2215" customFormat="1" ht="15">
      <c r="A133" s="1202"/>
      <c r="B133" s="2244"/>
      <c r="C133" s="2245"/>
      <c r="D133" s="1202"/>
      <c r="E133" s="2246"/>
      <c r="F133" s="2246"/>
      <c r="G133" s="2246"/>
      <c r="H133" s="2247"/>
      <c r="I133" s="2247"/>
      <c r="J133" s="2248"/>
      <c r="K133" s="2248"/>
      <c r="L133" s="2248"/>
      <c r="M133" s="843"/>
      <c r="N133" s="1420"/>
      <c r="O133" s="2240"/>
      <c r="P133" s="2217"/>
      <c r="Q133" s="2003"/>
      <c r="R133" s="2003"/>
      <c r="S133" s="2003"/>
      <c r="T133" s="2003"/>
      <c r="U133" s="2217"/>
      <c r="V133" s="2217"/>
      <c r="W133" s="2217"/>
      <c r="X133" s="2217"/>
      <c r="Y133" s="2217"/>
      <c r="Z133" s="2217"/>
      <c r="AA133" s="2217"/>
      <c r="AB133" s="2217"/>
      <c r="AC133" s="2217"/>
    </row>
    <row r="134" spans="1:32" ht="15.75" thickBot="1">
      <c r="A134" s="880"/>
      <c r="B134" s="881"/>
      <c r="C134" s="882"/>
      <c r="D134" s="880"/>
      <c r="E134" s="883"/>
      <c r="F134" s="883"/>
      <c r="G134" s="883"/>
      <c r="H134" s="857"/>
      <c r="I134" s="857"/>
      <c r="J134" s="884"/>
      <c r="K134" s="884"/>
      <c r="L134" s="884"/>
      <c r="M134" s="2249"/>
      <c r="N134" s="2249"/>
      <c r="O134" s="2249"/>
      <c r="P134" s="2249"/>
      <c r="Q134" s="885"/>
      <c r="R134" s="885"/>
      <c r="S134" s="885"/>
      <c r="T134" s="885"/>
    </row>
    <row r="135" spans="1:32" ht="15.75" thickBot="1">
      <c r="A135" s="886"/>
      <c r="B135" s="887"/>
      <c r="C135" s="888"/>
      <c r="D135" s="886"/>
      <c r="E135" s="889" t="s">
        <v>248</v>
      </c>
      <c r="F135" s="889"/>
      <c r="G135" s="889"/>
      <c r="H135" s="890"/>
      <c r="I135" s="890"/>
      <c r="J135" s="891"/>
      <c r="K135" s="2251">
        <f>'Tableau 3A'!P133</f>
        <v>0</v>
      </c>
      <c r="L135" s="2251">
        <f>'Tableau 3A'!Q133</f>
        <v>0</v>
      </c>
      <c r="M135" s="2249"/>
      <c r="N135" s="2249"/>
      <c r="O135" s="2249"/>
      <c r="P135" s="2249"/>
      <c r="Q135" s="2252">
        <f>Q14</f>
        <v>0</v>
      </c>
      <c r="R135" s="2252">
        <f>R14</f>
        <v>0</v>
      </c>
      <c r="S135" s="2404">
        <f t="shared" ref="S135:T135" si="3">S14</f>
        <v>0</v>
      </c>
      <c r="T135" s="2404">
        <f t="shared" si="3"/>
        <v>0</v>
      </c>
    </row>
    <row r="136" spans="1:32" ht="15.75" thickBot="1">
      <c r="A136" s="2382"/>
      <c r="B136" s="2383"/>
      <c r="C136" s="2384"/>
      <c r="D136" s="2382"/>
      <c r="E136" s="889" t="s">
        <v>1499</v>
      </c>
      <c r="F136" s="2385"/>
      <c r="G136" s="2385"/>
      <c r="H136" s="2386"/>
      <c r="I136" s="2386"/>
      <c r="J136" s="2387"/>
      <c r="K136" s="2251">
        <f>'Tableau 3A'!P134</f>
        <v>0</v>
      </c>
      <c r="L136" s="2251">
        <f>'Tableau 3A'!Q134</f>
        <v>0</v>
      </c>
      <c r="M136" s="925"/>
      <c r="N136" s="2249"/>
      <c r="O136" s="2249"/>
      <c r="P136" s="2250"/>
      <c r="Q136" s="2252">
        <f>Q10</f>
        <v>0</v>
      </c>
      <c r="R136" s="2252">
        <f>R10</f>
        <v>0</v>
      </c>
      <c r="S136" s="2404">
        <f t="shared" ref="S136:T136" si="4">S10</f>
        <v>0</v>
      </c>
      <c r="T136" s="2404">
        <f t="shared" si="4"/>
        <v>0</v>
      </c>
      <c r="U136" s="929"/>
      <c r="V136" s="929"/>
      <c r="W136" s="929"/>
      <c r="X136" s="929"/>
      <c r="Y136" s="929"/>
      <c r="Z136" s="929"/>
      <c r="AA136" s="929"/>
      <c r="AB136" s="929"/>
      <c r="AC136" s="929"/>
      <c r="AD136" s="929"/>
      <c r="AE136" s="929"/>
      <c r="AF136" s="929"/>
    </row>
    <row r="137" spans="1:32" ht="15">
      <c r="A137" s="2388"/>
      <c r="B137" s="2887"/>
      <c r="C137" s="2888"/>
      <c r="D137" s="2889"/>
      <c r="E137" s="2890"/>
      <c r="F137" s="2891"/>
      <c r="G137" s="2891"/>
      <c r="H137" s="2892"/>
      <c r="I137" s="2892"/>
      <c r="J137" s="2893"/>
      <c r="K137" s="2894"/>
      <c r="L137" s="2894"/>
      <c r="M137" s="925"/>
      <c r="N137" s="2249"/>
      <c r="O137" s="2249"/>
      <c r="P137" s="2250"/>
      <c r="Q137" s="2897"/>
      <c r="R137" s="2897"/>
      <c r="S137" s="2897"/>
      <c r="T137" s="2897"/>
      <c r="U137" s="929"/>
      <c r="V137" s="929"/>
      <c r="W137" s="929"/>
      <c r="X137" s="929"/>
      <c r="Y137" s="929"/>
      <c r="Z137" s="929"/>
      <c r="AA137" s="929"/>
      <c r="AB137" s="929"/>
      <c r="AC137" s="929"/>
      <c r="AD137" s="929"/>
      <c r="AE137" s="929"/>
      <c r="AF137" s="929"/>
    </row>
    <row r="138" spans="1:32" ht="15.75">
      <c r="A138" s="895"/>
      <c r="B138" s="2869"/>
      <c r="C138" s="2870"/>
      <c r="D138" s="2868"/>
      <c r="E138" s="2871"/>
      <c r="F138" s="2871"/>
      <c r="G138" s="2871"/>
      <c r="H138" s="2872"/>
      <c r="I138" s="2872"/>
      <c r="J138" s="2873" t="s">
        <v>249</v>
      </c>
      <c r="K138" s="2895">
        <f>'Tableau 3A'!P135</f>
        <v>0</v>
      </c>
      <c r="L138" s="2896">
        <f>'Tableau 3A'!Q135</f>
        <v>0</v>
      </c>
      <c r="N138" s="2249"/>
      <c r="O138" s="2249"/>
      <c r="Q138" s="2898">
        <f>Q135+Q136</f>
        <v>0</v>
      </c>
      <c r="R138" s="2898">
        <f>R135+R136</f>
        <v>0</v>
      </c>
      <c r="S138" s="2898">
        <f t="shared" ref="S138:T138" si="5">S135+S136</f>
        <v>0</v>
      </c>
      <c r="T138" s="2898">
        <f t="shared" si="5"/>
        <v>0</v>
      </c>
    </row>
    <row r="139" spans="1:32" s="2215" customFormat="1" ht="15.75" thickBot="1">
      <c r="A139" s="903"/>
      <c r="B139" s="2875"/>
      <c r="C139" s="2876"/>
      <c r="D139" s="2874"/>
      <c r="E139" s="2875"/>
      <c r="F139" s="2875"/>
      <c r="G139" s="2875"/>
      <c r="H139" s="2877"/>
      <c r="I139" s="2877"/>
      <c r="J139" s="2878"/>
      <c r="K139" s="2878"/>
      <c r="L139" s="2878"/>
      <c r="M139" s="2216"/>
      <c r="N139" s="2216"/>
      <c r="O139" s="2216"/>
      <c r="P139" s="2216"/>
      <c r="Q139" s="2879"/>
      <c r="R139" s="2878"/>
      <c r="S139" s="2879"/>
      <c r="T139" s="2879"/>
      <c r="U139" s="2217"/>
      <c r="V139" s="2217"/>
      <c r="W139" s="2217"/>
      <c r="X139" s="2217"/>
      <c r="Y139" s="2217"/>
      <c r="Z139" s="2217"/>
      <c r="AA139" s="2217"/>
      <c r="AB139" s="2217"/>
      <c r="AC139" s="2217"/>
      <c r="AD139" s="2217"/>
      <c r="AE139" s="2217"/>
      <c r="AF139" s="2217"/>
    </row>
    <row r="140" spans="1:32" s="2215" customFormat="1" ht="15">
      <c r="A140" s="912"/>
      <c r="B140" s="912"/>
      <c r="C140" s="912"/>
      <c r="D140" s="912"/>
      <c r="E140" s="912"/>
      <c r="F140" s="912"/>
      <c r="G140" s="912"/>
      <c r="H140" s="801"/>
      <c r="I140" s="801"/>
      <c r="J140" s="801"/>
      <c r="K140" s="801"/>
      <c r="L140" s="801"/>
      <c r="M140" s="2216"/>
      <c r="N140" s="2216"/>
      <c r="O140" s="2216"/>
      <c r="P140" s="2216"/>
      <c r="Q140" s="801"/>
      <c r="R140" s="801"/>
      <c r="S140" s="801"/>
      <c r="T140" s="801"/>
      <c r="U140" s="2217"/>
      <c r="V140" s="2217"/>
      <c r="W140" s="2217"/>
      <c r="X140" s="2217"/>
      <c r="Y140" s="2217"/>
      <c r="Z140" s="2217"/>
      <c r="AA140" s="2217"/>
      <c r="AB140" s="2217"/>
      <c r="AC140" s="2217"/>
      <c r="AD140" s="2217"/>
      <c r="AE140" s="2217"/>
      <c r="AF140" s="2217"/>
    </row>
    <row r="141" spans="1:32" s="2215" customFormat="1" ht="15">
      <c r="A141" s="912"/>
      <c r="B141" s="912"/>
      <c r="C141" s="912"/>
      <c r="D141" s="912"/>
      <c r="E141" s="912"/>
      <c r="F141" s="912"/>
      <c r="G141" s="912"/>
      <c r="H141" s="801"/>
      <c r="I141" s="801"/>
      <c r="J141" s="2216"/>
      <c r="K141" s="2216"/>
      <c r="L141" s="2216"/>
      <c r="M141" s="2216"/>
      <c r="N141" s="2216"/>
      <c r="O141" s="2216"/>
      <c r="P141" s="2216"/>
      <c r="Q141" s="801"/>
      <c r="R141" s="801"/>
      <c r="S141" s="801"/>
      <c r="T141" s="801"/>
      <c r="U141" s="2217"/>
      <c r="V141" s="2217"/>
      <c r="W141" s="2217"/>
      <c r="X141" s="2217"/>
      <c r="Y141" s="2217"/>
      <c r="Z141" s="2217"/>
      <c r="AA141" s="2217"/>
      <c r="AB141" s="2217"/>
      <c r="AC141" s="2217"/>
      <c r="AD141" s="2217"/>
      <c r="AE141" s="2217"/>
      <c r="AF141" s="2217"/>
    </row>
    <row r="142" spans="1:32" s="2215" customFormat="1" ht="15.75" thickBot="1">
      <c r="A142" s="912"/>
      <c r="B142" s="912"/>
      <c r="C142" s="912"/>
      <c r="D142" s="912"/>
      <c r="E142" s="912"/>
      <c r="F142" s="912"/>
      <c r="G142" s="912"/>
      <c r="H142" s="801"/>
      <c r="I142" s="801"/>
      <c r="J142" s="801"/>
      <c r="K142" s="2216"/>
      <c r="M142" s="2216"/>
      <c r="N142" s="2216"/>
      <c r="O142" s="2216"/>
      <c r="P142" s="2216"/>
      <c r="Q142" s="2216"/>
      <c r="S142" s="864"/>
      <c r="T142" s="2217"/>
      <c r="U142" s="2217"/>
      <c r="V142" s="2217"/>
      <c r="W142" s="2217"/>
      <c r="X142" s="2217"/>
      <c r="Y142" s="2217"/>
      <c r="Z142" s="2217"/>
      <c r="AA142" s="2217"/>
      <c r="AB142" s="2217"/>
      <c r="AC142" s="2217"/>
      <c r="AD142" s="2217"/>
      <c r="AE142" s="2217"/>
      <c r="AF142" s="2217"/>
    </row>
    <row r="143" spans="1:32" s="2215" customFormat="1" ht="16.5" thickBot="1">
      <c r="A143" s="912"/>
      <c r="B143" s="912"/>
      <c r="C143" s="912"/>
      <c r="D143" s="912"/>
      <c r="E143" s="912"/>
      <c r="F143" s="912"/>
      <c r="G143" s="912"/>
      <c r="H143" s="801"/>
      <c r="I143" s="801"/>
      <c r="J143" s="2884" t="s">
        <v>956</v>
      </c>
      <c r="K143" s="2899">
        <f>K138+L138</f>
        <v>0</v>
      </c>
      <c r="L143" s="2900"/>
      <c r="M143" s="2216"/>
      <c r="N143" s="2216"/>
      <c r="O143" s="2216"/>
      <c r="P143" s="2216"/>
      <c r="Q143" s="2901">
        <f>Q138+R138</f>
        <v>0</v>
      </c>
      <c r="R143" s="2902"/>
      <c r="S143" s="2901">
        <f>S138+T138</f>
        <v>0</v>
      </c>
      <c r="T143" s="2903"/>
      <c r="U143" s="2217"/>
      <c r="V143" s="2217"/>
      <c r="W143" s="2217"/>
      <c r="X143" s="2217"/>
      <c r="Y143" s="2217"/>
      <c r="Z143" s="2217"/>
      <c r="AA143" s="2217"/>
      <c r="AB143" s="2217"/>
      <c r="AC143" s="2217"/>
      <c r="AD143" s="2217"/>
      <c r="AE143" s="2217"/>
      <c r="AF143" s="2217"/>
    </row>
    <row r="144" spans="1:32" s="2215" customFormat="1" ht="15">
      <c r="A144" s="912"/>
      <c r="B144" s="912"/>
      <c r="C144" s="912"/>
      <c r="D144" s="912"/>
      <c r="E144" s="912"/>
      <c r="F144" s="912"/>
      <c r="G144" s="912"/>
      <c r="H144" s="801"/>
      <c r="I144" s="801"/>
      <c r="J144" s="801"/>
      <c r="K144" s="801"/>
      <c r="L144" s="801"/>
      <c r="M144" s="801"/>
      <c r="N144" s="2216"/>
      <c r="O144" s="2216"/>
      <c r="P144" s="2216"/>
      <c r="Q144" s="2216"/>
      <c r="R144" s="2216"/>
      <c r="S144" s="2216"/>
      <c r="T144" s="2216"/>
      <c r="U144" s="2217"/>
      <c r="V144" s="2217"/>
      <c r="W144" s="2217"/>
      <c r="X144" s="2217"/>
      <c r="Y144" s="2217"/>
      <c r="Z144" s="2217"/>
      <c r="AA144" s="2217"/>
      <c r="AB144" s="2217"/>
      <c r="AC144" s="2217"/>
      <c r="AD144" s="2217"/>
      <c r="AE144" s="2217"/>
      <c r="AF144" s="2217"/>
    </row>
    <row r="145" spans="1:32" s="2215" customFormat="1" ht="15">
      <c r="A145" s="2216"/>
      <c r="B145" s="2216"/>
      <c r="C145" s="2216"/>
      <c r="D145" s="2885" t="s">
        <v>1611</v>
      </c>
      <c r="E145" s="2216"/>
      <c r="F145" s="2216"/>
      <c r="J145" s="2216"/>
      <c r="K145" s="2216"/>
      <c r="M145" s="2216"/>
      <c r="N145" s="2216"/>
      <c r="O145" s="2216"/>
      <c r="P145" s="2216"/>
      <c r="Q145" s="2216"/>
      <c r="S145" s="864"/>
      <c r="T145" s="2217"/>
      <c r="U145" s="2217"/>
      <c r="V145" s="2217"/>
      <c r="W145" s="2217"/>
      <c r="X145" s="2217"/>
      <c r="Y145" s="2217"/>
      <c r="Z145" s="2217"/>
      <c r="AA145" s="2217"/>
      <c r="AB145" s="2217"/>
      <c r="AC145" s="2217"/>
      <c r="AD145" s="2217"/>
      <c r="AE145" s="2217"/>
      <c r="AF145" s="2217"/>
    </row>
    <row r="146" spans="1:32" s="2215" customFormat="1" ht="15">
      <c r="A146" s="2216"/>
      <c r="B146" s="2216"/>
      <c r="C146" s="2216"/>
      <c r="D146" s="2886" t="s">
        <v>1612</v>
      </c>
      <c r="E146" s="2216"/>
      <c r="F146" s="2216"/>
      <c r="J146" s="2254" t="str">
        <f>+'PAGE DE GARDE'!B15</f>
        <v>BUDGET 2015</v>
      </c>
      <c r="K146" s="2254" t="str">
        <f>+'PAGE DE GARDE'!B14</f>
        <v>REALITE 2015</v>
      </c>
      <c r="L146" s="1102" t="s">
        <v>1610</v>
      </c>
      <c r="M146" s="2216"/>
      <c r="N146" s="2216"/>
      <c r="O146" s="2216"/>
      <c r="P146" s="2216"/>
      <c r="Q146" s="2216"/>
      <c r="S146" s="864"/>
      <c r="T146" s="2217"/>
      <c r="U146" s="2217"/>
      <c r="V146" s="2217"/>
      <c r="W146" s="2217"/>
      <c r="X146" s="2217"/>
      <c r="Y146" s="2217"/>
      <c r="Z146" s="2217"/>
      <c r="AA146" s="2217"/>
      <c r="AB146" s="2217"/>
      <c r="AC146" s="2217"/>
      <c r="AD146" s="2217"/>
      <c r="AE146" s="2217"/>
      <c r="AF146" s="2217"/>
    </row>
    <row r="147" spans="1:32" s="2215" customFormat="1" ht="15">
      <c r="A147" s="2238"/>
      <c r="B147" s="2238"/>
      <c r="C147" s="2238"/>
      <c r="D147" s="2389" t="s">
        <v>749</v>
      </c>
      <c r="E147" s="2390"/>
      <c r="F147" s="2390"/>
      <c r="G147" s="2391"/>
      <c r="H147" s="2391"/>
      <c r="I147" s="2391"/>
      <c r="J147" s="2391"/>
      <c r="K147" s="2391"/>
      <c r="L147" s="2391">
        <f>+J147-K147</f>
        <v>0</v>
      </c>
      <c r="M147" s="2216"/>
      <c r="N147" s="2216"/>
      <c r="O147" s="2216"/>
      <c r="P147" s="2216"/>
      <c r="Q147" s="2216"/>
      <c r="S147" s="883"/>
      <c r="T147" s="2217"/>
      <c r="U147" s="2217"/>
      <c r="V147" s="2217"/>
      <c r="W147" s="2217"/>
      <c r="X147" s="2217"/>
      <c r="Y147" s="2217"/>
      <c r="Z147" s="2217"/>
      <c r="AA147" s="2217"/>
      <c r="AB147" s="2217"/>
      <c r="AC147" s="2217"/>
      <c r="AD147" s="2217"/>
      <c r="AE147" s="2217"/>
      <c r="AF147" s="2217"/>
    </row>
    <row r="148" spans="1:32" s="2215" customFormat="1" ht="15">
      <c r="A148" s="2216"/>
      <c r="B148" s="2216"/>
      <c r="C148" s="2216"/>
      <c r="D148" s="2392" t="s">
        <v>750</v>
      </c>
      <c r="E148" s="2393"/>
      <c r="F148" s="2393"/>
      <c r="G148" s="2393"/>
      <c r="H148" s="2393"/>
      <c r="I148" s="2393"/>
      <c r="J148" s="2393"/>
      <c r="K148" s="2393"/>
      <c r="L148" s="2391">
        <f>+J148-K148</f>
        <v>0</v>
      </c>
      <c r="M148" s="2216"/>
      <c r="N148" s="2216"/>
      <c r="O148" s="2216"/>
      <c r="P148" s="2216"/>
      <c r="Q148" s="2216"/>
      <c r="S148" s="883"/>
      <c r="T148" s="2217"/>
      <c r="U148" s="2217"/>
      <c r="V148" s="2217"/>
      <c r="W148" s="2217"/>
      <c r="X148" s="2217"/>
      <c r="Y148" s="2217"/>
      <c r="Z148" s="2217"/>
      <c r="AA148" s="2217"/>
      <c r="AB148" s="2217"/>
      <c r="AC148" s="2217"/>
      <c r="AD148" s="2217"/>
      <c r="AE148" s="2217"/>
      <c r="AF148" s="2217"/>
    </row>
    <row r="149" spans="1:32" s="2215" customFormat="1" ht="15">
      <c r="A149" s="2216"/>
      <c r="B149" s="2216"/>
      <c r="C149" s="2216"/>
      <c r="D149" s="864"/>
      <c r="E149" s="864" t="s">
        <v>1500</v>
      </c>
      <c r="F149" s="864"/>
      <c r="G149" s="864"/>
      <c r="H149" s="864"/>
      <c r="I149" s="864"/>
      <c r="J149" s="864"/>
      <c r="K149" s="864"/>
      <c r="L149" s="864"/>
      <c r="M149" s="2216"/>
      <c r="N149" s="2216"/>
      <c r="O149" s="2216"/>
      <c r="P149" s="2216"/>
      <c r="Q149" s="2216"/>
      <c r="S149" s="883"/>
      <c r="T149" s="2217"/>
      <c r="U149" s="2217"/>
      <c r="V149" s="2217"/>
      <c r="W149" s="2217"/>
      <c r="X149" s="2217"/>
      <c r="Y149" s="2217"/>
      <c r="Z149" s="2217"/>
      <c r="AA149" s="2217"/>
      <c r="AB149" s="2217"/>
      <c r="AC149" s="2217"/>
      <c r="AD149" s="2217"/>
      <c r="AE149" s="2217"/>
      <c r="AF149" s="2217"/>
    </row>
    <row r="150" spans="1:32" s="2215" customFormat="1" ht="15">
      <c r="A150" s="2216"/>
      <c r="B150" s="2216"/>
      <c r="C150" s="2216"/>
      <c r="D150" s="864"/>
      <c r="E150" s="864" t="s">
        <v>33</v>
      </c>
      <c r="F150" s="864"/>
      <c r="G150" s="864"/>
      <c r="H150" s="864"/>
      <c r="I150" s="863"/>
      <c r="J150" s="863"/>
      <c r="K150" s="863"/>
      <c r="L150" s="863"/>
      <c r="M150" s="2216"/>
      <c r="N150" s="2216"/>
      <c r="O150" s="2216"/>
      <c r="P150" s="2216"/>
      <c r="Q150" s="2216"/>
      <c r="S150" s="883"/>
      <c r="T150" s="2217"/>
      <c r="U150" s="2217"/>
      <c r="V150" s="2217"/>
      <c r="W150" s="2217"/>
      <c r="X150" s="2217"/>
      <c r="Y150" s="2217"/>
      <c r="Z150" s="2217"/>
      <c r="AA150" s="2217"/>
      <c r="AB150" s="2217"/>
      <c r="AC150" s="2217"/>
      <c r="AD150" s="2217"/>
      <c r="AE150" s="2217"/>
      <c r="AF150" s="2217"/>
    </row>
    <row r="151" spans="1:32" s="2215" customFormat="1" ht="15">
      <c r="A151" s="2216"/>
      <c r="B151" s="2216"/>
      <c r="C151" s="2216"/>
      <c r="D151" s="864"/>
      <c r="E151" s="864" t="s">
        <v>1501</v>
      </c>
      <c r="F151" s="864"/>
      <c r="G151" s="864"/>
      <c r="H151" s="864"/>
      <c r="I151" s="863"/>
      <c r="J151" s="863"/>
      <c r="K151" s="863"/>
      <c r="L151" s="863"/>
      <c r="M151" s="2216"/>
      <c r="N151" s="2216"/>
      <c r="O151" s="2216"/>
      <c r="P151" s="2216"/>
      <c r="Q151" s="2216"/>
      <c r="S151" s="883"/>
      <c r="T151" s="2217"/>
      <c r="U151" s="2217"/>
      <c r="V151" s="2217"/>
      <c r="W151" s="2217"/>
      <c r="X151" s="2217"/>
      <c r="Y151" s="2217"/>
      <c r="Z151" s="2217"/>
      <c r="AA151" s="2217"/>
      <c r="AB151" s="2217"/>
      <c r="AC151" s="2217"/>
      <c r="AD151" s="2217"/>
      <c r="AE151" s="2217"/>
      <c r="AF151" s="2217"/>
    </row>
    <row r="152" spans="1:32" s="2215" customFormat="1" ht="15">
      <c r="A152" s="2216"/>
      <c r="B152" s="2216"/>
      <c r="C152" s="2216"/>
      <c r="D152" s="2392" t="s">
        <v>765</v>
      </c>
      <c r="E152" s="2393"/>
      <c r="F152" s="2393"/>
      <c r="G152" s="2393"/>
      <c r="H152" s="2393"/>
      <c r="I152" s="2393"/>
      <c r="J152" s="2393"/>
      <c r="K152" s="2393"/>
      <c r="L152" s="2391">
        <f>+J152-K152</f>
        <v>0</v>
      </c>
      <c r="M152" s="2216"/>
      <c r="N152" s="2216"/>
      <c r="O152" s="2216"/>
      <c r="P152" s="2216"/>
      <c r="Q152" s="2216"/>
      <c r="S152" s="883"/>
      <c r="T152" s="2217"/>
      <c r="U152" s="2217"/>
      <c r="V152" s="2217"/>
      <c r="W152" s="2217"/>
      <c r="X152" s="2217"/>
      <c r="Y152" s="2217"/>
      <c r="Z152" s="2217"/>
      <c r="AA152" s="2217"/>
      <c r="AB152" s="2217"/>
      <c r="AC152" s="2217"/>
      <c r="AD152" s="2217"/>
      <c r="AE152" s="2217"/>
      <c r="AF152" s="2217"/>
    </row>
    <row r="153" spans="1:32" s="2215" customFormat="1" ht="15">
      <c r="A153" s="2216"/>
      <c r="B153" s="2216"/>
      <c r="C153" s="2216"/>
      <c r="D153" s="864"/>
      <c r="E153" s="864" t="s">
        <v>1502</v>
      </c>
      <c r="F153" s="864"/>
      <c r="G153" s="864"/>
      <c r="H153" s="864"/>
      <c r="I153" s="864"/>
      <c r="J153" s="864"/>
      <c r="K153" s="864"/>
      <c r="L153" s="864"/>
      <c r="M153" s="2216"/>
      <c r="N153" s="2216"/>
      <c r="O153" s="2216"/>
      <c r="P153" s="2216"/>
      <c r="Q153" s="2216"/>
      <c r="S153" s="883"/>
      <c r="T153" s="2217"/>
      <c r="U153" s="2217"/>
      <c r="V153" s="2217"/>
      <c r="W153" s="2217"/>
      <c r="X153" s="2217"/>
      <c r="Y153" s="2217"/>
      <c r="Z153" s="2217"/>
      <c r="AA153" s="2217"/>
      <c r="AB153" s="2217"/>
      <c r="AC153" s="2217"/>
      <c r="AD153" s="2217"/>
      <c r="AE153" s="2217"/>
      <c r="AF153" s="2217"/>
    </row>
    <row r="154" spans="1:32" s="2215" customFormat="1" ht="15">
      <c r="A154" s="2216"/>
      <c r="B154" s="2216"/>
      <c r="C154" s="2216"/>
      <c r="D154" s="864"/>
      <c r="E154" s="864" t="s">
        <v>1503</v>
      </c>
      <c r="F154" s="864"/>
      <c r="G154" s="864"/>
      <c r="H154" s="864"/>
      <c r="I154" s="864"/>
      <c r="J154" s="864"/>
      <c r="K154" s="864"/>
      <c r="L154" s="864"/>
      <c r="M154" s="2216"/>
      <c r="N154" s="2216"/>
      <c r="O154" s="2216"/>
      <c r="P154" s="2216"/>
      <c r="Q154" s="2216"/>
      <c r="S154" s="883"/>
      <c r="T154" s="2217"/>
      <c r="U154" s="2217"/>
      <c r="V154" s="2217"/>
      <c r="W154" s="2217"/>
      <c r="X154" s="2217"/>
      <c r="Y154" s="2217"/>
      <c r="Z154" s="2217"/>
      <c r="AA154" s="2217"/>
      <c r="AB154" s="2217"/>
      <c r="AC154" s="2217"/>
      <c r="AD154" s="2217"/>
      <c r="AE154" s="2217"/>
      <c r="AF154" s="2217"/>
    </row>
    <row r="155" spans="1:32" s="2215" customFormat="1" ht="15">
      <c r="A155" s="2216"/>
      <c r="B155" s="2216"/>
      <c r="C155" s="2216"/>
      <c r="D155" s="864"/>
      <c r="E155" s="864" t="s">
        <v>1504</v>
      </c>
      <c r="F155" s="864"/>
      <c r="G155" s="864"/>
      <c r="H155" s="864"/>
      <c r="I155" s="864"/>
      <c r="J155" s="864"/>
      <c r="K155" s="864"/>
      <c r="L155" s="864"/>
      <c r="M155" s="2216"/>
      <c r="N155" s="2216"/>
      <c r="O155" s="2216"/>
      <c r="P155" s="2216"/>
      <c r="Q155" s="2216"/>
      <c r="S155" s="883"/>
      <c r="T155" s="2217"/>
      <c r="U155" s="2217"/>
      <c r="V155" s="2217"/>
      <c r="W155" s="2217"/>
      <c r="X155" s="2217"/>
      <c r="Y155" s="2217"/>
      <c r="Z155" s="2217"/>
      <c r="AA155" s="2217"/>
      <c r="AB155" s="2217"/>
      <c r="AC155" s="2217"/>
      <c r="AD155" s="2217"/>
      <c r="AE155" s="2217"/>
      <c r="AF155" s="2217"/>
    </row>
    <row r="156" spans="1:32" s="2215" customFormat="1" ht="15">
      <c r="A156" s="2216"/>
      <c r="B156" s="2216"/>
      <c r="C156" s="2216"/>
      <c r="D156" s="2392" t="s">
        <v>1505</v>
      </c>
      <c r="E156" s="2393"/>
      <c r="F156" s="2393"/>
      <c r="G156" s="2393"/>
      <c r="H156" s="2393"/>
      <c r="I156" s="2393"/>
      <c r="J156" s="2393"/>
      <c r="K156" s="2393"/>
      <c r="L156" s="2391">
        <f>+J156-K156</f>
        <v>0</v>
      </c>
      <c r="M156" s="2216"/>
      <c r="N156" s="2216"/>
      <c r="O156" s="2216"/>
      <c r="P156" s="2216"/>
      <c r="Q156" s="2216"/>
      <c r="S156" s="883"/>
      <c r="T156" s="2217"/>
      <c r="U156" s="2217"/>
      <c r="V156" s="2217"/>
      <c r="W156" s="2217"/>
      <c r="X156" s="2217"/>
      <c r="Y156" s="2217"/>
      <c r="Z156" s="2217"/>
      <c r="AA156" s="2217"/>
      <c r="AB156" s="2217"/>
      <c r="AC156" s="2217"/>
      <c r="AD156" s="2217"/>
      <c r="AE156" s="2217"/>
      <c r="AF156" s="2217"/>
    </row>
    <row r="157" spans="1:32" s="2215" customFormat="1" ht="15">
      <c r="A157" s="2216"/>
      <c r="B157" s="2216"/>
      <c r="C157" s="2216"/>
      <c r="D157" s="2392" t="s">
        <v>1506</v>
      </c>
      <c r="E157" s="2393"/>
      <c r="F157" s="2393"/>
      <c r="G157" s="2393"/>
      <c r="H157" s="2393"/>
      <c r="I157" s="2393"/>
      <c r="J157" s="2393"/>
      <c r="K157" s="2393"/>
      <c r="L157" s="2391">
        <f>+J157-K157</f>
        <v>0</v>
      </c>
      <c r="M157" s="2216"/>
      <c r="N157" s="2216"/>
      <c r="O157" s="2216"/>
      <c r="P157" s="2216"/>
      <c r="Q157" s="2216"/>
      <c r="S157" s="883"/>
      <c r="T157" s="2217"/>
      <c r="U157" s="2217"/>
      <c r="V157" s="2217"/>
      <c r="W157" s="2217"/>
      <c r="X157" s="2217"/>
      <c r="Y157" s="2217"/>
      <c r="Z157" s="2217"/>
      <c r="AA157" s="2217"/>
      <c r="AB157" s="2217"/>
      <c r="AC157" s="2217"/>
      <c r="AD157" s="2217"/>
      <c r="AE157" s="2217"/>
      <c r="AF157" s="2217"/>
    </row>
    <row r="158" spans="1:32" s="2215" customFormat="1" ht="15">
      <c r="A158" s="2216"/>
      <c r="B158" s="2216"/>
      <c r="C158" s="2216"/>
      <c r="D158" s="2392" t="s">
        <v>1507</v>
      </c>
      <c r="E158" s="2393"/>
      <c r="F158" s="2393"/>
      <c r="G158" s="2393"/>
      <c r="H158" s="2393"/>
      <c r="I158" s="2393"/>
      <c r="J158" s="2393"/>
      <c r="K158" s="2393"/>
      <c r="L158" s="2391">
        <f>+J158-K158</f>
        <v>0</v>
      </c>
      <c r="M158" s="2216"/>
      <c r="N158" s="2216"/>
      <c r="O158" s="2216"/>
      <c r="P158" s="2216"/>
      <c r="Q158" s="2216"/>
      <c r="S158" s="883"/>
      <c r="T158" s="2217"/>
      <c r="U158" s="2217"/>
      <c r="V158" s="2217"/>
      <c r="W158" s="2217"/>
      <c r="X158" s="2217"/>
      <c r="Y158" s="2217"/>
      <c r="Z158" s="2217"/>
      <c r="AA158" s="2217"/>
      <c r="AB158" s="2217"/>
      <c r="AC158" s="2217"/>
      <c r="AD158" s="2217"/>
      <c r="AE158" s="2217"/>
      <c r="AF158" s="2217"/>
    </row>
    <row r="159" spans="1:32" s="2215" customFormat="1" ht="15">
      <c r="A159" s="2216"/>
      <c r="B159" s="2216"/>
      <c r="C159" s="2216"/>
      <c r="D159" s="864"/>
      <c r="E159" s="864"/>
      <c r="F159" s="864"/>
      <c r="G159" s="861"/>
      <c r="H159" s="861"/>
      <c r="I159" s="861"/>
      <c r="J159" s="861"/>
      <c r="K159" s="861"/>
      <c r="L159" s="861"/>
      <c r="M159" s="2216"/>
      <c r="N159" s="2216"/>
      <c r="O159" s="2216"/>
      <c r="P159" s="2216"/>
      <c r="Q159" s="2216"/>
      <c r="S159" s="883"/>
      <c r="T159" s="2217"/>
      <c r="U159" s="2217"/>
      <c r="V159" s="2217"/>
      <c r="W159" s="2217"/>
      <c r="X159" s="2217"/>
      <c r="Y159" s="2217"/>
      <c r="Z159" s="2217"/>
      <c r="AA159" s="2217"/>
      <c r="AB159" s="2217"/>
      <c r="AC159" s="2217"/>
      <c r="AD159" s="2217"/>
      <c r="AE159" s="2217"/>
      <c r="AF159" s="2217"/>
    </row>
    <row r="160" spans="1:32" s="2215" customFormat="1" ht="15">
      <c r="A160" s="2216"/>
      <c r="B160" s="2216"/>
      <c r="C160" s="2216"/>
      <c r="D160" s="2394" t="s">
        <v>1508</v>
      </c>
      <c r="E160" s="2395"/>
      <c r="F160" s="2395"/>
      <c r="G160" s="2396"/>
      <c r="H160" s="2396"/>
      <c r="I160" s="2396"/>
      <c r="J160" s="2396">
        <f>J147+J148+J152+J156+J157+J158</f>
        <v>0</v>
      </c>
      <c r="K160" s="2396">
        <f>K147+K148+K152+K156+K157+K158</f>
        <v>0</v>
      </c>
      <c r="L160" s="2396">
        <f t="shared" ref="K160:L160" si="6">L147+L148+L152+L156+L157+L158</f>
        <v>0</v>
      </c>
      <c r="M160" s="2216"/>
      <c r="N160" s="2216"/>
      <c r="O160" s="2216"/>
      <c r="P160" s="2216"/>
      <c r="Q160" s="2216"/>
      <c r="S160" s="883"/>
      <c r="T160" s="2217"/>
      <c r="U160" s="2217"/>
      <c r="V160" s="2217"/>
      <c r="W160" s="2217"/>
      <c r="X160" s="2217"/>
      <c r="Y160" s="2217"/>
      <c r="Z160" s="2217"/>
      <c r="AA160" s="2217"/>
      <c r="AB160" s="2217"/>
      <c r="AC160" s="2217"/>
      <c r="AD160" s="2217"/>
      <c r="AE160" s="2217"/>
      <c r="AF160" s="2217"/>
    </row>
    <row r="161" spans="1:45" s="2215" customFormat="1" ht="15">
      <c r="A161" s="2216"/>
      <c r="B161" s="2216"/>
      <c r="C161" s="2216"/>
      <c r="D161" s="2216"/>
      <c r="E161" s="2216"/>
      <c r="F161" s="2216"/>
      <c r="J161" s="2238"/>
      <c r="K161" s="2216"/>
      <c r="M161" s="2216"/>
      <c r="N161" s="2216"/>
      <c r="O161" s="2216"/>
      <c r="P161" s="2216"/>
      <c r="Q161" s="2216"/>
      <c r="S161" s="883"/>
      <c r="T161" s="2217"/>
      <c r="U161" s="2217"/>
      <c r="V161" s="2217"/>
      <c r="W161" s="2217"/>
      <c r="X161" s="2217"/>
      <c r="Y161" s="2217"/>
      <c r="Z161" s="2217"/>
      <c r="AA161" s="2217"/>
      <c r="AB161" s="2217"/>
      <c r="AC161" s="2217"/>
      <c r="AD161" s="2217"/>
      <c r="AE161" s="2217"/>
      <c r="AF161" s="2217"/>
    </row>
    <row r="162" spans="1:45">
      <c r="J162" s="2249"/>
      <c r="S162" s="912"/>
    </row>
    <row r="163" spans="1:45">
      <c r="J163" s="2249"/>
      <c r="S163" s="912"/>
    </row>
    <row r="164" spans="1:45">
      <c r="J164" s="2249"/>
      <c r="S164" s="912"/>
    </row>
    <row r="165" spans="1:45" s="905" customFormat="1">
      <c r="A165" s="904"/>
      <c r="B165" s="904"/>
      <c r="C165" s="904"/>
      <c r="D165" s="904"/>
      <c r="E165" s="904"/>
      <c r="F165" s="904"/>
      <c r="J165" s="909"/>
      <c r="K165" s="909"/>
      <c r="L165" s="909"/>
      <c r="M165" s="909"/>
      <c r="N165" s="909"/>
      <c r="O165" s="904"/>
      <c r="R165" s="904"/>
      <c r="S165" s="904"/>
      <c r="T165" s="904"/>
      <c r="U165" s="904"/>
      <c r="V165" s="904"/>
      <c r="W165" s="904"/>
      <c r="X165" s="904"/>
      <c r="Y165" s="904"/>
      <c r="Z165" s="904"/>
      <c r="AA165" s="904"/>
      <c r="AB165" s="904"/>
      <c r="AC165" s="904"/>
      <c r="AD165" s="904"/>
      <c r="AE165" s="904"/>
      <c r="AF165" s="912"/>
      <c r="AG165" s="911"/>
      <c r="AH165" s="911"/>
      <c r="AI165" s="911"/>
      <c r="AJ165" s="911"/>
      <c r="AK165" s="911"/>
      <c r="AL165" s="911"/>
      <c r="AM165" s="911"/>
      <c r="AN165" s="911"/>
      <c r="AO165" s="911"/>
      <c r="AP165" s="911"/>
      <c r="AQ165" s="911"/>
      <c r="AR165" s="911"/>
      <c r="AS165" s="911"/>
    </row>
    <row r="166" spans="1:45" s="905" customFormat="1">
      <c r="A166" s="904"/>
      <c r="B166" s="904"/>
      <c r="C166" s="904"/>
      <c r="D166" s="904"/>
      <c r="E166" s="904"/>
      <c r="F166" s="904"/>
      <c r="J166" s="909"/>
      <c r="K166" s="909"/>
      <c r="L166" s="909"/>
      <c r="M166" s="909"/>
      <c r="N166" s="909"/>
      <c r="O166" s="904"/>
      <c r="R166" s="904"/>
      <c r="S166" s="904"/>
      <c r="T166" s="904"/>
      <c r="U166" s="904"/>
      <c r="V166" s="904"/>
      <c r="W166" s="904"/>
      <c r="X166" s="904"/>
      <c r="Y166" s="904"/>
      <c r="Z166" s="904"/>
      <c r="AA166" s="904"/>
      <c r="AB166" s="904"/>
      <c r="AC166" s="904"/>
      <c r="AD166" s="904"/>
      <c r="AE166" s="904"/>
      <c r="AF166" s="912"/>
      <c r="AG166" s="911"/>
      <c r="AH166" s="911"/>
      <c r="AI166" s="911"/>
      <c r="AJ166" s="911"/>
      <c r="AK166" s="911"/>
      <c r="AL166" s="911"/>
      <c r="AM166" s="911"/>
      <c r="AN166" s="911"/>
      <c r="AO166" s="911"/>
      <c r="AP166" s="911"/>
      <c r="AQ166" s="911"/>
      <c r="AR166" s="911"/>
      <c r="AS166" s="911"/>
    </row>
    <row r="167" spans="1:45" s="905" customFormat="1" ht="18">
      <c r="A167" s="923"/>
      <c r="B167" s="904"/>
      <c r="C167" s="904"/>
      <c r="D167" s="904"/>
      <c r="E167" s="904"/>
      <c r="F167" s="904"/>
      <c r="J167" s="909"/>
      <c r="K167" s="909"/>
      <c r="L167" s="909"/>
      <c r="M167" s="909"/>
      <c r="N167" s="909"/>
      <c r="O167" s="904"/>
      <c r="R167" s="904"/>
      <c r="S167" s="904"/>
      <c r="T167" s="904"/>
      <c r="U167" s="904"/>
      <c r="V167" s="904"/>
      <c r="W167" s="904"/>
      <c r="X167" s="904"/>
      <c r="Y167" s="904"/>
      <c r="Z167" s="904"/>
      <c r="AA167" s="904"/>
      <c r="AB167" s="904"/>
      <c r="AC167" s="904"/>
      <c r="AD167" s="904"/>
      <c r="AE167" s="904"/>
      <c r="AF167" s="912"/>
      <c r="AG167" s="911"/>
      <c r="AH167" s="911"/>
      <c r="AI167" s="911"/>
      <c r="AJ167" s="911"/>
      <c r="AK167" s="911"/>
      <c r="AL167" s="911"/>
      <c r="AM167" s="911"/>
      <c r="AN167" s="911"/>
      <c r="AO167" s="911"/>
      <c r="AP167" s="911"/>
      <c r="AQ167" s="911"/>
      <c r="AR167" s="911"/>
      <c r="AS167" s="911"/>
    </row>
    <row r="168" spans="1:45" s="905" customFormat="1" ht="15">
      <c r="A168" s="864"/>
      <c r="B168" s="864"/>
      <c r="C168" s="904"/>
      <c r="D168" s="904"/>
      <c r="E168" s="904"/>
      <c r="F168" s="904"/>
      <c r="J168" s="909"/>
      <c r="K168" s="909"/>
      <c r="L168" s="909"/>
      <c r="M168" s="909"/>
      <c r="N168" s="909"/>
      <c r="O168" s="904"/>
      <c r="R168" s="904"/>
      <c r="S168" s="904"/>
      <c r="T168" s="904"/>
      <c r="U168" s="904"/>
      <c r="V168" s="904"/>
      <c r="W168" s="904"/>
      <c r="X168" s="904"/>
      <c r="Y168" s="904"/>
      <c r="Z168" s="904"/>
      <c r="AA168" s="904"/>
      <c r="AB168" s="904"/>
      <c r="AC168" s="904"/>
      <c r="AD168" s="904"/>
      <c r="AE168" s="904"/>
      <c r="AF168" s="912"/>
      <c r="AG168" s="911"/>
      <c r="AH168" s="911"/>
      <c r="AI168" s="911"/>
      <c r="AJ168" s="911"/>
      <c r="AK168" s="911"/>
      <c r="AL168" s="911"/>
      <c r="AM168" s="911"/>
      <c r="AN168" s="911"/>
      <c r="AO168" s="911"/>
      <c r="AP168" s="911"/>
      <c r="AQ168" s="911"/>
      <c r="AR168" s="911"/>
      <c r="AS168" s="911"/>
    </row>
    <row r="169" spans="1:45" s="905" customFormat="1">
      <c r="A169" s="904"/>
      <c r="B169" s="904"/>
      <c r="C169" s="904"/>
      <c r="D169" s="904"/>
      <c r="E169" s="904"/>
      <c r="F169" s="904"/>
      <c r="J169" s="909"/>
      <c r="K169" s="909"/>
      <c r="L169" s="909"/>
      <c r="M169" s="909"/>
      <c r="N169" s="909"/>
      <c r="O169" s="904"/>
      <c r="R169" s="904"/>
      <c r="S169" s="904"/>
      <c r="T169" s="904"/>
      <c r="U169" s="904"/>
      <c r="V169" s="904"/>
      <c r="W169" s="904"/>
      <c r="X169" s="904"/>
      <c r="Y169" s="904"/>
      <c r="Z169" s="904"/>
      <c r="AA169" s="904"/>
      <c r="AB169" s="904"/>
      <c r="AC169" s="904"/>
      <c r="AD169" s="904"/>
      <c r="AE169" s="904"/>
      <c r="AF169" s="912"/>
      <c r="AG169" s="911"/>
      <c r="AH169" s="911"/>
      <c r="AI169" s="911"/>
      <c r="AJ169" s="911"/>
      <c r="AK169" s="911"/>
      <c r="AL169" s="911"/>
      <c r="AM169" s="911"/>
      <c r="AN169" s="911"/>
      <c r="AO169" s="911"/>
      <c r="AP169" s="911"/>
      <c r="AQ169" s="911"/>
      <c r="AR169" s="911"/>
      <c r="AS169" s="911"/>
    </row>
    <row r="170" spans="1:45">
      <c r="J170" s="2249"/>
      <c r="S170" s="912"/>
    </row>
    <row r="171" spans="1:45">
      <c r="J171" s="2249"/>
      <c r="S171" s="912"/>
    </row>
    <row r="172" spans="1:45">
      <c r="J172" s="2249"/>
      <c r="S172" s="912"/>
    </row>
    <row r="173" spans="1:45">
      <c r="J173" s="2249"/>
      <c r="S173" s="912"/>
    </row>
    <row r="174" spans="1:45">
      <c r="J174" s="2249"/>
      <c r="S174" s="912"/>
    </row>
    <row r="175" spans="1:45">
      <c r="J175" s="2249"/>
      <c r="S175" s="912"/>
    </row>
    <row r="176" spans="1:45">
      <c r="J176" s="2249"/>
      <c r="S176" s="912"/>
    </row>
    <row r="177" spans="10:19">
      <c r="J177" s="2249"/>
      <c r="S177" s="912"/>
    </row>
    <row r="178" spans="10:19">
      <c r="J178" s="2249"/>
      <c r="S178" s="912"/>
    </row>
    <row r="179" spans="10:19">
      <c r="J179" s="2249"/>
      <c r="S179" s="912"/>
    </row>
    <row r="180" spans="10:19">
      <c r="J180" s="2249"/>
      <c r="S180" s="912"/>
    </row>
    <row r="181" spans="10:19">
      <c r="J181" s="2249"/>
      <c r="S181" s="912"/>
    </row>
    <row r="182" spans="10:19">
      <c r="J182" s="2249"/>
      <c r="S182" s="912"/>
    </row>
    <row r="183" spans="10:19">
      <c r="J183" s="2249"/>
      <c r="S183" s="912"/>
    </row>
    <row r="184" spans="10:19">
      <c r="J184" s="2249"/>
      <c r="S184" s="912"/>
    </row>
    <row r="185" spans="10:19">
      <c r="J185" s="2249"/>
      <c r="S185" s="912"/>
    </row>
    <row r="186" spans="10:19">
      <c r="J186" s="2249"/>
      <c r="S186" s="912"/>
    </row>
    <row r="187" spans="10:19">
      <c r="J187" s="2249"/>
      <c r="S187" s="912"/>
    </row>
    <row r="188" spans="10:19">
      <c r="J188" s="2249"/>
      <c r="S188" s="912"/>
    </row>
    <row r="189" spans="10:19">
      <c r="J189" s="2249"/>
      <c r="S189" s="912"/>
    </row>
    <row r="190" spans="10:19">
      <c r="J190" s="2249"/>
      <c r="S190" s="912"/>
    </row>
    <row r="191" spans="10:19">
      <c r="J191" s="2249"/>
      <c r="S191" s="912"/>
    </row>
    <row r="192" spans="10:19">
      <c r="J192" s="2249"/>
      <c r="S192" s="912"/>
    </row>
    <row r="193" spans="10:19">
      <c r="J193" s="2249"/>
      <c r="S193" s="912"/>
    </row>
    <row r="194" spans="10:19">
      <c r="J194" s="2249"/>
      <c r="S194" s="912"/>
    </row>
    <row r="195" spans="10:19">
      <c r="J195" s="2249"/>
      <c r="S195" s="912"/>
    </row>
    <row r="196" spans="10:19">
      <c r="J196" s="2249"/>
      <c r="S196" s="912"/>
    </row>
    <row r="197" spans="10:19">
      <c r="J197" s="2249"/>
      <c r="S197" s="912"/>
    </row>
    <row r="198" spans="10:19">
      <c r="J198" s="2249"/>
      <c r="S198" s="912"/>
    </row>
    <row r="199" spans="10:19">
      <c r="J199" s="2249"/>
      <c r="S199" s="912"/>
    </row>
    <row r="200" spans="10:19">
      <c r="J200" s="2249"/>
    </row>
    <row r="201" spans="10:19">
      <c r="J201" s="2249"/>
    </row>
    <row r="202" spans="10:19">
      <c r="J202" s="2249"/>
    </row>
    <row r="203" spans="10:19">
      <c r="J203" s="2249"/>
    </row>
    <row r="204" spans="10:19">
      <c r="J204" s="2249"/>
    </row>
    <row r="205" spans="10:19">
      <c r="J205" s="2249"/>
    </row>
    <row r="206" spans="10:19">
      <c r="J206" s="2249"/>
    </row>
    <row r="207" spans="10:19">
      <c r="J207" s="2249"/>
    </row>
    <row r="208" spans="10:19">
      <c r="J208" s="2249"/>
    </row>
    <row r="209" spans="10:10">
      <c r="J209" s="2249"/>
    </row>
    <row r="210" spans="10:10">
      <c r="J210" s="2249"/>
    </row>
    <row r="211" spans="10:10">
      <c r="J211" s="2249"/>
    </row>
    <row r="212" spans="10:10">
      <c r="J212" s="2249"/>
    </row>
    <row r="213" spans="10:10">
      <c r="J213" s="2249"/>
    </row>
    <row r="214" spans="10:10">
      <c r="J214" s="2249"/>
    </row>
    <row r="215" spans="10:10">
      <c r="J215" s="2249"/>
    </row>
    <row r="216" spans="10:10">
      <c r="J216" s="2249"/>
    </row>
    <row r="217" spans="10:10">
      <c r="J217" s="2249"/>
    </row>
    <row r="218" spans="10:10">
      <c r="J218" s="2249"/>
    </row>
    <row r="219" spans="10:10">
      <c r="J219" s="2249"/>
    </row>
    <row r="220" spans="10:10">
      <c r="J220" s="2249"/>
    </row>
    <row r="221" spans="10:10">
      <c r="J221" s="2249"/>
    </row>
    <row r="222" spans="10:10">
      <c r="J222" s="2249"/>
    </row>
    <row r="223" spans="10:10">
      <c r="J223" s="2249"/>
    </row>
    <row r="224" spans="10:10">
      <c r="J224" s="2249"/>
    </row>
    <row r="225" spans="10:10">
      <c r="J225" s="2249"/>
    </row>
    <row r="226" spans="10:10">
      <c r="J226" s="2249"/>
    </row>
    <row r="227" spans="10:10">
      <c r="J227" s="2249"/>
    </row>
    <row r="228" spans="10:10">
      <c r="J228" s="2249"/>
    </row>
    <row r="229" spans="10:10">
      <c r="J229" s="2249"/>
    </row>
    <row r="230" spans="10:10">
      <c r="J230" s="2249"/>
    </row>
    <row r="231" spans="10:10">
      <c r="J231" s="2249"/>
    </row>
    <row r="232" spans="10:10">
      <c r="J232" s="2249"/>
    </row>
    <row r="233" spans="10:10">
      <c r="J233" s="2249"/>
    </row>
    <row r="234" spans="10:10">
      <c r="J234" s="2249"/>
    </row>
    <row r="235" spans="10:10">
      <c r="J235" s="2249"/>
    </row>
    <row r="236" spans="10:10">
      <c r="J236" s="2249"/>
    </row>
    <row r="237" spans="10:10">
      <c r="J237" s="2249"/>
    </row>
    <row r="238" spans="10:10">
      <c r="J238" s="2249"/>
    </row>
    <row r="239" spans="10:10">
      <c r="J239" s="2249"/>
    </row>
    <row r="240" spans="10:10">
      <c r="J240" s="2249"/>
    </row>
    <row r="241" spans="10:10">
      <c r="J241" s="2249"/>
    </row>
    <row r="242" spans="10:10">
      <c r="J242" s="2249"/>
    </row>
    <row r="243" spans="10:10">
      <c r="J243" s="2249"/>
    </row>
    <row r="244" spans="10:10">
      <c r="J244" s="2249"/>
    </row>
    <row r="245" spans="10:10">
      <c r="J245" s="2249"/>
    </row>
    <row r="246" spans="10:10">
      <c r="J246" s="2249"/>
    </row>
    <row r="247" spans="10:10">
      <c r="J247" s="2249"/>
    </row>
    <row r="248" spans="10:10">
      <c r="J248" s="2249"/>
    </row>
    <row r="249" spans="10:10">
      <c r="J249" s="2249"/>
    </row>
    <row r="250" spans="10:10">
      <c r="J250" s="2249"/>
    </row>
    <row r="251" spans="10:10">
      <c r="J251" s="2249"/>
    </row>
    <row r="252" spans="10:10">
      <c r="J252" s="2249"/>
    </row>
    <row r="253" spans="10:10">
      <c r="J253" s="2249"/>
    </row>
    <row r="254" spans="10:10">
      <c r="J254" s="2249"/>
    </row>
    <row r="255" spans="10:10">
      <c r="J255" s="2249"/>
    </row>
    <row r="256" spans="10:10">
      <c r="J256" s="2249"/>
    </row>
  </sheetData>
  <mergeCells count="11">
    <mergeCell ref="S7:S8"/>
    <mergeCell ref="T7:T8"/>
    <mergeCell ref="D5:J5"/>
    <mergeCell ref="K5:L5"/>
    <mergeCell ref="Q5:R5"/>
    <mergeCell ref="A7:C9"/>
    <mergeCell ref="K7:K8"/>
    <mergeCell ref="L7:L8"/>
    <mergeCell ref="Q7:Q8"/>
    <mergeCell ref="R7:R8"/>
    <mergeCell ref="N8:O8"/>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published="0" enableFormatConditionsCalculation="0"/>
  <dimension ref="A1:AF146"/>
  <sheetViews>
    <sheetView showGridLines="0" zoomScale="75" zoomScaleNormal="75" zoomScaleSheetLayoutView="75" workbookViewId="0"/>
  </sheetViews>
  <sheetFormatPr baseColWidth="10" defaultColWidth="8.85546875" defaultRowHeight="12.75"/>
  <cols>
    <col min="1" max="1" width="7.28515625" style="904" customWidth="1"/>
    <col min="2" max="2" width="8.7109375" style="904" customWidth="1"/>
    <col min="3" max="3" width="35.5703125" style="904" customWidth="1"/>
    <col min="4" max="4" width="3.85546875" style="904" customWidth="1"/>
    <col min="5" max="5" width="4.7109375" style="904" customWidth="1"/>
    <col min="6" max="6" width="4" style="904" customWidth="1"/>
    <col min="7" max="7" width="3.7109375" style="905" customWidth="1"/>
    <col min="8" max="8" width="4.7109375" style="905" customWidth="1"/>
    <col min="9" max="9" width="152.42578125" style="905" customWidth="1"/>
    <col min="10" max="14" width="30.7109375" style="894" customWidth="1"/>
    <col min="15" max="15" width="10.7109375" style="904" customWidth="1"/>
    <col min="16" max="27" width="10.7109375" style="894" customWidth="1"/>
    <col min="28" max="32" width="8.85546875" style="894"/>
    <col min="33" max="16384" width="8.85546875" style="805"/>
  </cols>
  <sheetData>
    <row r="1" spans="1:32" s="816" customFormat="1" ht="18">
      <c r="A1" s="813" t="s">
        <v>1176</v>
      </c>
      <c r="B1" s="813"/>
      <c r="C1" s="813"/>
      <c r="D1" s="813"/>
      <c r="E1" s="813"/>
      <c r="F1" s="813"/>
      <c r="G1" s="814"/>
      <c r="H1" s="814"/>
      <c r="I1" s="813"/>
      <c r="J1" s="818"/>
      <c r="K1" s="818"/>
      <c r="L1" s="818"/>
      <c r="M1" s="818"/>
      <c r="N1" s="818"/>
      <c r="P1" s="818"/>
      <c r="Q1" s="818"/>
      <c r="R1" s="818"/>
      <c r="S1" s="818"/>
      <c r="T1" s="818"/>
      <c r="U1" s="818"/>
      <c r="V1" s="818"/>
      <c r="W1" s="818"/>
      <c r="X1" s="818"/>
      <c r="Y1" s="818"/>
      <c r="Z1" s="818"/>
      <c r="AA1" s="818"/>
      <c r="AB1" s="818"/>
      <c r="AC1" s="818"/>
      <c r="AD1" s="818"/>
      <c r="AE1" s="818"/>
      <c r="AF1" s="818"/>
    </row>
    <row r="2" spans="1:32" s="822" customFormat="1" ht="11.25">
      <c r="A2" s="62" t="str">
        <f>'PAGE DE GARDE'!C8</f>
        <v>GAZ</v>
      </c>
      <c r="B2" s="94"/>
      <c r="C2" s="62"/>
      <c r="D2" s="948" t="str">
        <f>'PAGE DE GARDE'!C10</f>
        <v>REALITE 2015 V0</v>
      </c>
      <c r="E2" s="819"/>
      <c r="F2" s="819"/>
      <c r="G2" s="820"/>
      <c r="H2" s="820"/>
      <c r="I2" s="819"/>
      <c r="J2" s="824"/>
      <c r="K2" s="824"/>
      <c r="L2" s="824"/>
      <c r="M2" s="824"/>
      <c r="N2" s="824"/>
      <c r="P2" s="824"/>
      <c r="Q2" s="824"/>
      <c r="R2" s="824"/>
      <c r="S2" s="824"/>
      <c r="T2" s="824"/>
      <c r="U2" s="824"/>
      <c r="V2" s="824"/>
      <c r="W2" s="824"/>
      <c r="X2" s="824"/>
      <c r="Y2" s="824"/>
      <c r="Z2" s="824"/>
      <c r="AA2" s="824"/>
      <c r="AB2" s="824"/>
      <c r="AC2" s="824"/>
      <c r="AD2" s="824"/>
      <c r="AE2" s="824"/>
      <c r="AF2" s="824"/>
    </row>
    <row r="3" spans="1:32" s="822" customFormat="1" ht="11.25">
      <c r="A3" s="271" t="str">
        <f>'PAGE DE GARDE'!C7</f>
        <v>GRD</v>
      </c>
      <c r="B3" s="73"/>
      <c r="C3" s="62"/>
      <c r="D3" s="63"/>
      <c r="E3" s="819"/>
      <c r="F3" s="819"/>
      <c r="G3" s="820"/>
      <c r="H3" s="820"/>
      <c r="I3" s="819"/>
      <c r="J3" s="824"/>
      <c r="K3" s="824"/>
      <c r="L3" s="824"/>
      <c r="M3" s="824"/>
      <c r="N3" s="824"/>
      <c r="P3" s="824"/>
      <c r="Q3" s="824"/>
      <c r="R3" s="824"/>
      <c r="S3" s="824"/>
      <c r="T3" s="824"/>
      <c r="U3" s="824"/>
      <c r="V3" s="824"/>
      <c r="W3" s="824"/>
      <c r="X3" s="824"/>
      <c r="Y3" s="824"/>
      <c r="Z3" s="824"/>
      <c r="AA3" s="824"/>
      <c r="AB3" s="824"/>
      <c r="AC3" s="824"/>
      <c r="AD3" s="824"/>
      <c r="AE3" s="824"/>
      <c r="AF3" s="824"/>
    </row>
    <row r="4" spans="1:32" s="825" customFormat="1" ht="13.5" thickBot="1">
      <c r="G4" s="826"/>
      <c r="H4" s="826"/>
      <c r="J4" s="828"/>
      <c r="K4" s="828"/>
      <c r="L4" s="828"/>
      <c r="M4" s="828"/>
      <c r="N4" s="828"/>
      <c r="P4" s="828"/>
      <c r="Q4" s="828"/>
      <c r="R4" s="828"/>
      <c r="S4" s="828"/>
      <c r="T4" s="828"/>
      <c r="U4" s="828"/>
      <c r="V4" s="828"/>
      <c r="W4" s="828"/>
      <c r="X4" s="828"/>
      <c r="Y4" s="828"/>
      <c r="Z4" s="828"/>
      <c r="AA4" s="828"/>
      <c r="AB4" s="828"/>
      <c r="AC4" s="828"/>
      <c r="AD4" s="828"/>
      <c r="AE4" s="828"/>
      <c r="AF4" s="828"/>
    </row>
    <row r="5" spans="1:32" s="905" customFormat="1" ht="14.25" thickTop="1" thickBot="1">
      <c r="A5" s="829" t="s">
        <v>250</v>
      </c>
      <c r="B5" s="830"/>
      <c r="C5" s="830"/>
      <c r="D5" s="2570" t="str">
        <f>'PAGE DE GARDE'!C7</f>
        <v>GRD</v>
      </c>
      <c r="E5" s="2571"/>
      <c r="F5" s="2571"/>
      <c r="G5" s="2571"/>
      <c r="H5" s="2571"/>
      <c r="I5" s="2572"/>
      <c r="J5" s="825"/>
      <c r="K5" s="825"/>
      <c r="L5" s="825"/>
      <c r="M5" s="832"/>
      <c r="N5" s="825"/>
      <c r="O5" s="825"/>
      <c r="P5" s="825"/>
      <c r="Q5" s="825"/>
      <c r="R5" s="825"/>
      <c r="S5" s="825"/>
      <c r="T5" s="825"/>
      <c r="U5" s="825"/>
      <c r="V5" s="825"/>
      <c r="W5" s="825"/>
      <c r="X5" s="825"/>
      <c r="Y5" s="832"/>
      <c r="Z5" s="832"/>
      <c r="AA5" s="825"/>
      <c r="AB5" s="911"/>
      <c r="AC5" s="911"/>
      <c r="AD5" s="911"/>
      <c r="AE5" s="911"/>
      <c r="AF5" s="911"/>
    </row>
    <row r="6" spans="1:32" s="905" customFormat="1" ht="14.25" thickTop="1" thickBot="1">
      <c r="A6" s="825"/>
      <c r="B6" s="825"/>
      <c r="C6" s="825"/>
      <c r="D6" s="825"/>
      <c r="E6" s="825"/>
      <c r="F6" s="825"/>
      <c r="G6" s="826"/>
      <c r="H6" s="826"/>
      <c r="I6" s="825"/>
      <c r="J6" s="825"/>
      <c r="K6" s="825"/>
      <c r="L6" s="825"/>
      <c r="M6" s="832"/>
      <c r="N6" s="825"/>
      <c r="O6" s="825"/>
      <c r="P6" s="825"/>
      <c r="Q6" s="825"/>
      <c r="R6" s="825"/>
      <c r="S6" s="825"/>
      <c r="T6" s="825"/>
      <c r="U6" s="825"/>
      <c r="V6" s="825"/>
      <c r="W6" s="825"/>
      <c r="X6" s="825"/>
      <c r="Y6" s="832"/>
      <c r="Z6" s="832"/>
      <c r="AA6" s="825"/>
      <c r="AB6" s="911"/>
      <c r="AC6" s="911"/>
      <c r="AD6" s="911"/>
      <c r="AE6" s="911"/>
      <c r="AF6" s="911"/>
    </row>
    <row r="7" spans="1:32" s="905" customFormat="1">
      <c r="A7" s="2573" t="s">
        <v>229</v>
      </c>
      <c r="B7" s="2574"/>
      <c r="C7" s="2575"/>
      <c r="D7" s="803"/>
      <c r="E7" s="893"/>
      <c r="F7" s="893"/>
      <c r="G7" s="893"/>
      <c r="H7" s="804"/>
      <c r="I7" s="804"/>
      <c r="J7" s="1997" t="str">
        <f>'PAGE DE GARDE'!B14</f>
        <v>REALITE 2015</v>
      </c>
      <c r="K7" s="1997" t="str">
        <f>'PAGE DE GARDE'!B14</f>
        <v>REALITE 2015</v>
      </c>
      <c r="L7" s="1997" t="str">
        <f>'PAGE DE GARDE'!$B$14</f>
        <v>REALITE 2015</v>
      </c>
      <c r="M7" s="1997" t="str">
        <f>'PAGE DE GARDE'!$B$14</f>
        <v>REALITE 2015</v>
      </c>
      <c r="N7" s="2904" t="str">
        <f>'PAGE DE GARDE'!B14</f>
        <v>REALITE 2015</v>
      </c>
      <c r="O7" s="911"/>
      <c r="P7" s="911"/>
      <c r="Q7" s="911"/>
      <c r="R7" s="911"/>
    </row>
    <row r="8" spans="1:32" s="905" customFormat="1" ht="13.5" thickBot="1">
      <c r="A8" s="2576"/>
      <c r="B8" s="2577"/>
      <c r="C8" s="2578"/>
      <c r="D8" s="924"/>
      <c r="E8" s="925"/>
      <c r="F8" s="925"/>
      <c r="G8" s="925"/>
      <c r="H8" s="926"/>
      <c r="I8" s="926"/>
      <c r="J8" s="1998" t="s">
        <v>1275</v>
      </c>
      <c r="K8" s="1998" t="s">
        <v>1276</v>
      </c>
      <c r="L8" s="1998" t="s">
        <v>1277</v>
      </c>
      <c r="M8" s="1998" t="s">
        <v>506</v>
      </c>
      <c r="N8" s="2905" t="s">
        <v>369</v>
      </c>
      <c r="O8" s="911"/>
      <c r="P8" s="911"/>
      <c r="Q8" s="911"/>
      <c r="R8" s="911"/>
    </row>
    <row r="9" spans="1:32" s="905" customFormat="1" ht="15">
      <c r="A9" s="853"/>
      <c r="B9" s="854"/>
      <c r="C9" s="855"/>
      <c r="D9" s="806" t="s">
        <v>496</v>
      </c>
      <c r="E9" s="2405"/>
      <c r="F9" s="808"/>
      <c r="G9" s="809"/>
      <c r="H9" s="809"/>
      <c r="I9" s="809"/>
      <c r="J9" s="2406">
        <f>J10+J11</f>
        <v>0</v>
      </c>
      <c r="K9" s="2406">
        <f t="shared" ref="K9:M9" si="0">K10+K11</f>
        <v>0</v>
      </c>
      <c r="L9" s="2406">
        <f t="shared" si="0"/>
        <v>0</v>
      </c>
      <c r="M9" s="2406">
        <f t="shared" si="0"/>
        <v>0</v>
      </c>
      <c r="N9" s="2906">
        <f t="shared" ref="N9" si="1">J9+K9+L9+M9</f>
        <v>0</v>
      </c>
      <c r="O9" s="911"/>
      <c r="P9" s="911"/>
      <c r="Q9" s="911"/>
      <c r="R9" s="911"/>
    </row>
    <row r="10" spans="1:32" s="905" customFormat="1" ht="15">
      <c r="A10" s="853"/>
      <c r="B10" s="854"/>
      <c r="C10" s="855"/>
      <c r="D10" s="806"/>
      <c r="E10" s="809"/>
      <c r="F10" s="809" t="s">
        <v>497</v>
      </c>
      <c r="G10" s="809"/>
      <c r="H10" s="809"/>
      <c r="I10" s="809"/>
      <c r="J10" s="855"/>
      <c r="K10" s="854"/>
      <c r="L10" s="854"/>
      <c r="M10" s="854"/>
      <c r="N10" s="2906"/>
      <c r="O10" s="911"/>
      <c r="P10" s="911"/>
      <c r="Q10" s="911"/>
      <c r="R10" s="911"/>
    </row>
    <row r="11" spans="1:32" s="905" customFormat="1" ht="15">
      <c r="A11" s="853"/>
      <c r="B11" s="854"/>
      <c r="C11" s="855"/>
      <c r="D11" s="806"/>
      <c r="E11" s="809"/>
      <c r="F11" s="809" t="s">
        <v>498</v>
      </c>
      <c r="G11" s="809"/>
      <c r="H11" s="809"/>
      <c r="I11" s="809"/>
      <c r="J11" s="855"/>
      <c r="K11" s="854"/>
      <c r="L11" s="854"/>
      <c r="M11" s="854"/>
      <c r="N11" s="2906"/>
      <c r="O11" s="911"/>
      <c r="P11" s="911"/>
      <c r="Q11" s="911"/>
      <c r="R11" s="911"/>
    </row>
    <row r="12" spans="1:32" s="905" customFormat="1" ht="15">
      <c r="A12" s="853"/>
      <c r="B12" s="854"/>
      <c r="C12" s="855"/>
      <c r="D12" s="806"/>
      <c r="E12" s="810"/>
      <c r="F12" s="810"/>
      <c r="G12" s="810"/>
      <c r="H12" s="810"/>
      <c r="I12" s="810"/>
      <c r="J12" s="2002"/>
      <c r="K12" s="856"/>
      <c r="L12" s="856"/>
      <c r="M12" s="856"/>
      <c r="N12" s="2906"/>
      <c r="O12" s="911"/>
      <c r="P12" s="911"/>
      <c r="Q12" s="911"/>
      <c r="R12" s="911"/>
    </row>
    <row r="13" spans="1:32" s="905" customFormat="1" ht="15">
      <c r="A13" s="853"/>
      <c r="B13" s="854"/>
      <c r="C13" s="855"/>
      <c r="D13" s="808" t="s">
        <v>265</v>
      </c>
      <c r="F13" s="809"/>
      <c r="G13" s="809"/>
      <c r="H13" s="809"/>
      <c r="I13" s="809"/>
      <c r="J13" s="855">
        <f>J15+J96+J106+J111</f>
        <v>0</v>
      </c>
      <c r="K13" s="854">
        <f>K15+K96+K106+K111</f>
        <v>0</v>
      </c>
      <c r="L13" s="854">
        <f>L15+L96+L106+L111</f>
        <v>0</v>
      </c>
      <c r="M13" s="854">
        <f>M15+M96+M106+M111</f>
        <v>0</v>
      </c>
      <c r="N13" s="2906">
        <f>J13+K13+L13+M13</f>
        <v>0</v>
      </c>
      <c r="O13" s="911"/>
      <c r="P13" s="911"/>
      <c r="Q13" s="911"/>
      <c r="R13" s="911"/>
    </row>
    <row r="14" spans="1:32" s="905" customFormat="1" ht="15">
      <c r="A14" s="853"/>
      <c r="B14" s="854"/>
      <c r="C14" s="855"/>
      <c r="D14" s="806"/>
      <c r="E14" s="809"/>
      <c r="F14" s="809"/>
      <c r="G14" s="809"/>
      <c r="H14" s="809"/>
      <c r="I14" s="809"/>
      <c r="J14" s="855"/>
      <c r="K14" s="854"/>
      <c r="L14" s="854"/>
      <c r="M14" s="854"/>
      <c r="N14" s="2906"/>
      <c r="O14" s="911"/>
      <c r="P14" s="911"/>
      <c r="Q14" s="911"/>
      <c r="R14" s="911"/>
    </row>
    <row r="15" spans="1:32" s="905" customFormat="1" ht="15">
      <c r="A15" s="853"/>
      <c r="B15" s="854"/>
      <c r="C15" s="855"/>
      <c r="D15" s="853"/>
      <c r="E15" s="809" t="s">
        <v>440</v>
      </c>
      <c r="F15" s="809" t="s">
        <v>266</v>
      </c>
      <c r="G15" s="809"/>
      <c r="H15" s="809"/>
      <c r="I15" s="809"/>
      <c r="J15" s="855">
        <f>J17+J73+J88</f>
        <v>0</v>
      </c>
      <c r="K15" s="854">
        <f>K17+K73+K88</f>
        <v>0</v>
      </c>
      <c r="L15" s="854">
        <f>L17+L73+L88</f>
        <v>0</v>
      </c>
      <c r="M15" s="854">
        <f>M17+M73+M88</f>
        <v>0</v>
      </c>
      <c r="N15" s="2906">
        <f t="shared" ref="N15:N77" si="2">J15+K15+L15+M15</f>
        <v>0</v>
      </c>
      <c r="O15" s="911"/>
      <c r="P15" s="911"/>
      <c r="Q15" s="911"/>
      <c r="R15" s="911"/>
    </row>
    <row r="16" spans="1:32" s="905" customFormat="1" ht="15">
      <c r="A16" s="853"/>
      <c r="B16" s="854"/>
      <c r="C16" s="855"/>
      <c r="D16" s="853"/>
      <c r="E16" s="865"/>
      <c r="F16" s="809"/>
      <c r="G16" s="809"/>
      <c r="H16" s="809"/>
      <c r="I16" s="809"/>
      <c r="J16" s="855"/>
      <c r="K16" s="854"/>
      <c r="L16" s="854"/>
      <c r="M16" s="854"/>
      <c r="N16" s="2906"/>
      <c r="O16" s="911"/>
      <c r="P16" s="911"/>
      <c r="Q16" s="911"/>
      <c r="R16" s="911"/>
    </row>
    <row r="17" spans="1:18" s="905" customFormat="1" ht="15">
      <c r="A17" s="853"/>
      <c r="B17" s="854"/>
      <c r="C17" s="855"/>
      <c r="D17" s="853"/>
      <c r="E17" s="809"/>
      <c r="F17" s="809" t="s">
        <v>359</v>
      </c>
      <c r="G17" s="809" t="s">
        <v>267</v>
      </c>
      <c r="H17" s="809"/>
      <c r="I17" s="809"/>
      <c r="J17" s="855">
        <f>J19+J38+J42+J64+J66+J68+J70+J71</f>
        <v>0</v>
      </c>
      <c r="K17" s="854">
        <f>K19+K38+K42+K64+K66+K68+K70+K71</f>
        <v>0</v>
      </c>
      <c r="L17" s="854">
        <f>L19+L38+L42+L64+L66+L68+L70+L71</f>
        <v>0</v>
      </c>
      <c r="M17" s="854">
        <f>M19+M38+M42+M64+M66+M68+M70+M71</f>
        <v>0</v>
      </c>
      <c r="N17" s="2906">
        <f t="shared" si="2"/>
        <v>0</v>
      </c>
      <c r="O17" s="911"/>
      <c r="P17" s="911"/>
      <c r="Q17" s="911"/>
      <c r="R17" s="911"/>
    </row>
    <row r="18" spans="1:18" s="905" customFormat="1" ht="15">
      <c r="A18" s="853"/>
      <c r="B18" s="854"/>
      <c r="C18" s="855"/>
      <c r="D18" s="853"/>
      <c r="E18" s="809"/>
      <c r="F18" s="809"/>
      <c r="G18" s="809"/>
      <c r="H18" s="809"/>
      <c r="I18" s="866"/>
      <c r="J18" s="868"/>
      <c r="K18" s="867"/>
      <c r="L18" s="867"/>
      <c r="M18" s="867"/>
      <c r="N18" s="2906"/>
      <c r="O18" s="911"/>
      <c r="P18" s="911"/>
      <c r="Q18" s="911"/>
      <c r="R18" s="911"/>
    </row>
    <row r="19" spans="1:18" s="905" customFormat="1" ht="15">
      <c r="A19" s="853"/>
      <c r="B19" s="854"/>
      <c r="C19" s="855"/>
      <c r="D19" s="853"/>
      <c r="E19" s="809"/>
      <c r="F19" s="809"/>
      <c r="G19" s="809" t="s">
        <v>268</v>
      </c>
      <c r="H19" s="866"/>
      <c r="I19" s="866"/>
      <c r="J19" s="855">
        <f>J20+J21+J22+J23+J24+J28+J29+J30+J33+J34+J35+J36</f>
        <v>0</v>
      </c>
      <c r="K19" s="854">
        <f>K20+K21+K22+K23+K24+K28+K29+K30+K33+K34+K35+K36</f>
        <v>0</v>
      </c>
      <c r="L19" s="854">
        <f>L20+L21+L22+L23+L24+L28+L29+L30+L33+L34+L35+L36</f>
        <v>0</v>
      </c>
      <c r="M19" s="854">
        <f>M20+M21+M22+M23+M24+M28+M29+M30+M33+M34+M35+M36</f>
        <v>0</v>
      </c>
      <c r="N19" s="2906">
        <f t="shared" si="2"/>
        <v>0</v>
      </c>
      <c r="O19" s="911"/>
      <c r="P19" s="911"/>
      <c r="Q19" s="911"/>
      <c r="R19" s="911"/>
    </row>
    <row r="20" spans="1:18" s="905" customFormat="1" ht="15">
      <c r="A20" s="853"/>
      <c r="B20" s="854"/>
      <c r="C20" s="855" t="s">
        <v>230</v>
      </c>
      <c r="D20" s="853"/>
      <c r="E20" s="809"/>
      <c r="F20" s="809"/>
      <c r="G20" s="809"/>
      <c r="H20" s="866" t="s">
        <v>269</v>
      </c>
      <c r="I20" s="866"/>
      <c r="J20" s="868"/>
      <c r="K20" s="867"/>
      <c r="L20" s="867"/>
      <c r="M20" s="867"/>
      <c r="N20" s="2906">
        <f t="shared" si="2"/>
        <v>0</v>
      </c>
      <c r="O20" s="911"/>
      <c r="P20" s="911"/>
      <c r="Q20" s="911"/>
      <c r="R20" s="911"/>
    </row>
    <row r="21" spans="1:18" s="905" customFormat="1" ht="15">
      <c r="A21" s="853"/>
      <c r="B21" s="854"/>
      <c r="C21" s="855" t="s">
        <v>230</v>
      </c>
      <c r="D21" s="853"/>
      <c r="E21" s="809"/>
      <c r="F21" s="809"/>
      <c r="G21" s="809"/>
      <c r="H21" s="869" t="s">
        <v>270</v>
      </c>
      <c r="I21" s="869"/>
      <c r="J21" s="868"/>
      <c r="K21" s="867"/>
      <c r="L21" s="867"/>
      <c r="M21" s="867"/>
      <c r="N21" s="2906">
        <f t="shared" si="2"/>
        <v>0</v>
      </c>
      <c r="O21" s="911"/>
      <c r="P21" s="911"/>
      <c r="Q21" s="911"/>
      <c r="R21" s="911"/>
    </row>
    <row r="22" spans="1:18" s="905" customFormat="1" ht="15">
      <c r="A22" s="853"/>
      <c r="B22" s="854"/>
      <c r="C22" s="855" t="s">
        <v>231</v>
      </c>
      <c r="D22" s="853"/>
      <c r="E22" s="809"/>
      <c r="F22" s="809"/>
      <c r="G22" s="809"/>
      <c r="H22" s="866" t="s">
        <v>271</v>
      </c>
      <c r="I22" s="866"/>
      <c r="J22" s="868"/>
      <c r="K22" s="867"/>
      <c r="L22" s="867"/>
      <c r="M22" s="867"/>
      <c r="N22" s="2906">
        <f t="shared" si="2"/>
        <v>0</v>
      </c>
      <c r="O22" s="911"/>
      <c r="P22" s="911"/>
      <c r="Q22" s="911"/>
      <c r="R22" s="911"/>
    </row>
    <row r="23" spans="1:18" s="905" customFormat="1" ht="15">
      <c r="A23" s="853"/>
      <c r="B23" s="854"/>
      <c r="C23" s="855" t="s">
        <v>230</v>
      </c>
      <c r="D23" s="853"/>
      <c r="E23" s="809"/>
      <c r="F23" s="809"/>
      <c r="G23" s="809"/>
      <c r="H23" s="866" t="s">
        <v>272</v>
      </c>
      <c r="I23" s="866"/>
      <c r="J23" s="868"/>
      <c r="K23" s="867"/>
      <c r="L23" s="867"/>
      <c r="M23" s="867"/>
      <c r="N23" s="2906">
        <f t="shared" si="2"/>
        <v>0</v>
      </c>
      <c r="O23" s="911"/>
      <c r="P23" s="911"/>
      <c r="Q23" s="911"/>
      <c r="R23" s="911"/>
    </row>
    <row r="24" spans="1:18" s="905" customFormat="1" ht="15">
      <c r="A24" s="853"/>
      <c r="B24" s="854"/>
      <c r="C24" s="855"/>
      <c r="D24" s="853"/>
      <c r="E24" s="809"/>
      <c r="F24" s="809"/>
      <c r="G24" s="809"/>
      <c r="H24" s="866" t="s">
        <v>273</v>
      </c>
      <c r="I24" s="866"/>
      <c r="J24" s="855">
        <f>J25+J26+J27</f>
        <v>0</v>
      </c>
      <c r="K24" s="854">
        <f>K25+K26+K27</f>
        <v>0</v>
      </c>
      <c r="L24" s="854">
        <f>L25+L26+L27</f>
        <v>0</v>
      </c>
      <c r="M24" s="854">
        <f>M25+M26+M27</f>
        <v>0</v>
      </c>
      <c r="N24" s="2906">
        <f t="shared" si="2"/>
        <v>0</v>
      </c>
      <c r="O24" s="911"/>
      <c r="P24" s="911"/>
      <c r="Q24" s="911"/>
      <c r="R24" s="911"/>
    </row>
    <row r="25" spans="1:18" s="905" customFormat="1" ht="15">
      <c r="A25" s="853"/>
      <c r="B25" s="854"/>
      <c r="C25" s="855" t="s">
        <v>230</v>
      </c>
      <c r="D25" s="853"/>
      <c r="E25" s="809"/>
      <c r="F25" s="809"/>
      <c r="G25" s="809"/>
      <c r="H25" s="866"/>
      <c r="I25" s="866" t="s">
        <v>274</v>
      </c>
      <c r="J25" s="868"/>
      <c r="K25" s="867"/>
      <c r="L25" s="867"/>
      <c r="M25" s="867"/>
      <c r="N25" s="2906">
        <f t="shared" si="2"/>
        <v>0</v>
      </c>
      <c r="O25" s="911"/>
      <c r="P25" s="911"/>
      <c r="Q25" s="911"/>
      <c r="R25" s="911"/>
    </row>
    <row r="26" spans="1:18" s="905" customFormat="1" ht="15">
      <c r="A26" s="853"/>
      <c r="B26" s="854"/>
      <c r="C26" s="855" t="s">
        <v>230</v>
      </c>
      <c r="D26" s="853"/>
      <c r="E26" s="809"/>
      <c r="F26" s="809"/>
      <c r="G26" s="809"/>
      <c r="H26" s="866"/>
      <c r="I26" s="866" t="s">
        <v>275</v>
      </c>
      <c r="J26" s="868"/>
      <c r="K26" s="867"/>
      <c r="L26" s="867"/>
      <c r="M26" s="867"/>
      <c r="N26" s="2906">
        <f t="shared" si="2"/>
        <v>0</v>
      </c>
      <c r="O26" s="911"/>
      <c r="P26" s="911"/>
      <c r="Q26" s="911"/>
      <c r="R26" s="911"/>
    </row>
    <row r="27" spans="1:18" s="905" customFormat="1" ht="15">
      <c r="A27" s="853"/>
      <c r="B27" s="854"/>
      <c r="C27" s="855" t="s">
        <v>230</v>
      </c>
      <c r="D27" s="853"/>
      <c r="E27" s="809"/>
      <c r="F27" s="809"/>
      <c r="G27" s="809"/>
      <c r="H27" s="866"/>
      <c r="I27" s="866" t="s">
        <v>1258</v>
      </c>
      <c r="J27" s="868"/>
      <c r="K27" s="867"/>
      <c r="L27" s="867"/>
      <c r="M27" s="867"/>
      <c r="N27" s="2906">
        <f t="shared" si="2"/>
        <v>0</v>
      </c>
      <c r="O27" s="911"/>
      <c r="P27" s="911"/>
      <c r="Q27" s="911"/>
      <c r="R27" s="911"/>
    </row>
    <row r="28" spans="1:18" s="905" customFormat="1" ht="15">
      <c r="A28" s="853"/>
      <c r="B28" s="854"/>
      <c r="C28" s="855" t="s">
        <v>230</v>
      </c>
      <c r="D28" s="853"/>
      <c r="E28" s="809"/>
      <c r="F28" s="809"/>
      <c r="G28" s="809"/>
      <c r="H28" s="866" t="s">
        <v>276</v>
      </c>
      <c r="I28" s="866"/>
      <c r="J28" s="868"/>
      <c r="K28" s="867"/>
      <c r="L28" s="867"/>
      <c r="M28" s="867"/>
      <c r="N28" s="2906">
        <f t="shared" si="2"/>
        <v>0</v>
      </c>
      <c r="O28" s="911"/>
      <c r="P28" s="911"/>
      <c r="Q28" s="911"/>
      <c r="R28" s="911"/>
    </row>
    <row r="29" spans="1:18" s="905" customFormat="1" ht="15">
      <c r="A29" s="853"/>
      <c r="B29" s="854"/>
      <c r="C29" s="855" t="s">
        <v>230</v>
      </c>
      <c r="D29" s="853"/>
      <c r="E29" s="809"/>
      <c r="F29" s="809"/>
      <c r="G29" s="809"/>
      <c r="H29" s="866" t="s">
        <v>277</v>
      </c>
      <c r="I29" s="866"/>
      <c r="J29" s="868"/>
      <c r="K29" s="867"/>
      <c r="L29" s="867"/>
      <c r="M29" s="867"/>
      <c r="N29" s="2906">
        <f t="shared" si="2"/>
        <v>0</v>
      </c>
      <c r="O29" s="911"/>
      <c r="P29" s="911"/>
      <c r="Q29" s="911"/>
      <c r="R29" s="911"/>
    </row>
    <row r="30" spans="1:18" s="905" customFormat="1" ht="15">
      <c r="A30" s="853"/>
      <c r="B30" s="854"/>
      <c r="C30" s="855"/>
      <c r="D30" s="853"/>
      <c r="E30" s="809"/>
      <c r="F30" s="809"/>
      <c r="G30" s="809"/>
      <c r="H30" s="866" t="s">
        <v>278</v>
      </c>
      <c r="I30" s="866"/>
      <c r="J30" s="855">
        <f>J31+J32</f>
        <v>0</v>
      </c>
      <c r="K30" s="854">
        <f>K31+K32</f>
        <v>0</v>
      </c>
      <c r="L30" s="854">
        <f>L31+L32</f>
        <v>0</v>
      </c>
      <c r="M30" s="854">
        <f>M31+M32</f>
        <v>0</v>
      </c>
      <c r="N30" s="2906">
        <f t="shared" si="2"/>
        <v>0</v>
      </c>
      <c r="O30" s="911"/>
      <c r="P30" s="911"/>
      <c r="Q30" s="911"/>
      <c r="R30" s="911"/>
    </row>
    <row r="31" spans="1:18" s="905" customFormat="1" ht="15">
      <c r="A31" s="853"/>
      <c r="B31" s="854"/>
      <c r="C31" s="855" t="s">
        <v>230</v>
      </c>
      <c r="D31" s="853"/>
      <c r="E31" s="809"/>
      <c r="F31" s="809"/>
      <c r="G31" s="809"/>
      <c r="H31" s="866"/>
      <c r="I31" s="866" t="s">
        <v>279</v>
      </c>
      <c r="J31" s="868"/>
      <c r="K31" s="867"/>
      <c r="L31" s="867"/>
      <c r="M31" s="867"/>
      <c r="N31" s="2906">
        <f t="shared" si="2"/>
        <v>0</v>
      </c>
      <c r="O31" s="911"/>
      <c r="P31" s="911"/>
      <c r="Q31" s="911"/>
      <c r="R31" s="911"/>
    </row>
    <row r="32" spans="1:18" s="905" customFormat="1" ht="15">
      <c r="A32" s="853"/>
      <c r="B32" s="854"/>
      <c r="C32" s="855" t="s">
        <v>230</v>
      </c>
      <c r="D32" s="853"/>
      <c r="E32" s="809"/>
      <c r="F32" s="809"/>
      <c r="G32" s="809"/>
      <c r="H32" s="866"/>
      <c r="I32" s="866" t="s">
        <v>280</v>
      </c>
      <c r="J32" s="868"/>
      <c r="K32" s="867"/>
      <c r="L32" s="867"/>
      <c r="M32" s="867"/>
      <c r="N32" s="2906">
        <f t="shared" si="2"/>
        <v>0</v>
      </c>
      <c r="O32" s="911"/>
      <c r="P32" s="911"/>
      <c r="Q32" s="911"/>
      <c r="R32" s="911"/>
    </row>
    <row r="33" spans="1:32" s="905" customFormat="1" ht="15">
      <c r="A33" s="853"/>
      <c r="B33" s="854"/>
      <c r="C33" s="855" t="s">
        <v>231</v>
      </c>
      <c r="D33" s="853"/>
      <c r="E33" s="809"/>
      <c r="F33" s="809"/>
      <c r="G33" s="809"/>
      <c r="H33" s="866" t="s">
        <v>281</v>
      </c>
      <c r="I33" s="866"/>
      <c r="J33" s="868"/>
      <c r="K33" s="867"/>
      <c r="L33" s="867"/>
      <c r="M33" s="867"/>
      <c r="N33" s="2906">
        <f t="shared" si="2"/>
        <v>0</v>
      </c>
      <c r="O33" s="911"/>
      <c r="P33" s="911"/>
      <c r="Q33" s="911"/>
      <c r="R33" s="911"/>
    </row>
    <row r="34" spans="1:32" ht="15">
      <c r="A34" s="853"/>
      <c r="B34" s="854"/>
      <c r="C34" s="855" t="s">
        <v>231</v>
      </c>
      <c r="D34" s="853"/>
      <c r="E34" s="809"/>
      <c r="F34" s="809"/>
      <c r="G34" s="809"/>
      <c r="H34" s="866" t="s">
        <v>282</v>
      </c>
      <c r="I34" s="866"/>
      <c r="J34" s="868"/>
      <c r="K34" s="867"/>
      <c r="L34" s="867"/>
      <c r="M34" s="867"/>
      <c r="N34" s="2906">
        <f t="shared" si="2"/>
        <v>0</v>
      </c>
      <c r="O34" s="894"/>
      <c r="S34" s="805"/>
      <c r="T34" s="805"/>
      <c r="U34" s="805"/>
      <c r="V34" s="805"/>
      <c r="W34" s="805"/>
      <c r="X34" s="805"/>
      <c r="Y34" s="805"/>
      <c r="Z34" s="805"/>
      <c r="AA34" s="805"/>
      <c r="AB34" s="805"/>
      <c r="AC34" s="805"/>
      <c r="AD34" s="805"/>
      <c r="AE34" s="805"/>
      <c r="AF34" s="805"/>
    </row>
    <row r="35" spans="1:32" ht="15">
      <c r="A35" s="853"/>
      <c r="B35" s="854"/>
      <c r="C35" s="855" t="s">
        <v>231</v>
      </c>
      <c r="D35" s="853"/>
      <c r="E35" s="809"/>
      <c r="F35" s="809"/>
      <c r="G35" s="809"/>
      <c r="H35" s="866" t="s">
        <v>283</v>
      </c>
      <c r="I35" s="866"/>
      <c r="J35" s="868"/>
      <c r="K35" s="867"/>
      <c r="L35" s="867"/>
      <c r="M35" s="867"/>
      <c r="N35" s="2906">
        <f t="shared" si="2"/>
        <v>0</v>
      </c>
      <c r="O35" s="894"/>
      <c r="S35" s="805"/>
      <c r="T35" s="805"/>
      <c r="U35" s="805"/>
      <c r="V35" s="805"/>
      <c r="W35" s="805"/>
      <c r="X35" s="805"/>
      <c r="Y35" s="805"/>
      <c r="Z35" s="805"/>
      <c r="AA35" s="805"/>
      <c r="AB35" s="805"/>
      <c r="AC35" s="805"/>
      <c r="AD35" s="805"/>
      <c r="AE35" s="805"/>
      <c r="AF35" s="805"/>
    </row>
    <row r="36" spans="1:32" ht="15">
      <c r="A36" s="853"/>
      <c r="B36" s="854"/>
      <c r="C36" s="855" t="s">
        <v>231</v>
      </c>
      <c r="D36" s="853"/>
      <c r="E36" s="952"/>
      <c r="F36" s="952"/>
      <c r="G36" s="952"/>
      <c r="H36" s="2302" t="s">
        <v>1461</v>
      </c>
      <c r="I36" s="953"/>
      <c r="J36" s="868"/>
      <c r="K36" s="955"/>
      <c r="L36" s="955"/>
      <c r="M36" s="955"/>
      <c r="N36" s="2906">
        <f t="shared" si="2"/>
        <v>0</v>
      </c>
      <c r="O36" s="894"/>
      <c r="S36" s="805"/>
      <c r="T36" s="805"/>
      <c r="U36" s="805"/>
      <c r="V36" s="805"/>
      <c r="W36" s="805"/>
      <c r="X36" s="805"/>
      <c r="Y36" s="805"/>
      <c r="Z36" s="805"/>
      <c r="AA36" s="805"/>
      <c r="AB36" s="805"/>
      <c r="AC36" s="805"/>
      <c r="AD36" s="805"/>
      <c r="AE36" s="805"/>
      <c r="AF36" s="805"/>
    </row>
    <row r="37" spans="1:32" ht="15">
      <c r="A37" s="853"/>
      <c r="B37" s="854"/>
      <c r="C37" s="855"/>
      <c r="D37" s="853"/>
      <c r="E37" s="809"/>
      <c r="F37" s="809"/>
      <c r="G37" s="809"/>
      <c r="H37" s="866"/>
      <c r="I37" s="866"/>
      <c r="J37" s="868"/>
      <c r="K37" s="867"/>
      <c r="L37" s="867"/>
      <c r="M37" s="867"/>
      <c r="N37" s="2906"/>
      <c r="O37" s="894"/>
      <c r="S37" s="805"/>
      <c r="T37" s="805"/>
      <c r="U37" s="805"/>
      <c r="V37" s="805"/>
      <c r="W37" s="805"/>
      <c r="X37" s="805"/>
      <c r="Y37" s="805"/>
      <c r="Z37" s="805"/>
      <c r="AA37" s="805"/>
      <c r="AB37" s="805"/>
      <c r="AC37" s="805"/>
      <c r="AD37" s="805"/>
      <c r="AE37" s="805"/>
      <c r="AF37" s="805"/>
    </row>
    <row r="38" spans="1:32" s="861" customFormat="1" ht="15" customHeight="1">
      <c r="A38" s="853"/>
      <c r="B38" s="954"/>
      <c r="C38" s="855"/>
      <c r="D38" s="853"/>
      <c r="E38" s="809"/>
      <c r="F38" s="809"/>
      <c r="G38" s="809" t="s">
        <v>284</v>
      </c>
      <c r="H38" s="809"/>
      <c r="I38" s="809"/>
      <c r="J38" s="855">
        <f>J39+J40</f>
        <v>0</v>
      </c>
      <c r="K38" s="854">
        <f>K39+K40</f>
        <v>0</v>
      </c>
      <c r="L38" s="854">
        <f>L39+L40</f>
        <v>0</v>
      </c>
      <c r="M38" s="854">
        <f>M39+M40</f>
        <v>0</v>
      </c>
      <c r="N38" s="2906">
        <f t="shared" si="2"/>
        <v>0</v>
      </c>
      <c r="O38" s="860"/>
      <c r="P38" s="860"/>
      <c r="Q38" s="860"/>
      <c r="R38" s="860"/>
      <c r="S38" s="860"/>
      <c r="T38" s="860"/>
    </row>
    <row r="39" spans="1:32" ht="15">
      <c r="A39" s="853"/>
      <c r="B39" s="854"/>
      <c r="C39" s="855" t="s">
        <v>231</v>
      </c>
      <c r="D39" s="853"/>
      <c r="E39" s="809"/>
      <c r="F39" s="809"/>
      <c r="G39" s="809"/>
      <c r="H39" s="866" t="s">
        <v>285</v>
      </c>
      <c r="I39" s="866"/>
      <c r="J39" s="868"/>
      <c r="K39" s="867"/>
      <c r="L39" s="867"/>
      <c r="M39" s="867"/>
      <c r="N39" s="2906">
        <f t="shared" si="2"/>
        <v>0</v>
      </c>
      <c r="O39" s="894"/>
      <c r="S39" s="805"/>
      <c r="T39" s="805"/>
      <c r="U39" s="805"/>
      <c r="V39" s="805"/>
      <c r="W39" s="805"/>
      <c r="X39" s="805"/>
      <c r="Y39" s="805"/>
      <c r="Z39" s="805"/>
      <c r="AA39" s="805"/>
      <c r="AB39" s="805"/>
      <c r="AC39" s="805"/>
      <c r="AD39" s="805"/>
      <c r="AE39" s="805"/>
      <c r="AF39" s="805"/>
    </row>
    <row r="40" spans="1:32" ht="15">
      <c r="A40" s="853"/>
      <c r="B40" s="854"/>
      <c r="C40" s="855" t="s">
        <v>230</v>
      </c>
      <c r="D40" s="853"/>
      <c r="E40" s="809"/>
      <c r="F40" s="809"/>
      <c r="G40" s="809"/>
      <c r="H40" s="866" t="s">
        <v>286</v>
      </c>
      <c r="I40" s="866"/>
      <c r="J40" s="868"/>
      <c r="K40" s="867"/>
      <c r="L40" s="867"/>
      <c r="M40" s="867"/>
      <c r="N40" s="2906">
        <f t="shared" si="2"/>
        <v>0</v>
      </c>
      <c r="O40" s="894"/>
      <c r="S40" s="805"/>
      <c r="T40" s="805"/>
      <c r="U40" s="805"/>
      <c r="V40" s="805"/>
      <c r="W40" s="805"/>
      <c r="X40" s="805"/>
      <c r="Y40" s="805"/>
      <c r="Z40" s="805"/>
      <c r="AA40" s="805"/>
      <c r="AB40" s="805"/>
      <c r="AC40" s="805"/>
      <c r="AD40" s="805"/>
      <c r="AE40" s="805"/>
      <c r="AF40" s="805"/>
    </row>
    <row r="41" spans="1:32" ht="15">
      <c r="A41" s="853"/>
      <c r="B41" s="854"/>
      <c r="C41" s="855"/>
      <c r="D41" s="853"/>
      <c r="E41" s="809"/>
      <c r="F41" s="809"/>
      <c r="G41" s="809"/>
      <c r="H41" s="866"/>
      <c r="I41" s="866"/>
      <c r="J41" s="868"/>
      <c r="K41" s="867"/>
      <c r="L41" s="867"/>
      <c r="M41" s="867"/>
      <c r="N41" s="2906"/>
      <c r="O41" s="894"/>
      <c r="S41" s="805"/>
      <c r="T41" s="805"/>
      <c r="U41" s="805"/>
      <c r="V41" s="805"/>
      <c r="W41" s="805"/>
      <c r="X41" s="805"/>
      <c r="Y41" s="805"/>
      <c r="Z41" s="805"/>
      <c r="AA41" s="805"/>
      <c r="AB41" s="805"/>
      <c r="AC41" s="805"/>
      <c r="AD41" s="805"/>
      <c r="AE41" s="805"/>
      <c r="AF41" s="805"/>
    </row>
    <row r="42" spans="1:32" ht="15">
      <c r="A42" s="853"/>
      <c r="B42" s="854"/>
      <c r="C42" s="855"/>
      <c r="D42" s="853"/>
      <c r="E42" s="809"/>
      <c r="F42" s="809"/>
      <c r="G42" s="809" t="s">
        <v>287</v>
      </c>
      <c r="H42" s="809"/>
      <c r="I42" s="809"/>
      <c r="J42" s="855">
        <f>J43+J44+J47+J50+J53+J56+J59+J62</f>
        <v>0</v>
      </c>
      <c r="K42" s="854">
        <f>K43+K44+K47+K50+K53+K56+K59+K62</f>
        <v>0</v>
      </c>
      <c r="L42" s="854">
        <f>L43+L44+L47+L50+L53+L56+L59+L62</f>
        <v>0</v>
      </c>
      <c r="M42" s="854">
        <f>M43+M44+M47+M50+M53+M56+M59+M62</f>
        <v>0</v>
      </c>
      <c r="N42" s="2906">
        <f t="shared" si="2"/>
        <v>0</v>
      </c>
      <c r="O42" s="894"/>
      <c r="S42" s="805"/>
      <c r="T42" s="805"/>
      <c r="U42" s="805"/>
      <c r="V42" s="805"/>
      <c r="W42" s="805"/>
      <c r="X42" s="805"/>
      <c r="Y42" s="805"/>
      <c r="Z42" s="805"/>
      <c r="AA42" s="805"/>
      <c r="AB42" s="805"/>
      <c r="AC42" s="805"/>
      <c r="AD42" s="805"/>
      <c r="AE42" s="805"/>
      <c r="AF42" s="805"/>
    </row>
    <row r="43" spans="1:32" ht="15">
      <c r="A43" s="853"/>
      <c r="B43" s="854"/>
      <c r="C43" s="855" t="s">
        <v>230</v>
      </c>
      <c r="D43" s="853"/>
      <c r="E43" s="809"/>
      <c r="F43" s="809"/>
      <c r="G43" s="809"/>
      <c r="H43" s="866" t="s">
        <v>288</v>
      </c>
      <c r="I43" s="866"/>
      <c r="J43" s="868"/>
      <c r="K43" s="867"/>
      <c r="L43" s="867"/>
      <c r="M43" s="867"/>
      <c r="N43" s="2906">
        <f t="shared" si="2"/>
        <v>0</v>
      </c>
      <c r="O43" s="894"/>
      <c r="S43" s="805"/>
      <c r="T43" s="805"/>
      <c r="U43" s="805"/>
      <c r="V43" s="805"/>
      <c r="W43" s="805"/>
      <c r="X43" s="805"/>
      <c r="Y43" s="805"/>
      <c r="Z43" s="805"/>
      <c r="AA43" s="805"/>
      <c r="AB43" s="805"/>
      <c r="AC43" s="805"/>
      <c r="AD43" s="805"/>
      <c r="AE43" s="805"/>
      <c r="AF43" s="805"/>
    </row>
    <row r="44" spans="1:32" ht="15">
      <c r="A44" s="853"/>
      <c r="B44" s="854"/>
      <c r="C44" s="855"/>
      <c r="D44" s="853"/>
      <c r="E44" s="809"/>
      <c r="F44" s="809"/>
      <c r="G44" s="809"/>
      <c r="H44" s="866" t="s">
        <v>1259</v>
      </c>
      <c r="I44" s="866"/>
      <c r="J44" s="868">
        <f>J45+J46</f>
        <v>0</v>
      </c>
      <c r="K44" s="867">
        <f>K45+K46</f>
        <v>0</v>
      </c>
      <c r="L44" s="867">
        <f>L45+L46</f>
        <v>0</v>
      </c>
      <c r="M44" s="867">
        <f>M45+M46</f>
        <v>0</v>
      </c>
      <c r="N44" s="2906">
        <f t="shared" si="2"/>
        <v>0</v>
      </c>
      <c r="O44" s="894"/>
      <c r="S44" s="805"/>
      <c r="T44" s="805"/>
      <c r="U44" s="805"/>
      <c r="V44" s="805"/>
      <c r="W44" s="805"/>
      <c r="X44" s="805"/>
      <c r="Y44" s="805"/>
      <c r="Z44" s="805"/>
      <c r="AA44" s="805"/>
      <c r="AB44" s="805"/>
      <c r="AC44" s="805"/>
      <c r="AD44" s="805"/>
      <c r="AE44" s="805"/>
      <c r="AF44" s="805"/>
    </row>
    <row r="45" spans="1:32" ht="15">
      <c r="A45" s="853"/>
      <c r="B45" s="854"/>
      <c r="C45" s="855" t="s">
        <v>231</v>
      </c>
      <c r="D45" s="853"/>
      <c r="E45" s="809"/>
      <c r="F45" s="809"/>
      <c r="G45" s="809"/>
      <c r="H45" s="866"/>
      <c r="I45" s="866" t="s">
        <v>285</v>
      </c>
      <c r="J45" s="868"/>
      <c r="K45" s="867"/>
      <c r="L45" s="867"/>
      <c r="M45" s="867"/>
      <c r="N45" s="2906">
        <f t="shared" si="2"/>
        <v>0</v>
      </c>
      <c r="O45" s="894"/>
      <c r="S45" s="805"/>
      <c r="T45" s="805"/>
      <c r="U45" s="805"/>
      <c r="V45" s="805"/>
      <c r="W45" s="805"/>
      <c r="X45" s="805"/>
      <c r="Y45" s="805"/>
      <c r="Z45" s="805"/>
      <c r="AA45" s="805"/>
      <c r="AB45" s="805"/>
      <c r="AC45" s="805"/>
      <c r="AD45" s="805"/>
      <c r="AE45" s="805"/>
      <c r="AF45" s="805"/>
    </row>
    <row r="46" spans="1:32" ht="15">
      <c r="A46" s="853"/>
      <c r="B46" s="854"/>
      <c r="C46" s="855" t="s">
        <v>230</v>
      </c>
      <c r="D46" s="853"/>
      <c r="E46" s="809"/>
      <c r="F46" s="809"/>
      <c r="G46" s="809"/>
      <c r="H46" s="866"/>
      <c r="I46" s="866" t="s">
        <v>289</v>
      </c>
      <c r="J46" s="868"/>
      <c r="K46" s="867"/>
      <c r="L46" s="867"/>
      <c r="M46" s="867"/>
      <c r="N46" s="2906">
        <f t="shared" si="2"/>
        <v>0</v>
      </c>
      <c r="O46" s="894"/>
      <c r="S46" s="805"/>
      <c r="T46" s="805"/>
      <c r="U46" s="805"/>
      <c r="V46" s="805"/>
      <c r="W46" s="805"/>
      <c r="X46" s="805"/>
      <c r="Y46" s="805"/>
      <c r="Z46" s="805"/>
      <c r="AA46" s="805"/>
      <c r="AB46" s="805"/>
      <c r="AC46" s="805"/>
      <c r="AD46" s="805"/>
      <c r="AE46" s="805"/>
      <c r="AF46" s="805"/>
    </row>
    <row r="47" spans="1:32" ht="15">
      <c r="A47" s="853"/>
      <c r="B47" s="854"/>
      <c r="C47" s="855"/>
      <c r="D47" s="853"/>
      <c r="E47" s="809"/>
      <c r="F47" s="809"/>
      <c r="G47" s="809"/>
      <c r="H47" s="866" t="s">
        <v>1260</v>
      </c>
      <c r="I47" s="866"/>
      <c r="J47" s="868">
        <f>J48+J49</f>
        <v>0</v>
      </c>
      <c r="K47" s="867">
        <f>K48+K49</f>
        <v>0</v>
      </c>
      <c r="L47" s="867">
        <f>L48+L49</f>
        <v>0</v>
      </c>
      <c r="M47" s="867">
        <f>M48+M49</f>
        <v>0</v>
      </c>
      <c r="N47" s="2906">
        <f t="shared" si="2"/>
        <v>0</v>
      </c>
      <c r="O47" s="894"/>
      <c r="S47" s="805"/>
      <c r="T47" s="805"/>
      <c r="U47" s="805"/>
      <c r="V47" s="805"/>
      <c r="W47" s="805"/>
      <c r="X47" s="805"/>
      <c r="Y47" s="805"/>
      <c r="Z47" s="805"/>
      <c r="AA47" s="805"/>
      <c r="AB47" s="805"/>
      <c r="AC47" s="805"/>
      <c r="AD47" s="805"/>
      <c r="AE47" s="805"/>
      <c r="AF47" s="805"/>
    </row>
    <row r="48" spans="1:32" ht="15">
      <c r="A48" s="853"/>
      <c r="B48" s="854"/>
      <c r="C48" s="855" t="s">
        <v>231</v>
      </c>
      <c r="D48" s="853"/>
      <c r="E48" s="809"/>
      <c r="F48" s="809"/>
      <c r="G48" s="809"/>
      <c r="H48" s="866"/>
      <c r="I48" s="866" t="s">
        <v>285</v>
      </c>
      <c r="J48" s="868"/>
      <c r="K48" s="867"/>
      <c r="L48" s="867"/>
      <c r="M48" s="867"/>
      <c r="N48" s="2906">
        <f t="shared" si="2"/>
        <v>0</v>
      </c>
      <c r="O48" s="894"/>
      <c r="S48" s="805"/>
      <c r="T48" s="805"/>
      <c r="U48" s="805"/>
      <c r="V48" s="805"/>
      <c r="W48" s="805"/>
      <c r="X48" s="805"/>
      <c r="Y48" s="805"/>
      <c r="Z48" s="805"/>
      <c r="AA48" s="805"/>
      <c r="AB48" s="805"/>
      <c r="AC48" s="805"/>
      <c r="AD48" s="805"/>
      <c r="AE48" s="805"/>
      <c r="AF48" s="805"/>
    </row>
    <row r="49" spans="1:32" ht="15">
      <c r="A49" s="853"/>
      <c r="B49" s="854"/>
      <c r="C49" s="855" t="s">
        <v>230</v>
      </c>
      <c r="D49" s="853"/>
      <c r="E49" s="809"/>
      <c r="F49" s="809"/>
      <c r="G49" s="809"/>
      <c r="H49" s="866"/>
      <c r="I49" s="866" t="s">
        <v>289</v>
      </c>
      <c r="J49" s="868"/>
      <c r="K49" s="867"/>
      <c r="L49" s="867"/>
      <c r="M49" s="867"/>
      <c r="N49" s="2906">
        <f t="shared" si="2"/>
        <v>0</v>
      </c>
      <c r="O49" s="894"/>
      <c r="S49" s="805"/>
      <c r="T49" s="805"/>
      <c r="U49" s="805"/>
      <c r="V49" s="805"/>
      <c r="W49" s="805"/>
      <c r="X49" s="805"/>
      <c r="Y49" s="805"/>
      <c r="Z49" s="805"/>
      <c r="AA49" s="805"/>
      <c r="AB49" s="805"/>
      <c r="AC49" s="805"/>
      <c r="AD49" s="805"/>
      <c r="AE49" s="805"/>
      <c r="AF49" s="805"/>
    </row>
    <row r="50" spans="1:32" ht="15">
      <c r="A50" s="853"/>
      <c r="B50" s="854"/>
      <c r="C50" s="855"/>
      <c r="D50" s="853"/>
      <c r="E50" s="809"/>
      <c r="F50" s="809"/>
      <c r="G50" s="809"/>
      <c r="H50" s="866" t="s">
        <v>1261</v>
      </c>
      <c r="I50" s="866"/>
      <c r="J50" s="868">
        <f>J51+J52</f>
        <v>0</v>
      </c>
      <c r="K50" s="867">
        <f>K51+K52</f>
        <v>0</v>
      </c>
      <c r="L50" s="867">
        <f>L51+L52</f>
        <v>0</v>
      </c>
      <c r="M50" s="867">
        <f>M51+M52</f>
        <v>0</v>
      </c>
      <c r="N50" s="2906">
        <f t="shared" si="2"/>
        <v>0</v>
      </c>
      <c r="O50" s="894"/>
      <c r="S50" s="805"/>
      <c r="T50" s="805"/>
      <c r="U50" s="805"/>
      <c r="V50" s="805"/>
      <c r="W50" s="805"/>
      <c r="X50" s="805"/>
      <c r="Y50" s="805"/>
      <c r="Z50" s="805"/>
      <c r="AA50" s="805"/>
      <c r="AB50" s="805"/>
      <c r="AC50" s="805"/>
      <c r="AD50" s="805"/>
      <c r="AE50" s="805"/>
      <c r="AF50" s="805"/>
    </row>
    <row r="51" spans="1:32" ht="15">
      <c r="A51" s="853"/>
      <c r="B51" s="854"/>
      <c r="C51" s="855" t="s">
        <v>231</v>
      </c>
      <c r="D51" s="853"/>
      <c r="E51" s="809"/>
      <c r="F51" s="809"/>
      <c r="G51" s="809"/>
      <c r="H51" s="866"/>
      <c r="I51" s="866" t="s">
        <v>285</v>
      </c>
      <c r="J51" s="868"/>
      <c r="K51" s="867"/>
      <c r="L51" s="867"/>
      <c r="M51" s="867"/>
      <c r="N51" s="2906">
        <f t="shared" si="2"/>
        <v>0</v>
      </c>
      <c r="O51" s="894"/>
      <c r="S51" s="805"/>
      <c r="T51" s="805"/>
      <c r="U51" s="805"/>
      <c r="V51" s="805"/>
      <c r="W51" s="805"/>
      <c r="X51" s="805"/>
      <c r="Y51" s="805"/>
      <c r="Z51" s="805"/>
      <c r="AA51" s="805"/>
      <c r="AB51" s="805"/>
      <c r="AC51" s="805"/>
      <c r="AD51" s="805"/>
      <c r="AE51" s="805"/>
      <c r="AF51" s="805"/>
    </row>
    <row r="52" spans="1:32" ht="15">
      <c r="A52" s="853"/>
      <c r="B52" s="854"/>
      <c r="C52" s="855" t="s">
        <v>230</v>
      </c>
      <c r="D52" s="853"/>
      <c r="E52" s="809"/>
      <c r="F52" s="809"/>
      <c r="G52" s="809"/>
      <c r="H52" s="866"/>
      <c r="I52" s="866" t="s">
        <v>289</v>
      </c>
      <c r="J52" s="868"/>
      <c r="K52" s="867"/>
      <c r="L52" s="867"/>
      <c r="M52" s="867"/>
      <c r="N52" s="2906">
        <f t="shared" si="2"/>
        <v>0</v>
      </c>
      <c r="O52" s="894"/>
      <c r="S52" s="805"/>
      <c r="T52" s="805"/>
      <c r="U52" s="805"/>
      <c r="V52" s="805"/>
      <c r="W52" s="805"/>
      <c r="X52" s="805"/>
      <c r="Y52" s="805"/>
      <c r="Z52" s="805"/>
      <c r="AA52" s="805"/>
      <c r="AB52" s="805"/>
      <c r="AC52" s="805"/>
      <c r="AD52" s="805"/>
      <c r="AE52" s="805"/>
      <c r="AF52" s="805"/>
    </row>
    <row r="53" spans="1:32" ht="15">
      <c r="A53" s="853"/>
      <c r="B53" s="854"/>
      <c r="C53" s="855"/>
      <c r="D53" s="853"/>
      <c r="E53" s="809"/>
      <c r="F53" s="809"/>
      <c r="G53" s="809"/>
      <c r="H53" s="866" t="s">
        <v>1262</v>
      </c>
      <c r="I53" s="866"/>
      <c r="J53" s="868">
        <f>J54+J55</f>
        <v>0</v>
      </c>
      <c r="K53" s="867">
        <f>K54+K55</f>
        <v>0</v>
      </c>
      <c r="L53" s="867">
        <f>L54+L55</f>
        <v>0</v>
      </c>
      <c r="M53" s="867">
        <f>M54+M55</f>
        <v>0</v>
      </c>
      <c r="N53" s="2906">
        <f t="shared" si="2"/>
        <v>0</v>
      </c>
      <c r="O53" s="894"/>
      <c r="S53" s="805"/>
      <c r="T53" s="805"/>
      <c r="U53" s="805"/>
      <c r="V53" s="805"/>
      <c r="W53" s="805"/>
      <c r="X53" s="805"/>
      <c r="Y53" s="805"/>
      <c r="Z53" s="805"/>
      <c r="AA53" s="805"/>
      <c r="AB53" s="805"/>
      <c r="AC53" s="805"/>
      <c r="AD53" s="805"/>
      <c r="AE53" s="805"/>
      <c r="AF53" s="805"/>
    </row>
    <row r="54" spans="1:32" ht="15">
      <c r="A54" s="853"/>
      <c r="B54" s="854"/>
      <c r="C54" s="855" t="s">
        <v>231</v>
      </c>
      <c r="D54" s="853"/>
      <c r="E54" s="809"/>
      <c r="F54" s="809"/>
      <c r="G54" s="809"/>
      <c r="H54" s="866"/>
      <c r="I54" s="866" t="s">
        <v>285</v>
      </c>
      <c r="J54" s="868"/>
      <c r="K54" s="867"/>
      <c r="L54" s="867"/>
      <c r="M54" s="867"/>
      <c r="N54" s="2906">
        <f t="shared" si="2"/>
        <v>0</v>
      </c>
      <c r="O54" s="894"/>
      <c r="S54" s="805"/>
      <c r="T54" s="805"/>
      <c r="U54" s="805"/>
      <c r="V54" s="805"/>
      <c r="W54" s="805"/>
      <c r="X54" s="805"/>
      <c r="Y54" s="805"/>
      <c r="Z54" s="805"/>
      <c r="AA54" s="805"/>
      <c r="AB54" s="805"/>
      <c r="AC54" s="805"/>
      <c r="AD54" s="805"/>
      <c r="AE54" s="805"/>
      <c r="AF54" s="805"/>
    </row>
    <row r="55" spans="1:32" ht="15">
      <c r="A55" s="853"/>
      <c r="B55" s="854"/>
      <c r="C55" s="855" t="s">
        <v>230</v>
      </c>
      <c r="D55" s="853"/>
      <c r="E55" s="809"/>
      <c r="F55" s="809"/>
      <c r="G55" s="809"/>
      <c r="H55" s="866"/>
      <c r="I55" s="866" t="s">
        <v>289</v>
      </c>
      <c r="J55" s="868"/>
      <c r="K55" s="867"/>
      <c r="L55" s="867"/>
      <c r="M55" s="867"/>
      <c r="N55" s="2906">
        <f t="shared" si="2"/>
        <v>0</v>
      </c>
      <c r="O55" s="894"/>
      <c r="S55" s="805"/>
      <c r="T55" s="805"/>
      <c r="U55" s="805"/>
      <c r="V55" s="805"/>
      <c r="W55" s="805"/>
      <c r="X55" s="805"/>
      <c r="Y55" s="805"/>
      <c r="Z55" s="805"/>
      <c r="AA55" s="805"/>
      <c r="AB55" s="805"/>
      <c r="AC55" s="805"/>
      <c r="AD55" s="805"/>
      <c r="AE55" s="805"/>
      <c r="AF55" s="805"/>
    </row>
    <row r="56" spans="1:32" ht="15">
      <c r="A56" s="853"/>
      <c r="B56" s="854"/>
      <c r="C56" s="855"/>
      <c r="D56" s="853"/>
      <c r="E56" s="809"/>
      <c r="F56" s="809"/>
      <c r="G56" s="809"/>
      <c r="H56" s="866" t="s">
        <v>1263</v>
      </c>
      <c r="I56" s="866"/>
      <c r="J56" s="868">
        <f>J57+J58</f>
        <v>0</v>
      </c>
      <c r="K56" s="867">
        <f>K57+K58</f>
        <v>0</v>
      </c>
      <c r="L56" s="867">
        <f>L57+L58</f>
        <v>0</v>
      </c>
      <c r="M56" s="867">
        <f>M57+M58</f>
        <v>0</v>
      </c>
      <c r="N56" s="2906">
        <f t="shared" si="2"/>
        <v>0</v>
      </c>
      <c r="O56" s="894"/>
      <c r="S56" s="805"/>
      <c r="T56" s="805"/>
      <c r="U56" s="805"/>
      <c r="V56" s="805"/>
      <c r="W56" s="805"/>
      <c r="X56" s="805"/>
      <c r="Y56" s="805"/>
      <c r="Z56" s="805"/>
      <c r="AA56" s="805"/>
      <c r="AB56" s="805"/>
      <c r="AC56" s="805"/>
      <c r="AD56" s="805"/>
      <c r="AE56" s="805"/>
      <c r="AF56" s="805"/>
    </row>
    <row r="57" spans="1:32" ht="15">
      <c r="A57" s="853"/>
      <c r="B57" s="854"/>
      <c r="C57" s="855" t="s">
        <v>231</v>
      </c>
      <c r="D57" s="853"/>
      <c r="E57" s="809"/>
      <c r="F57" s="809"/>
      <c r="G57" s="809"/>
      <c r="H57" s="866"/>
      <c r="I57" s="866" t="s">
        <v>285</v>
      </c>
      <c r="J57" s="868"/>
      <c r="K57" s="867"/>
      <c r="L57" s="867"/>
      <c r="M57" s="867"/>
      <c r="N57" s="2906">
        <f t="shared" si="2"/>
        <v>0</v>
      </c>
      <c r="O57" s="894"/>
      <c r="S57" s="805"/>
      <c r="T57" s="805"/>
      <c r="U57" s="805"/>
      <c r="V57" s="805"/>
      <c r="W57" s="805"/>
      <c r="X57" s="805"/>
      <c r="Y57" s="805"/>
      <c r="Z57" s="805"/>
      <c r="AA57" s="805"/>
      <c r="AB57" s="805"/>
      <c r="AC57" s="805"/>
      <c r="AD57" s="805"/>
      <c r="AE57" s="805"/>
      <c r="AF57" s="805"/>
    </row>
    <row r="58" spans="1:32" ht="15">
      <c r="A58" s="853"/>
      <c r="B58" s="854"/>
      <c r="C58" s="855" t="s">
        <v>230</v>
      </c>
      <c r="D58" s="853"/>
      <c r="E58" s="809"/>
      <c r="F58" s="809"/>
      <c r="G58" s="809"/>
      <c r="H58" s="866"/>
      <c r="I58" s="866" t="s">
        <v>289</v>
      </c>
      <c r="J58" s="868"/>
      <c r="K58" s="867"/>
      <c r="L58" s="867"/>
      <c r="M58" s="867"/>
      <c r="N58" s="2906">
        <f t="shared" si="2"/>
        <v>0</v>
      </c>
      <c r="O58" s="894"/>
      <c r="S58" s="805"/>
      <c r="T58" s="805"/>
      <c r="U58" s="805"/>
      <c r="V58" s="805"/>
      <c r="W58" s="805"/>
      <c r="X58" s="805"/>
      <c r="Y58" s="805"/>
      <c r="Z58" s="805"/>
      <c r="AA58" s="805"/>
      <c r="AB58" s="805"/>
      <c r="AC58" s="805"/>
      <c r="AD58" s="805"/>
      <c r="AE58" s="805"/>
      <c r="AF58" s="805"/>
    </row>
    <row r="59" spans="1:32" ht="15">
      <c r="A59" s="853"/>
      <c r="B59" s="854"/>
      <c r="C59" s="855"/>
      <c r="D59" s="853"/>
      <c r="E59" s="809"/>
      <c r="F59" s="809"/>
      <c r="G59" s="809"/>
      <c r="H59" s="866" t="s">
        <v>1264</v>
      </c>
      <c r="I59" s="866"/>
      <c r="J59" s="868">
        <f>J60+J61</f>
        <v>0</v>
      </c>
      <c r="K59" s="867">
        <f>K60+K61</f>
        <v>0</v>
      </c>
      <c r="L59" s="867">
        <f>L60+L61</f>
        <v>0</v>
      </c>
      <c r="M59" s="867">
        <f>M60+M61</f>
        <v>0</v>
      </c>
      <c r="N59" s="2906">
        <f t="shared" si="2"/>
        <v>0</v>
      </c>
      <c r="O59" s="894"/>
      <c r="S59" s="805"/>
      <c r="T59" s="805"/>
      <c r="U59" s="805"/>
      <c r="V59" s="805"/>
      <c r="W59" s="805"/>
      <c r="X59" s="805"/>
      <c r="Y59" s="805"/>
      <c r="Z59" s="805"/>
      <c r="AA59" s="805"/>
      <c r="AB59" s="805"/>
      <c r="AC59" s="805"/>
      <c r="AD59" s="805"/>
      <c r="AE59" s="805"/>
      <c r="AF59" s="805"/>
    </row>
    <row r="60" spans="1:32" ht="15">
      <c r="A60" s="853"/>
      <c r="B60" s="854"/>
      <c r="C60" s="855" t="s">
        <v>231</v>
      </c>
      <c r="D60" s="853"/>
      <c r="E60" s="809"/>
      <c r="F60" s="809"/>
      <c r="G60" s="809"/>
      <c r="H60" s="866"/>
      <c r="I60" s="866" t="s">
        <v>285</v>
      </c>
      <c r="J60" s="868"/>
      <c r="K60" s="867"/>
      <c r="L60" s="867"/>
      <c r="M60" s="867"/>
      <c r="N60" s="2906">
        <f t="shared" si="2"/>
        <v>0</v>
      </c>
      <c r="O60" s="805"/>
      <c r="P60" s="805"/>
      <c r="Q60" s="805"/>
      <c r="R60" s="805"/>
      <c r="S60" s="805"/>
      <c r="T60" s="805"/>
      <c r="U60" s="805"/>
      <c r="V60" s="805"/>
      <c r="W60" s="805"/>
      <c r="X60" s="805"/>
      <c r="Y60" s="805"/>
      <c r="Z60" s="805"/>
      <c r="AA60" s="805"/>
      <c r="AB60" s="805"/>
      <c r="AC60" s="805"/>
      <c r="AD60" s="805"/>
      <c r="AE60" s="805"/>
      <c r="AF60" s="805"/>
    </row>
    <row r="61" spans="1:32" ht="15">
      <c r="A61" s="853"/>
      <c r="B61" s="854"/>
      <c r="C61" s="855" t="s">
        <v>230</v>
      </c>
      <c r="D61" s="853"/>
      <c r="E61" s="809"/>
      <c r="F61" s="809"/>
      <c r="G61" s="809"/>
      <c r="H61" s="866"/>
      <c r="I61" s="866" t="s">
        <v>289</v>
      </c>
      <c r="J61" s="868"/>
      <c r="K61" s="867"/>
      <c r="L61" s="867"/>
      <c r="M61" s="867"/>
      <c r="N61" s="2906">
        <f t="shared" si="2"/>
        <v>0</v>
      </c>
      <c r="O61" s="805"/>
      <c r="P61" s="805"/>
      <c r="Q61" s="805"/>
      <c r="R61" s="805"/>
      <c r="S61" s="805"/>
      <c r="T61" s="805"/>
      <c r="U61" s="805"/>
      <c r="V61" s="805"/>
      <c r="W61" s="805"/>
      <c r="X61" s="805"/>
      <c r="Y61" s="805"/>
      <c r="Z61" s="805"/>
      <c r="AA61" s="805"/>
      <c r="AB61" s="805"/>
      <c r="AC61" s="805"/>
      <c r="AD61" s="805"/>
      <c r="AE61" s="805"/>
      <c r="AF61" s="805"/>
    </row>
    <row r="62" spans="1:32" ht="15">
      <c r="A62" s="853"/>
      <c r="B62" s="854"/>
      <c r="C62" s="855" t="s">
        <v>230</v>
      </c>
      <c r="D62" s="853"/>
      <c r="E62" s="809"/>
      <c r="F62" s="809"/>
      <c r="G62" s="809"/>
      <c r="H62" s="866" t="s">
        <v>290</v>
      </c>
      <c r="I62" s="866"/>
      <c r="J62" s="868"/>
      <c r="K62" s="867"/>
      <c r="L62" s="867"/>
      <c r="M62" s="867"/>
      <c r="N62" s="2906">
        <f t="shared" si="2"/>
        <v>0</v>
      </c>
      <c r="O62" s="805"/>
      <c r="P62" s="805"/>
      <c r="Q62" s="805"/>
      <c r="R62" s="805"/>
      <c r="S62" s="805"/>
      <c r="T62" s="805"/>
      <c r="U62" s="805"/>
      <c r="V62" s="805"/>
      <c r="W62" s="805"/>
      <c r="X62" s="805"/>
      <c r="Y62" s="805"/>
      <c r="Z62" s="805"/>
      <c r="AA62" s="805"/>
      <c r="AB62" s="805"/>
      <c r="AC62" s="805"/>
      <c r="AD62" s="805"/>
      <c r="AE62" s="805"/>
      <c r="AF62" s="805"/>
    </row>
    <row r="63" spans="1:32" ht="15">
      <c r="A63" s="853"/>
      <c r="B63" s="854"/>
      <c r="C63" s="855"/>
      <c r="D63" s="853"/>
      <c r="E63" s="809"/>
      <c r="F63" s="809"/>
      <c r="G63" s="809"/>
      <c r="H63" s="866"/>
      <c r="I63" s="866"/>
      <c r="J63" s="868"/>
      <c r="K63" s="867"/>
      <c r="L63" s="867"/>
      <c r="M63" s="867"/>
      <c r="N63" s="2906"/>
      <c r="O63" s="805"/>
      <c r="P63" s="805"/>
      <c r="Q63" s="805"/>
      <c r="R63" s="805"/>
      <c r="S63" s="805"/>
      <c r="T63" s="805"/>
      <c r="U63" s="805"/>
      <c r="V63" s="805"/>
      <c r="W63" s="805"/>
      <c r="X63" s="805"/>
      <c r="Y63" s="805"/>
      <c r="Z63" s="805"/>
      <c r="AA63" s="805"/>
      <c r="AB63" s="805"/>
      <c r="AC63" s="805"/>
      <c r="AD63" s="805"/>
      <c r="AE63" s="805"/>
      <c r="AF63" s="805"/>
    </row>
    <row r="64" spans="1:32" ht="15">
      <c r="A64" s="853"/>
      <c r="B64" s="854"/>
      <c r="C64" s="855" t="s">
        <v>231</v>
      </c>
      <c r="D64" s="853"/>
      <c r="E64" s="809"/>
      <c r="F64" s="809"/>
      <c r="G64" s="809" t="s">
        <v>18</v>
      </c>
      <c r="H64" s="866"/>
      <c r="I64" s="809"/>
      <c r="J64" s="855"/>
      <c r="K64" s="854"/>
      <c r="L64" s="854"/>
      <c r="M64" s="854"/>
      <c r="N64" s="2906">
        <f t="shared" si="2"/>
        <v>0</v>
      </c>
      <c r="O64" s="805"/>
      <c r="P64" s="805"/>
      <c r="Q64" s="805"/>
      <c r="R64" s="805"/>
      <c r="S64" s="805"/>
      <c r="T64" s="805"/>
      <c r="U64" s="805"/>
      <c r="V64" s="805"/>
      <c r="W64" s="805"/>
      <c r="X64" s="805"/>
      <c r="Y64" s="805"/>
      <c r="Z64" s="805"/>
      <c r="AA64" s="805"/>
      <c r="AB64" s="805"/>
      <c r="AC64" s="805"/>
      <c r="AD64" s="805"/>
      <c r="AE64" s="805"/>
      <c r="AF64" s="805"/>
    </row>
    <row r="65" spans="1:32" ht="15">
      <c r="A65" s="853"/>
      <c r="B65" s="854"/>
      <c r="C65" s="855"/>
      <c r="D65" s="853"/>
      <c r="E65" s="809"/>
      <c r="F65" s="809"/>
      <c r="G65" s="809"/>
      <c r="H65" s="866"/>
      <c r="I65" s="866"/>
      <c r="J65" s="868"/>
      <c r="K65" s="867"/>
      <c r="L65" s="867"/>
      <c r="M65" s="867"/>
      <c r="N65" s="2906"/>
      <c r="O65" s="805"/>
      <c r="P65" s="805"/>
      <c r="Q65" s="805"/>
      <c r="R65" s="805"/>
      <c r="S65" s="805"/>
      <c r="T65" s="805"/>
      <c r="U65" s="805"/>
      <c r="V65" s="805"/>
      <c r="W65" s="805"/>
      <c r="X65" s="805"/>
      <c r="Y65" s="805"/>
      <c r="Z65" s="805"/>
      <c r="AA65" s="805"/>
      <c r="AB65" s="805"/>
      <c r="AC65" s="805"/>
      <c r="AD65" s="805"/>
      <c r="AE65" s="805"/>
      <c r="AF65" s="805"/>
    </row>
    <row r="66" spans="1:32" ht="15">
      <c r="A66" s="853"/>
      <c r="B66" s="854"/>
      <c r="C66" s="855" t="s">
        <v>231</v>
      </c>
      <c r="D66" s="853"/>
      <c r="E66" s="809"/>
      <c r="F66" s="809"/>
      <c r="G66" s="1414" t="s">
        <v>1462</v>
      </c>
      <c r="H66" s="866"/>
      <c r="I66" s="809"/>
      <c r="J66" s="855"/>
      <c r="K66" s="854"/>
      <c r="L66" s="854"/>
      <c r="M66" s="854"/>
      <c r="N66" s="2906">
        <f t="shared" si="2"/>
        <v>0</v>
      </c>
      <c r="O66" s="805"/>
      <c r="P66" s="805"/>
      <c r="Q66" s="805"/>
      <c r="R66" s="805"/>
      <c r="S66" s="805"/>
      <c r="T66" s="805"/>
      <c r="U66" s="805"/>
      <c r="V66" s="805"/>
      <c r="W66" s="805"/>
      <c r="X66" s="805"/>
      <c r="Y66" s="805"/>
      <c r="Z66" s="805"/>
      <c r="AA66" s="805"/>
      <c r="AB66" s="805"/>
      <c r="AC66" s="805"/>
      <c r="AD66" s="805"/>
      <c r="AE66" s="805"/>
      <c r="AF66" s="805"/>
    </row>
    <row r="67" spans="1:32" ht="15">
      <c r="A67" s="853"/>
      <c r="B67" s="854"/>
      <c r="C67" s="855"/>
      <c r="D67" s="853"/>
      <c r="E67" s="809"/>
      <c r="F67" s="809"/>
      <c r="G67" s="809"/>
      <c r="H67" s="866"/>
      <c r="I67" s="2303" t="s">
        <v>1463</v>
      </c>
      <c r="J67" s="868"/>
      <c r="K67" s="867"/>
      <c r="L67" s="867"/>
      <c r="M67" s="867"/>
      <c r="N67" s="2906"/>
      <c r="O67" s="805"/>
      <c r="P67" s="805"/>
      <c r="Q67" s="805"/>
      <c r="R67" s="805"/>
      <c r="S67" s="805"/>
      <c r="T67" s="805"/>
      <c r="U67" s="805"/>
      <c r="V67" s="805"/>
      <c r="W67" s="805"/>
      <c r="X67" s="805"/>
      <c r="Y67" s="805"/>
      <c r="Z67" s="805"/>
      <c r="AA67" s="805"/>
      <c r="AB67" s="805"/>
      <c r="AC67" s="805"/>
      <c r="AD67" s="805"/>
      <c r="AE67" s="805"/>
      <c r="AF67" s="805"/>
    </row>
    <row r="68" spans="1:32" ht="15">
      <c r="A68" s="853"/>
      <c r="B68" s="854"/>
      <c r="C68" s="855" t="s">
        <v>230</v>
      </c>
      <c r="D68" s="853"/>
      <c r="E68" s="871"/>
      <c r="F68" s="871"/>
      <c r="G68" s="871" t="s">
        <v>252</v>
      </c>
      <c r="H68" s="869"/>
      <c r="I68" s="869"/>
      <c r="J68" s="868"/>
      <c r="K68" s="867"/>
      <c r="L68" s="867"/>
      <c r="M68" s="867"/>
      <c r="N68" s="2906">
        <f t="shared" si="2"/>
        <v>0</v>
      </c>
      <c r="O68" s="805"/>
      <c r="P68" s="805"/>
      <c r="Q68" s="805"/>
      <c r="R68" s="805"/>
      <c r="S68" s="805"/>
      <c r="T68" s="805"/>
      <c r="U68" s="805"/>
      <c r="V68" s="805"/>
      <c r="W68" s="805"/>
      <c r="X68" s="805"/>
      <c r="Y68" s="805"/>
      <c r="Z68" s="805"/>
      <c r="AA68" s="805"/>
      <c r="AB68" s="805"/>
      <c r="AC68" s="805"/>
      <c r="AD68" s="805"/>
      <c r="AE68" s="805"/>
      <c r="AF68" s="805"/>
    </row>
    <row r="69" spans="1:32" ht="15">
      <c r="A69" s="853"/>
      <c r="B69" s="854"/>
      <c r="C69" s="855"/>
      <c r="D69" s="853"/>
      <c r="E69" s="809"/>
      <c r="F69" s="809"/>
      <c r="G69" s="809"/>
      <c r="H69" s="866"/>
      <c r="I69" s="866"/>
      <c r="J69" s="868"/>
      <c r="K69" s="867"/>
      <c r="L69" s="867"/>
      <c r="M69" s="867"/>
      <c r="N69" s="2906"/>
      <c r="O69" s="805"/>
      <c r="P69" s="805"/>
      <c r="Q69" s="805"/>
      <c r="R69" s="805"/>
      <c r="S69" s="805"/>
      <c r="T69" s="805"/>
      <c r="U69" s="805"/>
      <c r="V69" s="805"/>
      <c r="W69" s="805"/>
      <c r="X69" s="805"/>
      <c r="Y69" s="805"/>
      <c r="Z69" s="805"/>
      <c r="AA69" s="805"/>
      <c r="AB69" s="805"/>
      <c r="AC69" s="805"/>
      <c r="AD69" s="805"/>
      <c r="AE69" s="805"/>
      <c r="AF69" s="805"/>
    </row>
    <row r="70" spans="1:32" ht="15">
      <c r="A70" s="853"/>
      <c r="B70" s="854"/>
      <c r="C70" s="855" t="s">
        <v>231</v>
      </c>
      <c r="D70" s="853"/>
      <c r="E70" s="809"/>
      <c r="F70" s="809"/>
      <c r="G70" s="809" t="s">
        <v>14</v>
      </c>
      <c r="H70" s="866"/>
      <c r="I70" s="866"/>
      <c r="J70" s="868"/>
      <c r="K70" s="867"/>
      <c r="L70" s="867"/>
      <c r="M70" s="867"/>
      <c r="N70" s="2906">
        <f t="shared" si="2"/>
        <v>0</v>
      </c>
      <c r="O70" s="805"/>
      <c r="P70" s="805"/>
      <c r="Q70" s="805"/>
      <c r="R70" s="805"/>
      <c r="S70" s="805"/>
      <c r="T70" s="805"/>
      <c r="U70" s="805"/>
      <c r="V70" s="805"/>
      <c r="W70" s="805"/>
      <c r="X70" s="805"/>
      <c r="Y70" s="805"/>
      <c r="Z70" s="805"/>
      <c r="AA70" s="805"/>
      <c r="AB70" s="805"/>
      <c r="AC70" s="805"/>
      <c r="AD70" s="805"/>
      <c r="AE70" s="805"/>
      <c r="AF70" s="805"/>
    </row>
    <row r="71" spans="1:32" ht="15">
      <c r="A71" s="853"/>
      <c r="B71" s="854"/>
      <c r="C71" s="855" t="s">
        <v>231</v>
      </c>
      <c r="D71" s="853"/>
      <c r="E71" s="809"/>
      <c r="F71" s="809"/>
      <c r="G71" s="809" t="s">
        <v>452</v>
      </c>
      <c r="H71" s="866"/>
      <c r="I71" s="866"/>
      <c r="J71" s="868"/>
      <c r="K71" s="867"/>
      <c r="L71" s="867"/>
      <c r="M71" s="867"/>
      <c r="N71" s="2906">
        <f t="shared" si="2"/>
        <v>0</v>
      </c>
      <c r="O71" s="805"/>
      <c r="P71" s="805"/>
      <c r="Q71" s="805"/>
      <c r="R71" s="805"/>
      <c r="S71" s="805"/>
      <c r="T71" s="805"/>
      <c r="U71" s="805"/>
      <c r="V71" s="805"/>
      <c r="W71" s="805"/>
      <c r="X71" s="805"/>
      <c r="Y71" s="805"/>
      <c r="Z71" s="805"/>
      <c r="AA71" s="805"/>
      <c r="AB71" s="805"/>
      <c r="AC71" s="805"/>
      <c r="AD71" s="805"/>
      <c r="AE71" s="805"/>
      <c r="AF71" s="805"/>
    </row>
    <row r="72" spans="1:32" ht="15">
      <c r="A72" s="853"/>
      <c r="B72" s="854"/>
      <c r="C72" s="855"/>
      <c r="D72" s="853"/>
      <c r="E72" s="809"/>
      <c r="F72" s="809"/>
      <c r="G72" s="809"/>
      <c r="H72" s="866"/>
      <c r="I72" s="866"/>
      <c r="J72" s="868"/>
      <c r="K72" s="867"/>
      <c r="L72" s="867"/>
      <c r="M72" s="867"/>
      <c r="N72" s="2906"/>
      <c r="O72" s="805"/>
      <c r="P72" s="805"/>
      <c r="Q72" s="805"/>
      <c r="R72" s="805"/>
      <c r="S72" s="805"/>
      <c r="T72" s="805"/>
      <c r="U72" s="805"/>
      <c r="V72" s="805"/>
      <c r="W72" s="805"/>
      <c r="X72" s="805"/>
      <c r="Y72" s="805"/>
      <c r="Z72" s="805"/>
      <c r="AA72" s="805"/>
      <c r="AB72" s="805"/>
      <c r="AC72" s="805"/>
      <c r="AD72" s="805"/>
      <c r="AE72" s="805"/>
      <c r="AF72" s="805"/>
    </row>
    <row r="73" spans="1:32" ht="15">
      <c r="A73" s="853"/>
      <c r="B73" s="854"/>
      <c r="C73" s="855"/>
      <c r="D73" s="853"/>
      <c r="E73" s="809"/>
      <c r="F73" s="809" t="s">
        <v>449</v>
      </c>
      <c r="G73" s="809" t="s">
        <v>253</v>
      </c>
      <c r="H73" s="809"/>
      <c r="I73" s="809"/>
      <c r="J73" s="855">
        <f>J75+J85+J86</f>
        <v>0</v>
      </c>
      <c r="K73" s="854">
        <f>K75+K85+K86</f>
        <v>0</v>
      </c>
      <c r="L73" s="854">
        <f>L75+L85+L86</f>
        <v>0</v>
      </c>
      <c r="M73" s="854">
        <f>M75+M85+M86</f>
        <v>0</v>
      </c>
      <c r="N73" s="2906">
        <f t="shared" si="2"/>
        <v>0</v>
      </c>
      <c r="O73" s="805"/>
      <c r="P73" s="805"/>
      <c r="Q73" s="805"/>
      <c r="R73" s="805"/>
      <c r="S73" s="805"/>
      <c r="T73" s="805"/>
      <c r="U73" s="805"/>
      <c r="V73" s="805"/>
      <c r="W73" s="805"/>
      <c r="X73" s="805"/>
      <c r="Y73" s="805"/>
      <c r="Z73" s="805"/>
      <c r="AA73" s="805"/>
      <c r="AB73" s="805"/>
      <c r="AC73" s="805"/>
      <c r="AD73" s="805"/>
      <c r="AE73" s="805"/>
      <c r="AF73" s="805"/>
    </row>
    <row r="74" spans="1:32" ht="15">
      <c r="A74" s="853"/>
      <c r="B74" s="854"/>
      <c r="C74" s="855"/>
      <c r="D74" s="853"/>
      <c r="E74" s="809"/>
      <c r="F74" s="809"/>
      <c r="G74" s="809"/>
      <c r="H74" s="809"/>
      <c r="I74" s="809"/>
      <c r="J74" s="855"/>
      <c r="K74" s="854"/>
      <c r="L74" s="854"/>
      <c r="M74" s="854"/>
      <c r="N74" s="2906"/>
      <c r="O74" s="805"/>
      <c r="P74" s="805"/>
      <c r="Q74" s="805"/>
      <c r="R74" s="805"/>
      <c r="S74" s="805"/>
      <c r="T74" s="805"/>
      <c r="U74" s="805"/>
      <c r="V74" s="805"/>
      <c r="W74" s="805"/>
      <c r="X74" s="805"/>
      <c r="Y74" s="805"/>
      <c r="Z74" s="805"/>
      <c r="AA74" s="805"/>
      <c r="AB74" s="805"/>
      <c r="AC74" s="805"/>
      <c r="AD74" s="805"/>
      <c r="AE74" s="805"/>
      <c r="AF74" s="805"/>
    </row>
    <row r="75" spans="1:32" ht="15">
      <c r="A75" s="853"/>
      <c r="B75" s="854"/>
      <c r="C75" s="855"/>
      <c r="D75" s="853"/>
      <c r="E75" s="809"/>
      <c r="F75" s="809"/>
      <c r="G75" s="865" t="s">
        <v>395</v>
      </c>
      <c r="H75" s="809" t="s">
        <v>254</v>
      </c>
      <c r="I75" s="809"/>
      <c r="J75" s="855">
        <f>J76+J77+J78+J82+J83</f>
        <v>0</v>
      </c>
      <c r="K75" s="854">
        <f>K76+K77+K78+K82+K83</f>
        <v>0</v>
      </c>
      <c r="L75" s="854">
        <f>L76+L77+L78+L82+L83</f>
        <v>0</v>
      </c>
      <c r="M75" s="854">
        <f>M76+M77+M78+M82+M83</f>
        <v>0</v>
      </c>
      <c r="N75" s="2906">
        <f t="shared" si="2"/>
        <v>0</v>
      </c>
      <c r="O75" s="805"/>
      <c r="P75" s="805"/>
      <c r="Q75" s="805"/>
      <c r="R75" s="805"/>
      <c r="S75" s="805"/>
      <c r="T75" s="805"/>
      <c r="U75" s="805"/>
      <c r="V75" s="805"/>
      <c r="W75" s="805"/>
      <c r="X75" s="805"/>
      <c r="Y75" s="805"/>
      <c r="Z75" s="805"/>
      <c r="AA75" s="805"/>
      <c r="AB75" s="805"/>
      <c r="AC75" s="805"/>
      <c r="AD75" s="805"/>
      <c r="AE75" s="805"/>
      <c r="AF75" s="805"/>
    </row>
    <row r="76" spans="1:32" ht="15">
      <c r="A76" s="853"/>
      <c r="B76" s="854"/>
      <c r="C76" s="855" t="s">
        <v>230</v>
      </c>
      <c r="D76" s="853"/>
      <c r="E76" s="809"/>
      <c r="F76" s="809"/>
      <c r="G76" s="809"/>
      <c r="H76" s="866" t="s">
        <v>255</v>
      </c>
      <c r="I76" s="866"/>
      <c r="J76" s="868"/>
      <c r="K76" s="867"/>
      <c r="L76" s="867"/>
      <c r="M76" s="867"/>
      <c r="N76" s="2906">
        <f t="shared" si="2"/>
        <v>0</v>
      </c>
      <c r="O76" s="805"/>
      <c r="P76" s="805"/>
      <c r="Q76" s="805"/>
      <c r="R76" s="805"/>
      <c r="S76" s="805"/>
      <c r="T76" s="805"/>
      <c r="U76" s="805"/>
      <c r="V76" s="805"/>
      <c r="W76" s="805"/>
      <c r="X76" s="805"/>
      <c r="Y76" s="805"/>
      <c r="Z76" s="805"/>
      <c r="AA76" s="805"/>
      <c r="AB76" s="805"/>
      <c r="AC76" s="805"/>
      <c r="AD76" s="805"/>
      <c r="AE76" s="805"/>
      <c r="AF76" s="805"/>
    </row>
    <row r="77" spans="1:32" ht="15">
      <c r="A77" s="853"/>
      <c r="B77" s="854"/>
      <c r="C77" s="855" t="s">
        <v>230</v>
      </c>
      <c r="D77" s="853"/>
      <c r="E77" s="809"/>
      <c r="F77" s="809"/>
      <c r="G77" s="809"/>
      <c r="H77" s="866" t="s">
        <v>1265</v>
      </c>
      <c r="I77" s="866"/>
      <c r="J77" s="868"/>
      <c r="K77" s="867"/>
      <c r="L77" s="867"/>
      <c r="M77" s="867"/>
      <c r="N77" s="2906">
        <f t="shared" si="2"/>
        <v>0</v>
      </c>
      <c r="O77" s="805"/>
      <c r="P77" s="805"/>
      <c r="Q77" s="805"/>
      <c r="R77" s="805"/>
      <c r="S77" s="805"/>
      <c r="T77" s="805"/>
      <c r="U77" s="805"/>
      <c r="V77" s="805"/>
      <c r="W77" s="805"/>
      <c r="X77" s="805"/>
      <c r="Y77" s="805"/>
      <c r="Z77" s="805"/>
      <c r="AA77" s="805"/>
      <c r="AB77" s="805"/>
      <c r="AC77" s="805"/>
      <c r="AD77" s="805"/>
      <c r="AE77" s="805"/>
      <c r="AF77" s="805"/>
    </row>
    <row r="78" spans="1:32" ht="15">
      <c r="A78" s="853"/>
      <c r="B78" s="854"/>
      <c r="C78" s="855"/>
      <c r="D78" s="853"/>
      <c r="E78" s="809"/>
      <c r="F78" s="809"/>
      <c r="G78" s="809"/>
      <c r="H78" s="866" t="s">
        <v>256</v>
      </c>
      <c r="I78" s="866"/>
      <c r="J78" s="868">
        <f>J79+J80+J81</f>
        <v>0</v>
      </c>
      <c r="K78" s="867">
        <f>K79+K80+K81</f>
        <v>0</v>
      </c>
      <c r="L78" s="867">
        <f>L79+L80+L81</f>
        <v>0</v>
      </c>
      <c r="M78" s="867">
        <f>M79+M80+M81</f>
        <v>0</v>
      </c>
      <c r="N78" s="2906">
        <f t="shared" ref="N78:N134" si="3">J78+K78+L78+M78</f>
        <v>0</v>
      </c>
      <c r="O78" s="805"/>
      <c r="P78" s="805"/>
      <c r="Q78" s="805"/>
      <c r="R78" s="805"/>
      <c r="S78" s="805"/>
      <c r="T78" s="805"/>
      <c r="U78" s="805"/>
      <c r="V78" s="805"/>
      <c r="W78" s="805"/>
      <c r="X78" s="805"/>
      <c r="Y78" s="805"/>
      <c r="Z78" s="805"/>
      <c r="AA78" s="805"/>
      <c r="AB78" s="805"/>
      <c r="AC78" s="805"/>
      <c r="AD78" s="805"/>
      <c r="AE78" s="805"/>
      <c r="AF78" s="805"/>
    </row>
    <row r="79" spans="1:32" ht="15">
      <c r="A79" s="853"/>
      <c r="B79" s="854"/>
      <c r="C79" s="855" t="s">
        <v>230</v>
      </c>
      <c r="D79" s="853"/>
      <c r="E79" s="809"/>
      <c r="F79" s="809"/>
      <c r="G79" s="809"/>
      <c r="H79" s="866"/>
      <c r="I79" s="866" t="s">
        <v>257</v>
      </c>
      <c r="J79" s="868"/>
      <c r="K79" s="867"/>
      <c r="L79" s="867"/>
      <c r="M79" s="867"/>
      <c r="N79" s="2906">
        <f t="shared" si="3"/>
        <v>0</v>
      </c>
      <c r="O79" s="805"/>
      <c r="P79" s="805"/>
      <c r="Q79" s="805"/>
      <c r="R79" s="805"/>
      <c r="S79" s="805"/>
      <c r="T79" s="805"/>
      <c r="U79" s="805"/>
      <c r="V79" s="805"/>
      <c r="W79" s="805"/>
      <c r="X79" s="805"/>
      <c r="Y79" s="805"/>
      <c r="Z79" s="805"/>
      <c r="AA79" s="805"/>
      <c r="AB79" s="805"/>
      <c r="AC79" s="805"/>
      <c r="AD79" s="805"/>
      <c r="AE79" s="805"/>
      <c r="AF79" s="805"/>
    </row>
    <row r="80" spans="1:32" ht="15">
      <c r="A80" s="853"/>
      <c r="B80" s="854"/>
      <c r="C80" s="855" t="s">
        <v>231</v>
      </c>
      <c r="D80" s="853"/>
      <c r="E80" s="809"/>
      <c r="F80" s="809"/>
      <c r="G80" s="809"/>
      <c r="H80" s="866"/>
      <c r="I80" s="866" t="s">
        <v>285</v>
      </c>
      <c r="J80" s="868"/>
      <c r="K80" s="867"/>
      <c r="L80" s="867"/>
      <c r="M80" s="867"/>
      <c r="N80" s="2906">
        <f t="shared" si="3"/>
        <v>0</v>
      </c>
      <c r="O80" s="805"/>
      <c r="P80" s="805"/>
      <c r="Q80" s="805"/>
      <c r="R80" s="805"/>
      <c r="S80" s="805"/>
      <c r="T80" s="805"/>
      <c r="U80" s="805"/>
      <c r="V80" s="805"/>
      <c r="W80" s="805"/>
      <c r="X80" s="805"/>
      <c r="Y80" s="805"/>
      <c r="Z80" s="805"/>
      <c r="AA80" s="805"/>
      <c r="AB80" s="805"/>
      <c r="AC80" s="805"/>
      <c r="AD80" s="805"/>
      <c r="AE80" s="805"/>
      <c r="AF80" s="805"/>
    </row>
    <row r="81" spans="1:32" ht="15">
      <c r="A81" s="853"/>
      <c r="B81" s="854"/>
      <c r="C81" s="855" t="s">
        <v>231</v>
      </c>
      <c r="D81" s="853"/>
      <c r="E81" s="809"/>
      <c r="F81" s="809"/>
      <c r="G81" s="809"/>
      <c r="H81" s="866"/>
      <c r="I81" s="866" t="s">
        <v>258</v>
      </c>
      <c r="J81" s="868"/>
      <c r="K81" s="867"/>
      <c r="L81" s="867"/>
      <c r="M81" s="867"/>
      <c r="N81" s="2906">
        <f t="shared" si="3"/>
        <v>0</v>
      </c>
      <c r="O81" s="805"/>
      <c r="P81" s="805"/>
      <c r="Q81" s="805"/>
      <c r="R81" s="805"/>
      <c r="S81" s="805"/>
      <c r="T81" s="805"/>
      <c r="U81" s="805"/>
      <c r="V81" s="805"/>
      <c r="W81" s="805"/>
      <c r="X81" s="805"/>
      <c r="Y81" s="805"/>
      <c r="Z81" s="805"/>
      <c r="AA81" s="805"/>
      <c r="AB81" s="805"/>
      <c r="AC81" s="805"/>
      <c r="AD81" s="805"/>
      <c r="AE81" s="805"/>
      <c r="AF81" s="805"/>
    </row>
    <row r="82" spans="1:32" ht="15">
      <c r="A82" s="853"/>
      <c r="B82" s="854"/>
      <c r="C82" s="855" t="s">
        <v>230</v>
      </c>
      <c r="D82" s="853"/>
      <c r="E82" s="809"/>
      <c r="F82" s="809"/>
      <c r="G82" s="809"/>
      <c r="H82" s="866" t="s">
        <v>259</v>
      </c>
      <c r="I82" s="866"/>
      <c r="J82" s="868"/>
      <c r="K82" s="867"/>
      <c r="L82" s="867"/>
      <c r="M82" s="867"/>
      <c r="N82" s="2906">
        <f t="shared" si="3"/>
        <v>0</v>
      </c>
      <c r="O82" s="805"/>
      <c r="P82" s="805"/>
      <c r="Q82" s="805"/>
      <c r="R82" s="805"/>
      <c r="S82" s="805"/>
      <c r="T82" s="805"/>
      <c r="U82" s="805"/>
      <c r="V82" s="805"/>
      <c r="W82" s="805"/>
      <c r="X82" s="805"/>
      <c r="Y82" s="805"/>
      <c r="Z82" s="805"/>
      <c r="AA82" s="805"/>
      <c r="AB82" s="805"/>
      <c r="AC82" s="805"/>
      <c r="AD82" s="805"/>
      <c r="AE82" s="805"/>
      <c r="AF82" s="805"/>
    </row>
    <row r="83" spans="1:32" ht="15">
      <c r="A83" s="853"/>
      <c r="B83" s="854"/>
      <c r="C83" s="855" t="s">
        <v>231</v>
      </c>
      <c r="D83" s="853"/>
      <c r="E83" s="1414"/>
      <c r="F83" s="1414"/>
      <c r="G83" s="1414"/>
      <c r="H83" s="1415" t="s">
        <v>1266</v>
      </c>
      <c r="I83" s="1415"/>
      <c r="J83" s="868"/>
      <c r="K83" s="955"/>
      <c r="L83" s="955"/>
      <c r="M83" s="955"/>
      <c r="N83" s="2906">
        <f t="shared" si="3"/>
        <v>0</v>
      </c>
      <c r="O83" s="805"/>
      <c r="P83" s="805"/>
      <c r="Q83" s="805"/>
      <c r="R83" s="805"/>
      <c r="S83" s="805"/>
      <c r="T83" s="805"/>
      <c r="U83" s="805"/>
      <c r="V83" s="805"/>
      <c r="W83" s="805"/>
      <c r="X83" s="805"/>
      <c r="Y83" s="805"/>
      <c r="Z83" s="805"/>
      <c r="AA83" s="805"/>
      <c r="AB83" s="805"/>
      <c r="AC83" s="805"/>
      <c r="AD83" s="805"/>
      <c r="AE83" s="805"/>
      <c r="AF83" s="805"/>
    </row>
    <row r="84" spans="1:32" ht="15">
      <c r="A84" s="853"/>
      <c r="B84" s="854"/>
      <c r="C84" s="855"/>
      <c r="D84" s="853"/>
      <c r="E84" s="809"/>
      <c r="F84" s="809"/>
      <c r="G84" s="809"/>
      <c r="H84" s="809"/>
      <c r="I84" s="809"/>
      <c r="J84" s="868"/>
      <c r="K84" s="867"/>
      <c r="L84" s="867"/>
      <c r="M84" s="867"/>
      <c r="N84" s="2906"/>
      <c r="O84" s="805"/>
      <c r="P84" s="805"/>
      <c r="Q84" s="805"/>
      <c r="R84" s="805"/>
      <c r="S84" s="805"/>
      <c r="T84" s="805"/>
      <c r="U84" s="805"/>
      <c r="V84" s="805"/>
      <c r="W84" s="805"/>
      <c r="X84" s="805"/>
      <c r="Y84" s="805"/>
      <c r="Z84" s="805"/>
      <c r="AA84" s="805"/>
      <c r="AB84" s="805"/>
      <c r="AC84" s="805"/>
      <c r="AD84" s="805"/>
      <c r="AE84" s="805"/>
      <c r="AF84" s="805"/>
    </row>
    <row r="85" spans="1:32" ht="15">
      <c r="A85" s="853"/>
      <c r="B85" s="854"/>
      <c r="C85" s="855" t="s">
        <v>231</v>
      </c>
      <c r="D85" s="853"/>
      <c r="E85" s="809"/>
      <c r="F85" s="809"/>
      <c r="G85" s="809" t="s">
        <v>856</v>
      </c>
      <c r="H85" s="866"/>
      <c r="I85" s="809"/>
      <c r="J85" s="868"/>
      <c r="K85" s="867"/>
      <c r="L85" s="867"/>
      <c r="M85" s="867"/>
      <c r="N85" s="2906">
        <f t="shared" si="3"/>
        <v>0</v>
      </c>
      <c r="O85" s="805"/>
      <c r="P85" s="805"/>
      <c r="Q85" s="805"/>
      <c r="R85" s="805"/>
      <c r="S85" s="805"/>
      <c r="T85" s="805"/>
      <c r="U85" s="805"/>
      <c r="V85" s="805"/>
      <c r="W85" s="805"/>
      <c r="X85" s="805"/>
      <c r="Y85" s="805"/>
      <c r="Z85" s="805"/>
      <c r="AA85" s="805"/>
      <c r="AB85" s="805"/>
      <c r="AC85" s="805"/>
      <c r="AD85" s="805"/>
      <c r="AE85" s="805"/>
      <c r="AF85" s="805"/>
    </row>
    <row r="86" spans="1:32" ht="15">
      <c r="A86" s="853"/>
      <c r="B86" s="854"/>
      <c r="C86" s="855" t="s">
        <v>231</v>
      </c>
      <c r="D86" s="853"/>
      <c r="E86" s="809"/>
      <c r="F86" s="809"/>
      <c r="G86" s="809" t="s">
        <v>452</v>
      </c>
      <c r="H86" s="866"/>
      <c r="I86" s="809"/>
      <c r="J86" s="868"/>
      <c r="K86" s="867"/>
      <c r="L86" s="867"/>
      <c r="M86" s="867"/>
      <c r="N86" s="2906">
        <f t="shared" si="3"/>
        <v>0</v>
      </c>
      <c r="O86" s="805"/>
      <c r="P86" s="805"/>
      <c r="Q86" s="805"/>
      <c r="R86" s="805"/>
      <c r="S86" s="805"/>
      <c r="T86" s="805"/>
      <c r="U86" s="805"/>
      <c r="V86" s="805"/>
      <c r="W86" s="805"/>
      <c r="X86" s="805"/>
      <c r="Y86" s="805"/>
      <c r="Z86" s="805"/>
      <c r="AA86" s="805"/>
      <c r="AB86" s="805"/>
      <c r="AC86" s="805"/>
      <c r="AD86" s="805"/>
      <c r="AE86" s="805"/>
      <c r="AF86" s="805"/>
    </row>
    <row r="87" spans="1:32" ht="15">
      <c r="A87" s="853"/>
      <c r="B87" s="854"/>
      <c r="C87" s="855"/>
      <c r="D87" s="853"/>
      <c r="E87" s="809"/>
      <c r="F87" s="809"/>
      <c r="G87" s="809"/>
      <c r="H87" s="866"/>
      <c r="I87" s="866"/>
      <c r="J87" s="868"/>
      <c r="K87" s="867"/>
      <c r="L87" s="867"/>
      <c r="M87" s="867"/>
      <c r="N87" s="2906"/>
      <c r="O87" s="805"/>
      <c r="P87" s="805"/>
      <c r="Q87" s="805"/>
      <c r="R87" s="805"/>
      <c r="S87" s="805"/>
      <c r="T87" s="805"/>
      <c r="U87" s="805"/>
      <c r="V87" s="805"/>
      <c r="W87" s="805"/>
      <c r="X87" s="805"/>
      <c r="Y87" s="805"/>
      <c r="Z87" s="805"/>
      <c r="AA87" s="805"/>
      <c r="AB87" s="805"/>
      <c r="AC87" s="805"/>
      <c r="AD87" s="805"/>
      <c r="AE87" s="805"/>
      <c r="AF87" s="805"/>
    </row>
    <row r="88" spans="1:32" ht="15">
      <c r="A88" s="853"/>
      <c r="B88" s="854"/>
      <c r="C88" s="855"/>
      <c r="D88" s="853"/>
      <c r="E88" s="809"/>
      <c r="F88" s="809" t="s">
        <v>450</v>
      </c>
      <c r="G88" s="809" t="s">
        <v>260</v>
      </c>
      <c r="H88" s="866"/>
      <c r="I88" s="866"/>
      <c r="J88" s="868">
        <f>J90+J91</f>
        <v>0</v>
      </c>
      <c r="K88" s="867">
        <f>K90+K91</f>
        <v>0</v>
      </c>
      <c r="L88" s="867">
        <f>L90+L91</f>
        <v>0</v>
      </c>
      <c r="M88" s="867">
        <f>M90+M91</f>
        <v>0</v>
      </c>
      <c r="N88" s="2906">
        <f t="shared" si="3"/>
        <v>0</v>
      </c>
      <c r="O88" s="805"/>
      <c r="P88" s="805"/>
      <c r="Q88" s="805"/>
      <c r="R88" s="805"/>
      <c r="S88" s="805"/>
      <c r="T88" s="805"/>
      <c r="U88" s="805"/>
      <c r="V88" s="805"/>
      <c r="W88" s="805"/>
      <c r="X88" s="805"/>
      <c r="Y88" s="805"/>
      <c r="Z88" s="805"/>
      <c r="AA88" s="805"/>
      <c r="AB88" s="805"/>
      <c r="AC88" s="805"/>
      <c r="AD88" s="805"/>
      <c r="AE88" s="805"/>
      <c r="AF88" s="805"/>
    </row>
    <row r="89" spans="1:32" ht="15">
      <c r="A89" s="853"/>
      <c r="B89" s="854"/>
      <c r="C89" s="855"/>
      <c r="D89" s="853"/>
      <c r="E89" s="809"/>
      <c r="F89" s="809"/>
      <c r="G89" s="809" t="s">
        <v>261</v>
      </c>
      <c r="H89" s="866"/>
      <c r="I89" s="866"/>
      <c r="J89" s="868"/>
      <c r="K89" s="867"/>
      <c r="L89" s="867"/>
      <c r="M89" s="867"/>
      <c r="N89" s="2906">
        <f t="shared" si="3"/>
        <v>0</v>
      </c>
      <c r="O89" s="805"/>
      <c r="P89" s="805"/>
      <c r="Q89" s="805"/>
      <c r="R89" s="805"/>
      <c r="S89" s="805"/>
      <c r="T89" s="805"/>
      <c r="U89" s="805"/>
      <c r="V89" s="805"/>
      <c r="W89" s="805"/>
      <c r="X89" s="805"/>
      <c r="Y89" s="805"/>
      <c r="Z89" s="805"/>
      <c r="AA89" s="805"/>
      <c r="AB89" s="805"/>
      <c r="AC89" s="805"/>
      <c r="AD89" s="805"/>
      <c r="AE89" s="805"/>
      <c r="AF89" s="805"/>
    </row>
    <row r="90" spans="1:32" ht="15">
      <c r="A90" s="853"/>
      <c r="B90" s="854"/>
      <c r="C90" s="855" t="s">
        <v>231</v>
      </c>
      <c r="D90" s="853"/>
      <c r="E90" s="809"/>
      <c r="F90" s="809"/>
      <c r="G90" s="809"/>
      <c r="H90" s="866" t="s">
        <v>285</v>
      </c>
      <c r="I90" s="866"/>
      <c r="J90" s="868"/>
      <c r="K90" s="867"/>
      <c r="L90" s="867"/>
      <c r="M90" s="867"/>
      <c r="N90" s="2906">
        <f t="shared" si="3"/>
        <v>0</v>
      </c>
      <c r="O90" s="805"/>
      <c r="P90" s="805"/>
      <c r="Q90" s="805"/>
      <c r="R90" s="805"/>
      <c r="S90" s="805"/>
      <c r="T90" s="805"/>
      <c r="U90" s="805"/>
      <c r="V90" s="805"/>
      <c r="W90" s="805"/>
      <c r="X90" s="805"/>
      <c r="Y90" s="805"/>
      <c r="Z90" s="805"/>
      <c r="AA90" s="805"/>
      <c r="AB90" s="805"/>
      <c r="AC90" s="805"/>
      <c r="AD90" s="805"/>
      <c r="AE90" s="805"/>
      <c r="AF90" s="805"/>
    </row>
    <row r="91" spans="1:32" ht="15">
      <c r="A91" s="853"/>
      <c r="B91" s="854"/>
      <c r="C91" s="855" t="s">
        <v>230</v>
      </c>
      <c r="D91" s="853"/>
      <c r="E91" s="809"/>
      <c r="F91" s="809"/>
      <c r="G91" s="809"/>
      <c r="H91" s="866" t="s">
        <v>286</v>
      </c>
      <c r="I91" s="866"/>
      <c r="J91" s="868"/>
      <c r="K91" s="867"/>
      <c r="L91" s="867"/>
      <c r="M91" s="867"/>
      <c r="N91" s="2906">
        <f t="shared" si="3"/>
        <v>0</v>
      </c>
      <c r="O91" s="805"/>
      <c r="P91" s="805"/>
      <c r="Q91" s="805"/>
      <c r="R91" s="805"/>
      <c r="S91" s="805"/>
      <c r="T91" s="805"/>
      <c r="U91" s="805"/>
      <c r="V91" s="805"/>
      <c r="W91" s="805"/>
      <c r="X91" s="805"/>
      <c r="Y91" s="805"/>
      <c r="Z91" s="805"/>
      <c r="AA91" s="805"/>
      <c r="AB91" s="805"/>
      <c r="AC91" s="805"/>
      <c r="AD91" s="805"/>
      <c r="AE91" s="805"/>
      <c r="AF91" s="805"/>
    </row>
    <row r="92" spans="1:32" ht="15">
      <c r="A92" s="853"/>
      <c r="B92" s="854"/>
      <c r="C92" s="855"/>
      <c r="D92" s="853"/>
      <c r="E92" s="809"/>
      <c r="F92" s="809"/>
      <c r="G92" s="809"/>
      <c r="H92" s="866"/>
      <c r="I92" s="866"/>
      <c r="J92" s="868"/>
      <c r="K92" s="867"/>
      <c r="L92" s="867"/>
      <c r="M92" s="867"/>
      <c r="N92" s="2906"/>
      <c r="O92" s="805"/>
      <c r="P92" s="805"/>
      <c r="Q92" s="805"/>
      <c r="R92" s="805"/>
      <c r="S92" s="805"/>
      <c r="T92" s="805"/>
      <c r="U92" s="805"/>
      <c r="V92" s="805"/>
      <c r="W92" s="805"/>
      <c r="X92" s="805"/>
      <c r="Y92" s="805"/>
      <c r="Z92" s="805"/>
      <c r="AA92" s="805"/>
      <c r="AB92" s="805"/>
      <c r="AC92" s="805"/>
      <c r="AD92" s="805"/>
      <c r="AE92" s="805"/>
      <c r="AF92" s="805"/>
    </row>
    <row r="93" spans="1:32" ht="15">
      <c r="A93" s="853"/>
      <c r="B93" s="854"/>
      <c r="C93" s="855" t="s">
        <v>231</v>
      </c>
      <c r="D93" s="853"/>
      <c r="E93" s="809"/>
      <c r="F93" s="809"/>
      <c r="G93" s="809" t="s">
        <v>856</v>
      </c>
      <c r="H93" s="866"/>
      <c r="I93" s="866"/>
      <c r="J93" s="868"/>
      <c r="K93" s="867"/>
      <c r="L93" s="867"/>
      <c r="M93" s="867"/>
      <c r="N93" s="2906">
        <f t="shared" si="3"/>
        <v>0</v>
      </c>
      <c r="O93" s="805"/>
      <c r="P93" s="805"/>
      <c r="Q93" s="805"/>
      <c r="R93" s="805"/>
      <c r="S93" s="805"/>
      <c r="T93" s="805"/>
      <c r="U93" s="805"/>
      <c r="V93" s="805"/>
      <c r="W93" s="805"/>
      <c r="X93" s="805"/>
      <c r="Y93" s="805"/>
      <c r="Z93" s="805"/>
      <c r="AA93" s="805"/>
      <c r="AB93" s="805"/>
      <c r="AC93" s="805"/>
      <c r="AD93" s="805"/>
      <c r="AE93" s="805"/>
      <c r="AF93" s="805"/>
    </row>
    <row r="94" spans="1:32" ht="15">
      <c r="A94" s="853"/>
      <c r="B94" s="854"/>
      <c r="C94" s="855" t="s">
        <v>231</v>
      </c>
      <c r="D94" s="853"/>
      <c r="E94" s="809"/>
      <c r="F94" s="809"/>
      <c r="G94" s="809" t="s">
        <v>452</v>
      </c>
      <c r="H94" s="866"/>
      <c r="I94" s="866"/>
      <c r="J94" s="868"/>
      <c r="K94" s="867"/>
      <c r="L94" s="867"/>
      <c r="M94" s="867"/>
      <c r="N94" s="2906">
        <f t="shared" si="3"/>
        <v>0</v>
      </c>
      <c r="O94" s="805"/>
      <c r="P94" s="805"/>
      <c r="Q94" s="805"/>
      <c r="R94" s="805"/>
      <c r="S94" s="805"/>
      <c r="T94" s="805"/>
      <c r="U94" s="805"/>
      <c r="V94" s="805"/>
      <c r="W94" s="805"/>
      <c r="X94" s="805"/>
      <c r="Y94" s="805"/>
      <c r="Z94" s="805"/>
      <c r="AA94" s="805"/>
      <c r="AB94" s="805"/>
      <c r="AC94" s="805"/>
      <c r="AD94" s="805"/>
      <c r="AE94" s="805"/>
      <c r="AF94" s="805"/>
    </row>
    <row r="95" spans="1:32" ht="15">
      <c r="A95" s="853"/>
      <c r="B95" s="854"/>
      <c r="C95" s="855"/>
      <c r="D95" s="853"/>
      <c r="E95" s="809"/>
      <c r="F95" s="809"/>
      <c r="G95" s="809"/>
      <c r="H95" s="866"/>
      <c r="I95" s="866"/>
      <c r="J95" s="868"/>
      <c r="K95" s="867"/>
      <c r="L95" s="867"/>
      <c r="M95" s="867"/>
      <c r="N95" s="2906"/>
      <c r="O95" s="805"/>
      <c r="P95" s="805"/>
      <c r="Q95" s="805"/>
      <c r="R95" s="805"/>
      <c r="S95" s="805"/>
      <c r="T95" s="805"/>
      <c r="U95" s="805"/>
      <c r="V95" s="805"/>
      <c r="W95" s="805"/>
      <c r="X95" s="805"/>
      <c r="Y95" s="805"/>
      <c r="Z95" s="805"/>
      <c r="AA95" s="805"/>
      <c r="AB95" s="805"/>
      <c r="AC95" s="805"/>
      <c r="AD95" s="805"/>
      <c r="AE95" s="805"/>
      <c r="AF95" s="805"/>
    </row>
    <row r="96" spans="1:32" ht="15">
      <c r="A96" s="853"/>
      <c r="B96" s="854"/>
      <c r="C96" s="855"/>
      <c r="D96" s="853"/>
      <c r="E96" s="809" t="s">
        <v>441</v>
      </c>
      <c r="F96" s="809" t="s">
        <v>262</v>
      </c>
      <c r="G96" s="809"/>
      <c r="H96" s="809"/>
      <c r="I96" s="809"/>
      <c r="J96" s="855">
        <f>J98+J99+J100+J101+J102</f>
        <v>0</v>
      </c>
      <c r="K96" s="854">
        <f>K98+K99+K100+K101+K102</f>
        <v>0</v>
      </c>
      <c r="L96" s="854">
        <f>L98+L99+L100+L101+L102</f>
        <v>0</v>
      </c>
      <c r="M96" s="854">
        <f>M98+M99+M100+M101+M102</f>
        <v>0</v>
      </c>
      <c r="N96" s="2906">
        <f t="shared" si="3"/>
        <v>0</v>
      </c>
      <c r="O96" s="805"/>
      <c r="P96" s="805"/>
      <c r="Q96" s="805"/>
      <c r="R96" s="805"/>
      <c r="S96" s="805"/>
      <c r="T96" s="805"/>
      <c r="U96" s="805"/>
      <c r="V96" s="805"/>
      <c r="W96" s="805"/>
      <c r="X96" s="805"/>
      <c r="Y96" s="805"/>
      <c r="Z96" s="805"/>
      <c r="AA96" s="805"/>
      <c r="AB96" s="805"/>
      <c r="AC96" s="805"/>
      <c r="AD96" s="805"/>
      <c r="AE96" s="805"/>
      <c r="AF96" s="805"/>
    </row>
    <row r="97" spans="1:32" ht="15">
      <c r="A97" s="853"/>
      <c r="B97" s="854"/>
      <c r="C97" s="855"/>
      <c r="D97" s="853"/>
      <c r="E97" s="809"/>
      <c r="F97" s="809"/>
      <c r="G97" s="809"/>
      <c r="H97" s="809"/>
      <c r="I97" s="809"/>
      <c r="J97" s="855"/>
      <c r="K97" s="854"/>
      <c r="L97" s="854"/>
      <c r="M97" s="854"/>
      <c r="N97" s="2906"/>
      <c r="O97" s="805"/>
      <c r="P97" s="805"/>
      <c r="Q97" s="805"/>
      <c r="R97" s="805"/>
      <c r="S97" s="805"/>
      <c r="T97" s="805"/>
      <c r="U97" s="805"/>
      <c r="V97" s="805"/>
      <c r="W97" s="805"/>
      <c r="X97" s="805"/>
      <c r="Y97" s="805"/>
      <c r="Z97" s="805"/>
      <c r="AA97" s="805"/>
      <c r="AB97" s="805"/>
      <c r="AC97" s="805"/>
      <c r="AD97" s="805"/>
      <c r="AE97" s="805"/>
      <c r="AF97" s="805"/>
    </row>
    <row r="98" spans="1:32" ht="15">
      <c r="A98" s="853"/>
      <c r="B98" s="854"/>
      <c r="C98" s="872" t="s">
        <v>231</v>
      </c>
      <c r="D98" s="811"/>
      <c r="E98" s="811"/>
      <c r="F98" s="811"/>
      <c r="G98" s="811" t="s">
        <v>501</v>
      </c>
      <c r="H98" s="811"/>
      <c r="I98" s="811"/>
      <c r="J98" s="855"/>
      <c r="K98" s="854"/>
      <c r="L98" s="854"/>
      <c r="M98" s="854"/>
      <c r="N98" s="2906">
        <f t="shared" si="3"/>
        <v>0</v>
      </c>
      <c r="O98" s="805"/>
      <c r="P98" s="805"/>
      <c r="Q98" s="805"/>
      <c r="R98" s="805"/>
      <c r="S98" s="805"/>
      <c r="T98" s="805"/>
      <c r="U98" s="805"/>
      <c r="V98" s="805"/>
      <c r="W98" s="805"/>
      <c r="X98" s="805"/>
      <c r="Y98" s="805"/>
      <c r="Z98" s="805"/>
      <c r="AA98" s="805"/>
      <c r="AB98" s="805"/>
      <c r="AC98" s="805"/>
      <c r="AD98" s="805"/>
      <c r="AE98" s="805"/>
      <c r="AF98" s="805"/>
    </row>
    <row r="99" spans="1:32" ht="15">
      <c r="A99" s="853"/>
      <c r="B99" s="854"/>
      <c r="C99" s="872" t="s">
        <v>231</v>
      </c>
      <c r="D99" s="811"/>
      <c r="E99" s="811"/>
      <c r="F99" s="811"/>
      <c r="G99" s="811" t="s">
        <v>502</v>
      </c>
      <c r="H99" s="812"/>
      <c r="I99" s="812"/>
      <c r="J99" s="868"/>
      <c r="K99" s="867"/>
      <c r="L99" s="867"/>
      <c r="M99" s="867"/>
      <c r="N99" s="2906">
        <f t="shared" si="3"/>
        <v>0</v>
      </c>
      <c r="O99" s="805"/>
      <c r="P99" s="805"/>
      <c r="Q99" s="805"/>
      <c r="R99" s="805"/>
      <c r="S99" s="805"/>
      <c r="T99" s="805"/>
      <c r="U99" s="805"/>
      <c r="V99" s="805"/>
      <c r="W99" s="805"/>
      <c r="X99" s="805"/>
      <c r="Y99" s="805"/>
      <c r="Z99" s="805"/>
      <c r="AA99" s="805"/>
      <c r="AB99" s="805"/>
      <c r="AC99" s="805"/>
      <c r="AD99" s="805"/>
      <c r="AE99" s="805"/>
      <c r="AF99" s="805"/>
    </row>
    <row r="100" spans="1:32" ht="15">
      <c r="A100" s="853"/>
      <c r="B100" s="854"/>
      <c r="C100" s="872" t="s">
        <v>503</v>
      </c>
      <c r="D100" s="811"/>
      <c r="E100" s="811"/>
      <c r="F100" s="811"/>
      <c r="G100" s="811" t="s">
        <v>504</v>
      </c>
      <c r="H100" s="812"/>
      <c r="I100" s="812"/>
      <c r="J100" s="868"/>
      <c r="K100" s="867"/>
      <c r="L100" s="867"/>
      <c r="M100" s="867"/>
      <c r="N100" s="2906">
        <f t="shared" si="3"/>
        <v>0</v>
      </c>
      <c r="O100" s="805"/>
      <c r="P100" s="805"/>
      <c r="Q100" s="805"/>
      <c r="R100" s="805"/>
      <c r="S100" s="805"/>
      <c r="T100" s="805"/>
      <c r="U100" s="805"/>
      <c r="V100" s="805"/>
      <c r="W100" s="805"/>
      <c r="X100" s="805"/>
      <c r="Y100" s="805"/>
      <c r="Z100" s="805"/>
      <c r="AA100" s="805"/>
      <c r="AB100" s="805"/>
      <c r="AC100" s="805"/>
      <c r="AD100" s="805"/>
      <c r="AE100" s="805"/>
      <c r="AF100" s="805"/>
    </row>
    <row r="101" spans="1:32" ht="15">
      <c r="A101" s="853"/>
      <c r="B101" s="854"/>
      <c r="C101" s="872" t="s">
        <v>231</v>
      </c>
      <c r="D101" s="811"/>
      <c r="E101" s="811"/>
      <c r="F101" s="811"/>
      <c r="G101" s="811" t="s">
        <v>1267</v>
      </c>
      <c r="H101" s="811"/>
      <c r="I101" s="811"/>
      <c r="J101" s="855"/>
      <c r="K101" s="854"/>
      <c r="L101" s="854"/>
      <c r="M101" s="854"/>
      <c r="N101" s="2906">
        <f t="shared" si="3"/>
        <v>0</v>
      </c>
      <c r="O101" s="805"/>
      <c r="P101" s="805"/>
      <c r="Q101" s="805"/>
      <c r="R101" s="805"/>
      <c r="S101" s="805"/>
      <c r="T101" s="805"/>
      <c r="U101" s="805"/>
      <c r="V101" s="805"/>
      <c r="W101" s="805"/>
      <c r="X101" s="805"/>
      <c r="Y101" s="805"/>
      <c r="Z101" s="805"/>
      <c r="AA101" s="805"/>
      <c r="AB101" s="805"/>
      <c r="AC101" s="805"/>
      <c r="AD101" s="805"/>
      <c r="AE101" s="805"/>
      <c r="AF101" s="805"/>
    </row>
    <row r="102" spans="1:32" ht="15">
      <c r="A102" s="853"/>
      <c r="B102" s="854"/>
      <c r="C102" s="872" t="s">
        <v>231</v>
      </c>
      <c r="D102" s="811"/>
      <c r="E102" s="811"/>
      <c r="F102" s="811"/>
      <c r="G102" s="811" t="s">
        <v>505</v>
      </c>
      <c r="H102" s="811"/>
      <c r="I102" s="811"/>
      <c r="J102" s="855"/>
      <c r="K102" s="854"/>
      <c r="L102" s="854"/>
      <c r="M102" s="854"/>
      <c r="N102" s="2906">
        <f t="shared" si="3"/>
        <v>0</v>
      </c>
      <c r="O102" s="805"/>
      <c r="P102" s="805"/>
      <c r="Q102" s="805"/>
      <c r="R102" s="805"/>
      <c r="S102" s="805"/>
      <c r="T102" s="805"/>
      <c r="U102" s="805"/>
      <c r="V102" s="805"/>
      <c r="W102" s="805"/>
      <c r="X102" s="805"/>
      <c r="Y102" s="805"/>
      <c r="Z102" s="805"/>
      <c r="AA102" s="805"/>
      <c r="AB102" s="805"/>
      <c r="AC102" s="805"/>
      <c r="AD102" s="805"/>
      <c r="AE102" s="805"/>
      <c r="AF102" s="805"/>
    </row>
    <row r="103" spans="1:32" ht="15">
      <c r="A103" s="853"/>
      <c r="B103" s="854"/>
      <c r="C103" s="855"/>
      <c r="D103" s="853"/>
      <c r="E103" s="809"/>
      <c r="F103" s="809"/>
      <c r="G103" s="866"/>
      <c r="H103" s="866"/>
      <c r="I103" s="866"/>
      <c r="J103" s="868"/>
      <c r="K103" s="867"/>
      <c r="L103" s="867"/>
      <c r="M103" s="867"/>
      <c r="N103" s="2906"/>
      <c r="O103" s="805"/>
      <c r="P103" s="805"/>
      <c r="Q103" s="805"/>
      <c r="R103" s="805"/>
      <c r="S103" s="805"/>
      <c r="T103" s="805"/>
      <c r="U103" s="805"/>
      <c r="V103" s="805"/>
      <c r="W103" s="805"/>
      <c r="X103" s="805"/>
      <c r="Y103" s="805"/>
      <c r="Z103" s="805"/>
      <c r="AA103" s="805"/>
      <c r="AB103" s="805"/>
      <c r="AC103" s="805"/>
      <c r="AD103" s="805"/>
      <c r="AE103" s="805"/>
      <c r="AF103" s="805"/>
    </row>
    <row r="104" spans="1:32" ht="15">
      <c r="A104" s="853"/>
      <c r="B104" s="854"/>
      <c r="C104" s="855" t="s">
        <v>231</v>
      </c>
      <c r="D104" s="853"/>
      <c r="E104" s="809"/>
      <c r="F104" s="809"/>
      <c r="G104" s="809" t="s">
        <v>856</v>
      </c>
      <c r="H104" s="866"/>
      <c r="I104" s="809"/>
      <c r="J104" s="855"/>
      <c r="K104" s="854"/>
      <c r="L104" s="854"/>
      <c r="M104" s="854"/>
      <c r="N104" s="2906">
        <f t="shared" si="3"/>
        <v>0</v>
      </c>
      <c r="O104" s="805"/>
      <c r="P104" s="805"/>
      <c r="Q104" s="805"/>
      <c r="R104" s="805"/>
      <c r="S104" s="805"/>
      <c r="T104" s="805"/>
      <c r="U104" s="805"/>
      <c r="V104" s="805"/>
      <c r="W104" s="805"/>
      <c r="X104" s="805"/>
      <c r="Y104" s="805"/>
      <c r="Z104" s="805"/>
      <c r="AA104" s="805"/>
      <c r="AB104" s="805"/>
      <c r="AC104" s="805"/>
      <c r="AD104" s="805"/>
      <c r="AE104" s="805"/>
      <c r="AF104" s="805"/>
    </row>
    <row r="105" spans="1:32" ht="15">
      <c r="A105" s="853"/>
      <c r="B105" s="854"/>
      <c r="C105" s="855"/>
      <c r="D105" s="853"/>
      <c r="E105" s="809"/>
      <c r="F105" s="809"/>
      <c r="G105" s="866"/>
      <c r="H105" s="866"/>
      <c r="I105" s="866"/>
      <c r="J105" s="868"/>
      <c r="K105" s="867"/>
      <c r="L105" s="867"/>
      <c r="M105" s="867"/>
      <c r="N105" s="2906"/>
      <c r="O105" s="805"/>
      <c r="P105" s="805"/>
      <c r="Q105" s="805"/>
      <c r="R105" s="805"/>
      <c r="S105" s="805"/>
      <c r="T105" s="805"/>
      <c r="U105" s="805"/>
      <c r="V105" s="805"/>
      <c r="W105" s="805"/>
      <c r="X105" s="805"/>
      <c r="Y105" s="805"/>
      <c r="Z105" s="805"/>
      <c r="AA105" s="805"/>
      <c r="AB105" s="805"/>
      <c r="AC105" s="805"/>
      <c r="AD105" s="805"/>
      <c r="AE105" s="805"/>
      <c r="AF105" s="805"/>
    </row>
    <row r="106" spans="1:32" ht="15">
      <c r="A106" s="853"/>
      <c r="B106" s="854"/>
      <c r="C106" s="855"/>
      <c r="D106" s="853"/>
      <c r="E106" s="809" t="s">
        <v>442</v>
      </c>
      <c r="F106" s="809" t="s">
        <v>1268</v>
      </c>
      <c r="G106" s="809"/>
      <c r="H106" s="866"/>
      <c r="I106" s="866"/>
      <c r="J106" s="855">
        <f>J108+J109</f>
        <v>0</v>
      </c>
      <c r="K106" s="854">
        <f>K108+K109</f>
        <v>0</v>
      </c>
      <c r="L106" s="854">
        <f>L108+L109</f>
        <v>0</v>
      </c>
      <c r="M106" s="854">
        <f>M108+M109</f>
        <v>0</v>
      </c>
      <c r="N106" s="2906">
        <f t="shared" si="3"/>
        <v>0</v>
      </c>
      <c r="O106" s="805"/>
      <c r="P106" s="805"/>
      <c r="Q106" s="805"/>
      <c r="R106" s="805"/>
      <c r="S106" s="805"/>
      <c r="T106" s="805"/>
      <c r="U106" s="805"/>
      <c r="V106" s="805"/>
      <c r="W106" s="805"/>
      <c r="X106" s="805"/>
      <c r="Y106" s="805"/>
      <c r="Z106" s="805"/>
      <c r="AA106" s="805"/>
      <c r="AB106" s="805"/>
      <c r="AC106" s="805"/>
      <c r="AD106" s="805"/>
      <c r="AE106" s="805"/>
      <c r="AF106" s="805"/>
    </row>
    <row r="107" spans="1:32" s="861" customFormat="1" ht="15" customHeight="1">
      <c r="A107" s="853"/>
      <c r="B107" s="854"/>
      <c r="C107" s="855"/>
      <c r="D107" s="853"/>
      <c r="E107" s="809"/>
      <c r="F107" s="809"/>
      <c r="G107" s="809"/>
      <c r="H107" s="866"/>
      <c r="I107" s="866"/>
      <c r="J107" s="868"/>
      <c r="K107" s="867"/>
      <c r="L107" s="867"/>
      <c r="M107" s="867"/>
      <c r="N107" s="2906"/>
      <c r="O107" s="860"/>
      <c r="P107" s="860"/>
      <c r="Q107" s="860"/>
    </row>
    <row r="108" spans="1:32" s="861" customFormat="1" ht="15" customHeight="1">
      <c r="A108" s="853"/>
      <c r="B108" s="854"/>
      <c r="C108" s="855" t="s">
        <v>231</v>
      </c>
      <c r="D108" s="853"/>
      <c r="E108" s="809"/>
      <c r="F108" s="809"/>
      <c r="G108" s="809" t="s">
        <v>1269</v>
      </c>
      <c r="H108" s="866"/>
      <c r="I108" s="866"/>
      <c r="J108" s="868"/>
      <c r="K108" s="867"/>
      <c r="L108" s="867"/>
      <c r="M108" s="867"/>
      <c r="N108" s="2906">
        <f t="shared" si="3"/>
        <v>0</v>
      </c>
      <c r="O108" s="860"/>
      <c r="P108" s="860"/>
      <c r="Q108" s="860"/>
    </row>
    <row r="109" spans="1:32" s="861" customFormat="1" ht="15" customHeight="1">
      <c r="A109" s="853"/>
      <c r="B109" s="854"/>
      <c r="C109" s="855" t="s">
        <v>231</v>
      </c>
      <c r="D109" s="853"/>
      <c r="E109" s="809"/>
      <c r="F109" s="809"/>
      <c r="G109" s="809" t="s">
        <v>1270</v>
      </c>
      <c r="H109" s="866"/>
      <c r="I109" s="866"/>
      <c r="J109" s="868"/>
      <c r="K109" s="867"/>
      <c r="L109" s="867"/>
      <c r="M109" s="867"/>
      <c r="N109" s="2906">
        <f t="shared" si="3"/>
        <v>0</v>
      </c>
      <c r="O109" s="860"/>
      <c r="P109" s="860"/>
      <c r="Q109" s="860"/>
    </row>
    <row r="110" spans="1:32" s="861" customFormat="1" ht="15" customHeight="1">
      <c r="A110" s="853"/>
      <c r="B110" s="854"/>
      <c r="C110" s="855"/>
      <c r="D110" s="853"/>
      <c r="E110" s="809"/>
      <c r="F110" s="809"/>
      <c r="G110" s="809"/>
      <c r="H110" s="866"/>
      <c r="I110" s="866"/>
      <c r="J110" s="868"/>
      <c r="K110" s="867"/>
      <c r="L110" s="867"/>
      <c r="M110" s="867"/>
      <c r="N110" s="2906"/>
      <c r="O110" s="860"/>
      <c r="P110" s="860"/>
      <c r="Q110" s="860"/>
    </row>
    <row r="111" spans="1:32" s="861" customFormat="1" ht="15" customHeight="1">
      <c r="A111" s="853"/>
      <c r="B111" s="854"/>
      <c r="C111" s="855"/>
      <c r="D111" s="853"/>
      <c r="E111" s="809" t="s">
        <v>443</v>
      </c>
      <c r="F111" s="809" t="s">
        <v>263</v>
      </c>
      <c r="G111" s="809"/>
      <c r="H111" s="809"/>
      <c r="I111" s="809"/>
      <c r="J111" s="855">
        <f>J113+J114+J115+J116+J122+J126+J127+J129+J128</f>
        <v>0</v>
      </c>
      <c r="K111" s="854">
        <f>K113+K114+K115+K116+K122+K126+K127+K129+K128</f>
        <v>0</v>
      </c>
      <c r="L111" s="854">
        <f>L113+L114+L115+L116+L122+L126+L127+L129+L128</f>
        <v>0</v>
      </c>
      <c r="M111" s="854">
        <f>M113+M114+M115+M116+M122+M126+M127+M129+M128</f>
        <v>0</v>
      </c>
      <c r="N111" s="2906">
        <f t="shared" si="3"/>
        <v>0</v>
      </c>
      <c r="O111" s="860"/>
      <c r="P111" s="860"/>
      <c r="Q111" s="860"/>
    </row>
    <row r="112" spans="1:32" s="861" customFormat="1" ht="15" customHeight="1">
      <c r="A112" s="853"/>
      <c r="B112" s="854"/>
      <c r="C112" s="855"/>
      <c r="D112" s="853"/>
      <c r="E112" s="809"/>
      <c r="F112" s="809"/>
      <c r="G112" s="809"/>
      <c r="H112" s="809"/>
      <c r="I112" s="809"/>
      <c r="J112" s="855"/>
      <c r="K112" s="854"/>
      <c r="L112" s="854"/>
      <c r="M112" s="854"/>
      <c r="N112" s="2906"/>
      <c r="O112" s="860"/>
      <c r="P112" s="860"/>
      <c r="Q112" s="860"/>
    </row>
    <row r="113" spans="1:32" s="861" customFormat="1" ht="15" customHeight="1">
      <c r="A113" s="853"/>
      <c r="B113" s="854"/>
      <c r="C113" s="855" t="s">
        <v>231</v>
      </c>
      <c r="D113" s="853"/>
      <c r="E113" s="809"/>
      <c r="F113" s="809" t="s">
        <v>444</v>
      </c>
      <c r="G113" s="809" t="s">
        <v>264</v>
      </c>
      <c r="I113" s="866"/>
      <c r="J113" s="868"/>
      <c r="K113" s="867"/>
      <c r="L113" s="867"/>
      <c r="M113" s="867"/>
      <c r="N113" s="2906">
        <f t="shared" si="3"/>
        <v>0</v>
      </c>
      <c r="O113" s="860"/>
      <c r="P113" s="860"/>
      <c r="Q113" s="860"/>
    </row>
    <row r="114" spans="1:32" ht="15">
      <c r="A114" s="853"/>
      <c r="B114" s="854"/>
      <c r="C114" s="855" t="s">
        <v>231</v>
      </c>
      <c r="D114" s="853"/>
      <c r="E114" s="809"/>
      <c r="F114" s="809" t="s">
        <v>445</v>
      </c>
      <c r="G114" s="809" t="s">
        <v>237</v>
      </c>
      <c r="H114" s="809"/>
      <c r="I114" s="866"/>
      <c r="J114" s="868"/>
      <c r="K114" s="867"/>
      <c r="L114" s="867"/>
      <c r="M114" s="867"/>
      <c r="N114" s="2906">
        <f t="shared" si="3"/>
        <v>0</v>
      </c>
      <c r="O114" s="805"/>
      <c r="P114" s="805"/>
      <c r="Q114" s="805"/>
      <c r="R114" s="805"/>
      <c r="S114" s="805"/>
      <c r="T114" s="805"/>
      <c r="U114" s="805"/>
      <c r="V114" s="805"/>
      <c r="W114" s="805"/>
      <c r="X114" s="805"/>
      <c r="Y114" s="805"/>
      <c r="Z114" s="805"/>
      <c r="AA114" s="805"/>
      <c r="AB114" s="805"/>
      <c r="AC114" s="805"/>
      <c r="AD114" s="805"/>
      <c r="AE114" s="805"/>
      <c r="AF114" s="805"/>
    </row>
    <row r="115" spans="1:32" ht="15">
      <c r="A115" s="853"/>
      <c r="B115" s="854"/>
      <c r="C115" s="855" t="s">
        <v>231</v>
      </c>
      <c r="D115" s="853"/>
      <c r="E115" s="809"/>
      <c r="F115" s="809" t="s">
        <v>446</v>
      </c>
      <c r="G115" s="809" t="s">
        <v>238</v>
      </c>
      <c r="H115" s="809"/>
      <c r="I115" s="866"/>
      <c r="J115" s="868"/>
      <c r="K115" s="867"/>
      <c r="L115" s="867"/>
      <c r="M115" s="867"/>
      <c r="N115" s="2906">
        <f t="shared" si="3"/>
        <v>0</v>
      </c>
      <c r="O115" s="805"/>
      <c r="P115" s="805"/>
      <c r="Q115" s="805"/>
      <c r="R115" s="805"/>
      <c r="S115" s="805"/>
      <c r="T115" s="805"/>
      <c r="U115" s="805"/>
      <c r="V115" s="805"/>
      <c r="W115" s="805"/>
      <c r="X115" s="805"/>
      <c r="Y115" s="805"/>
      <c r="Z115" s="805"/>
      <c r="AA115" s="805"/>
      <c r="AB115" s="805"/>
      <c r="AC115" s="805"/>
      <c r="AD115" s="805"/>
      <c r="AE115" s="805"/>
      <c r="AF115" s="805"/>
    </row>
    <row r="116" spans="1:32" ht="15">
      <c r="A116" s="853"/>
      <c r="B116" s="854"/>
      <c r="C116" s="855" t="s">
        <v>231</v>
      </c>
      <c r="D116" s="853"/>
      <c r="E116" s="809"/>
      <c r="F116" s="809" t="s">
        <v>1271</v>
      </c>
      <c r="G116" s="809" t="s">
        <v>239</v>
      </c>
      <c r="H116" s="809"/>
      <c r="I116" s="866"/>
      <c r="J116" s="868">
        <f t="shared" ref="J116" si="4">J117+J118+J119+J120+J121</f>
        <v>0</v>
      </c>
      <c r="K116" s="867">
        <f t="shared" ref="K116" si="5">K117+K118+K119+K120+K121</f>
        <v>0</v>
      </c>
      <c r="L116" s="867">
        <f t="shared" ref="L116" si="6">L117+L118+L119+L120+L121</f>
        <v>0</v>
      </c>
      <c r="M116" s="867">
        <f t="shared" ref="M116" si="7">M117+M118+M119+M120+M121</f>
        <v>0</v>
      </c>
      <c r="N116" s="2906">
        <f t="shared" si="3"/>
        <v>0</v>
      </c>
      <c r="O116" s="805"/>
      <c r="P116" s="805"/>
      <c r="Q116" s="805"/>
      <c r="R116" s="805"/>
      <c r="S116" s="805"/>
      <c r="T116" s="805"/>
      <c r="U116" s="805"/>
      <c r="V116" s="805"/>
      <c r="W116" s="805"/>
      <c r="X116" s="805"/>
      <c r="Y116" s="805"/>
      <c r="Z116" s="805"/>
      <c r="AA116" s="805"/>
      <c r="AB116" s="805"/>
      <c r="AC116" s="805"/>
      <c r="AD116" s="805"/>
      <c r="AE116" s="805"/>
      <c r="AF116" s="805"/>
    </row>
    <row r="117" spans="1:32" ht="15">
      <c r="A117" s="853"/>
      <c r="B117" s="854"/>
      <c r="C117" s="855" t="s">
        <v>231</v>
      </c>
      <c r="D117" s="853"/>
      <c r="E117" s="809"/>
      <c r="F117" s="809"/>
      <c r="G117" s="865" t="s">
        <v>240</v>
      </c>
      <c r="H117" s="809"/>
      <c r="I117" s="866"/>
      <c r="J117" s="868"/>
      <c r="K117" s="867"/>
      <c r="L117" s="867"/>
      <c r="M117" s="867"/>
      <c r="N117" s="2906">
        <f t="shared" si="3"/>
        <v>0</v>
      </c>
      <c r="O117" s="805"/>
      <c r="P117" s="805"/>
      <c r="Q117" s="805"/>
      <c r="R117" s="805"/>
      <c r="S117" s="805"/>
      <c r="T117" s="805"/>
      <c r="U117" s="805"/>
      <c r="V117" s="805"/>
      <c r="W117" s="805"/>
      <c r="X117" s="805"/>
      <c r="Y117" s="805"/>
      <c r="Z117" s="805"/>
      <c r="AA117" s="805"/>
      <c r="AB117" s="805"/>
      <c r="AC117" s="805"/>
      <c r="AD117" s="805"/>
      <c r="AE117" s="805"/>
      <c r="AF117" s="805"/>
    </row>
    <row r="118" spans="1:32" ht="15">
      <c r="A118" s="853"/>
      <c r="B118" s="854"/>
      <c r="C118" s="855" t="s">
        <v>231</v>
      </c>
      <c r="D118" s="853"/>
      <c r="E118" s="809"/>
      <c r="F118" s="809"/>
      <c r="G118" s="865" t="s">
        <v>241</v>
      </c>
      <c r="H118" s="809"/>
      <c r="I118" s="866"/>
      <c r="J118" s="868"/>
      <c r="K118" s="867"/>
      <c r="L118" s="867"/>
      <c r="M118" s="867"/>
      <c r="N118" s="2906">
        <f t="shared" si="3"/>
        <v>0</v>
      </c>
      <c r="O118" s="805"/>
      <c r="P118" s="805"/>
      <c r="Q118" s="805"/>
      <c r="R118" s="805"/>
      <c r="S118" s="805"/>
      <c r="T118" s="805"/>
      <c r="U118" s="805"/>
      <c r="V118" s="805"/>
      <c r="W118" s="805"/>
      <c r="X118" s="805"/>
      <c r="Y118" s="805"/>
      <c r="Z118" s="805"/>
      <c r="AA118" s="805"/>
      <c r="AB118" s="805"/>
      <c r="AC118" s="805"/>
      <c r="AD118" s="805"/>
      <c r="AE118" s="805"/>
      <c r="AF118" s="805"/>
    </row>
    <row r="119" spans="1:32" ht="15">
      <c r="A119" s="853"/>
      <c r="B119" s="854"/>
      <c r="C119" s="855" t="s">
        <v>231</v>
      </c>
      <c r="D119" s="853"/>
      <c r="E119" s="809"/>
      <c r="F119" s="809"/>
      <c r="G119" s="865" t="s">
        <v>242</v>
      </c>
      <c r="H119" s="809"/>
      <c r="I119" s="866"/>
      <c r="J119" s="868"/>
      <c r="K119" s="867"/>
      <c r="L119" s="867"/>
      <c r="M119" s="867"/>
      <c r="N119" s="2906">
        <f t="shared" si="3"/>
        <v>0</v>
      </c>
      <c r="O119" s="805"/>
      <c r="P119" s="805"/>
      <c r="Q119" s="805"/>
      <c r="R119" s="805"/>
      <c r="S119" s="805"/>
      <c r="T119" s="805"/>
      <c r="U119" s="805"/>
      <c r="V119" s="805"/>
      <c r="W119" s="805"/>
      <c r="X119" s="805"/>
      <c r="Y119" s="805"/>
      <c r="Z119" s="805"/>
      <c r="AA119" s="805"/>
      <c r="AB119" s="805"/>
      <c r="AC119" s="805"/>
      <c r="AD119" s="805"/>
      <c r="AE119" s="805"/>
      <c r="AF119" s="805"/>
    </row>
    <row r="120" spans="1:32" ht="15">
      <c r="A120" s="853"/>
      <c r="B120" s="854"/>
      <c r="C120" s="855" t="s">
        <v>231</v>
      </c>
      <c r="D120" s="853"/>
      <c r="E120" s="809"/>
      <c r="F120" s="809"/>
      <c r="G120" s="865" t="s">
        <v>857</v>
      </c>
      <c r="H120" s="809"/>
      <c r="I120" s="866"/>
      <c r="J120" s="868"/>
      <c r="K120" s="867"/>
      <c r="L120" s="867"/>
      <c r="M120" s="867"/>
      <c r="N120" s="2906">
        <f t="shared" si="3"/>
        <v>0</v>
      </c>
      <c r="O120" s="805"/>
      <c r="P120" s="805"/>
      <c r="Q120" s="805"/>
      <c r="R120" s="805"/>
      <c r="S120" s="805"/>
      <c r="T120" s="805"/>
      <c r="U120" s="805"/>
      <c r="V120" s="805"/>
      <c r="W120" s="805"/>
      <c r="X120" s="805"/>
      <c r="Y120" s="805"/>
      <c r="Z120" s="805"/>
      <c r="AA120" s="805"/>
      <c r="AB120" s="805"/>
      <c r="AC120" s="805"/>
      <c r="AD120" s="805"/>
      <c r="AE120" s="805"/>
      <c r="AF120" s="805"/>
    </row>
    <row r="121" spans="1:32" ht="15">
      <c r="A121" s="853"/>
      <c r="B121" s="854"/>
      <c r="C121" s="855" t="s">
        <v>231</v>
      </c>
      <c r="D121" s="853"/>
      <c r="E121" s="809"/>
      <c r="F121" s="809"/>
      <c r="G121" s="809" t="s">
        <v>243</v>
      </c>
      <c r="H121" s="809"/>
      <c r="I121" s="866"/>
      <c r="J121" s="868"/>
      <c r="K121" s="867"/>
      <c r="L121" s="867"/>
      <c r="M121" s="867"/>
      <c r="N121" s="2906">
        <f t="shared" si="3"/>
        <v>0</v>
      </c>
      <c r="O121" s="805"/>
      <c r="P121" s="805"/>
      <c r="Q121" s="805"/>
      <c r="R121" s="805"/>
      <c r="S121" s="805"/>
      <c r="T121" s="805"/>
      <c r="U121" s="805"/>
      <c r="V121" s="805"/>
      <c r="W121" s="805"/>
      <c r="X121" s="805"/>
      <c r="Y121" s="805"/>
      <c r="Z121" s="805"/>
      <c r="AA121" s="805"/>
      <c r="AB121" s="805"/>
      <c r="AC121" s="805"/>
      <c r="AD121" s="805"/>
      <c r="AE121" s="805"/>
      <c r="AF121" s="805"/>
    </row>
    <row r="122" spans="1:32" ht="15">
      <c r="A122" s="853"/>
      <c r="B122" s="854"/>
      <c r="C122" s="855" t="s">
        <v>231</v>
      </c>
      <c r="D122" s="853"/>
      <c r="E122" s="809"/>
      <c r="F122" s="809"/>
      <c r="G122" s="809" t="s">
        <v>244</v>
      </c>
      <c r="H122" s="809"/>
      <c r="I122" s="866"/>
      <c r="J122" s="868">
        <f t="shared" ref="J122" si="8">J123+J124+J125</f>
        <v>0</v>
      </c>
      <c r="K122" s="867">
        <f t="shared" ref="K122" si="9">K123+K124+K125</f>
        <v>0</v>
      </c>
      <c r="L122" s="867">
        <f t="shared" ref="L122" si="10">L123+L124+L125</f>
        <v>0</v>
      </c>
      <c r="M122" s="867">
        <f t="shared" ref="M122" si="11">M123+M124+M125</f>
        <v>0</v>
      </c>
      <c r="N122" s="2906">
        <f t="shared" si="3"/>
        <v>0</v>
      </c>
      <c r="O122" s="805"/>
      <c r="P122" s="805"/>
      <c r="Q122" s="805"/>
      <c r="R122" s="805"/>
      <c r="S122" s="805"/>
      <c r="T122" s="805"/>
      <c r="U122" s="805"/>
      <c r="V122" s="805"/>
      <c r="W122" s="805"/>
      <c r="X122" s="805"/>
      <c r="Y122" s="805"/>
      <c r="Z122" s="805"/>
      <c r="AA122" s="805"/>
      <c r="AB122" s="805"/>
      <c r="AC122" s="805"/>
      <c r="AD122" s="805"/>
      <c r="AE122" s="805"/>
      <c r="AF122" s="805"/>
    </row>
    <row r="123" spans="1:32" ht="15">
      <c r="A123" s="853"/>
      <c r="B123" s="854"/>
      <c r="C123" s="855" t="s">
        <v>231</v>
      </c>
      <c r="D123" s="853"/>
      <c r="E123" s="809"/>
      <c r="F123" s="809"/>
      <c r="G123" s="865" t="s">
        <v>245</v>
      </c>
      <c r="H123" s="809"/>
      <c r="I123" s="866"/>
      <c r="J123" s="868"/>
      <c r="K123" s="867"/>
      <c r="L123" s="867"/>
      <c r="M123" s="867"/>
      <c r="N123" s="2906">
        <f t="shared" si="3"/>
        <v>0</v>
      </c>
      <c r="O123" s="805"/>
      <c r="P123" s="805"/>
      <c r="Q123" s="805"/>
      <c r="R123" s="805"/>
      <c r="S123" s="805"/>
      <c r="T123" s="805"/>
      <c r="U123" s="805"/>
      <c r="V123" s="805"/>
      <c r="W123" s="805"/>
      <c r="X123" s="805"/>
      <c r="Y123" s="805"/>
      <c r="Z123" s="805"/>
      <c r="AA123" s="805"/>
      <c r="AB123" s="805"/>
      <c r="AC123" s="805"/>
      <c r="AD123" s="805"/>
      <c r="AE123" s="805"/>
      <c r="AF123" s="805"/>
    </row>
    <row r="124" spans="1:32" ht="15">
      <c r="A124" s="853"/>
      <c r="B124" s="854"/>
      <c r="C124" s="855" t="s">
        <v>231</v>
      </c>
      <c r="D124" s="853"/>
      <c r="E124" s="809"/>
      <c r="F124" s="809"/>
      <c r="G124" s="865" t="s">
        <v>242</v>
      </c>
      <c r="H124" s="809"/>
      <c r="I124" s="866"/>
      <c r="J124" s="868"/>
      <c r="K124" s="867"/>
      <c r="L124" s="867"/>
      <c r="M124" s="867"/>
      <c r="N124" s="2906">
        <f t="shared" si="3"/>
        <v>0</v>
      </c>
      <c r="O124" s="805"/>
      <c r="P124" s="805"/>
      <c r="Q124" s="805"/>
      <c r="R124" s="805"/>
      <c r="S124" s="805"/>
      <c r="T124" s="805"/>
      <c r="U124" s="805"/>
      <c r="V124" s="805"/>
      <c r="W124" s="805"/>
      <c r="X124" s="805"/>
      <c r="Y124" s="805"/>
      <c r="Z124" s="805"/>
      <c r="AA124" s="805"/>
      <c r="AB124" s="805"/>
      <c r="AC124" s="805"/>
      <c r="AD124" s="805"/>
      <c r="AE124" s="805"/>
      <c r="AF124" s="805"/>
    </row>
    <row r="125" spans="1:32" ht="15">
      <c r="A125" s="853"/>
      <c r="B125" s="854"/>
      <c r="C125" s="855" t="s">
        <v>231</v>
      </c>
      <c r="D125" s="853"/>
      <c r="E125" s="809"/>
      <c r="F125" s="809"/>
      <c r="G125" s="865" t="s">
        <v>857</v>
      </c>
      <c r="H125" s="809"/>
      <c r="I125" s="866"/>
      <c r="J125" s="868"/>
      <c r="K125" s="867"/>
      <c r="L125" s="867"/>
      <c r="M125" s="867"/>
      <c r="N125" s="2906">
        <f t="shared" si="3"/>
        <v>0</v>
      </c>
      <c r="O125" s="805"/>
      <c r="P125" s="805"/>
      <c r="Q125" s="805"/>
      <c r="R125" s="805"/>
      <c r="S125" s="805"/>
      <c r="T125" s="805"/>
      <c r="U125" s="805"/>
      <c r="V125" s="805"/>
      <c r="W125" s="805"/>
      <c r="X125" s="805"/>
      <c r="Y125" s="805"/>
      <c r="Z125" s="805"/>
      <c r="AA125" s="805"/>
      <c r="AB125" s="805"/>
      <c r="AC125" s="805"/>
      <c r="AD125" s="805"/>
      <c r="AE125" s="805"/>
      <c r="AF125" s="805"/>
    </row>
    <row r="126" spans="1:32" ht="15">
      <c r="A126" s="853"/>
      <c r="B126" s="854"/>
      <c r="C126" s="855" t="s">
        <v>231</v>
      </c>
      <c r="D126" s="853"/>
      <c r="E126" s="809"/>
      <c r="F126" s="809" t="s">
        <v>1272</v>
      </c>
      <c r="G126" s="809" t="s">
        <v>246</v>
      </c>
      <c r="H126" s="809"/>
      <c r="I126" s="866"/>
      <c r="J126" s="868"/>
      <c r="K126" s="867"/>
      <c r="L126" s="867"/>
      <c r="M126" s="867"/>
      <c r="N126" s="2906">
        <f t="shared" si="3"/>
        <v>0</v>
      </c>
      <c r="O126" s="805"/>
      <c r="P126" s="805"/>
      <c r="Q126" s="805"/>
      <c r="R126" s="805"/>
      <c r="S126" s="805"/>
      <c r="T126" s="805"/>
      <c r="U126" s="805"/>
      <c r="V126" s="805"/>
      <c r="W126" s="805"/>
      <c r="X126" s="805"/>
      <c r="Y126" s="805"/>
      <c r="Z126" s="805"/>
      <c r="AA126" s="805"/>
      <c r="AB126" s="805"/>
      <c r="AC126" s="805"/>
      <c r="AD126" s="805"/>
      <c r="AE126" s="805"/>
      <c r="AF126" s="805"/>
    </row>
    <row r="127" spans="1:32" ht="15">
      <c r="A127" s="853"/>
      <c r="B127" s="854"/>
      <c r="C127" s="855" t="s">
        <v>231</v>
      </c>
      <c r="D127" s="811"/>
      <c r="E127" s="811"/>
      <c r="F127" s="811" t="s">
        <v>1273</v>
      </c>
      <c r="G127" s="811"/>
      <c r="H127" s="811"/>
      <c r="I127" s="812"/>
      <c r="J127" s="868"/>
      <c r="K127" s="867"/>
      <c r="L127" s="867"/>
      <c r="M127" s="867"/>
      <c r="N127" s="2906">
        <f t="shared" si="3"/>
        <v>0</v>
      </c>
      <c r="O127" s="805"/>
      <c r="P127" s="805"/>
      <c r="Q127" s="805"/>
      <c r="R127" s="805"/>
      <c r="S127" s="805"/>
      <c r="T127" s="805"/>
      <c r="U127" s="805"/>
      <c r="V127" s="805"/>
      <c r="W127" s="805"/>
      <c r="X127" s="805"/>
      <c r="Y127" s="805"/>
      <c r="Z127" s="805"/>
      <c r="AA127" s="805"/>
      <c r="AB127" s="805"/>
      <c r="AC127" s="805"/>
      <c r="AD127" s="805"/>
      <c r="AE127" s="805"/>
      <c r="AF127" s="805"/>
    </row>
    <row r="128" spans="1:32" ht="15">
      <c r="A128" s="853"/>
      <c r="B128" s="854"/>
      <c r="C128" s="855" t="s">
        <v>231</v>
      </c>
      <c r="D128" s="811"/>
      <c r="E128" s="811"/>
      <c r="F128" s="811" t="s">
        <v>1274</v>
      </c>
      <c r="G128" s="811" t="s">
        <v>247</v>
      </c>
      <c r="H128" s="812"/>
      <c r="I128" s="812"/>
      <c r="J128" s="868"/>
      <c r="K128" s="873"/>
      <c r="L128" s="873"/>
      <c r="M128" s="873"/>
      <c r="N128" s="2906">
        <f t="shared" si="3"/>
        <v>0</v>
      </c>
      <c r="O128" s="805"/>
      <c r="P128" s="805"/>
      <c r="Q128" s="805"/>
      <c r="R128" s="805"/>
      <c r="S128" s="805"/>
      <c r="T128" s="805"/>
      <c r="U128" s="805"/>
      <c r="V128" s="805"/>
      <c r="W128" s="805"/>
      <c r="X128" s="805"/>
      <c r="Y128" s="805"/>
      <c r="Z128" s="805"/>
      <c r="AA128" s="805"/>
      <c r="AB128" s="805"/>
      <c r="AC128" s="805"/>
      <c r="AD128" s="805"/>
      <c r="AE128" s="805"/>
      <c r="AF128" s="805"/>
    </row>
    <row r="129" spans="1:32" ht="15">
      <c r="A129" s="853"/>
      <c r="B129" s="854"/>
      <c r="C129" s="855" t="s">
        <v>231</v>
      </c>
      <c r="D129" s="853"/>
      <c r="E129" s="809"/>
      <c r="F129" s="809" t="s">
        <v>856</v>
      </c>
      <c r="G129" s="809"/>
      <c r="H129" s="866"/>
      <c r="I129" s="866"/>
      <c r="J129" s="868"/>
      <c r="K129" s="867"/>
      <c r="L129" s="867"/>
      <c r="M129" s="867"/>
      <c r="N129" s="2906">
        <f t="shared" si="3"/>
        <v>0</v>
      </c>
      <c r="O129" s="805"/>
      <c r="P129" s="805"/>
      <c r="Q129" s="805"/>
      <c r="R129" s="805"/>
      <c r="S129" s="805"/>
      <c r="T129" s="805"/>
      <c r="U129" s="805"/>
      <c r="V129" s="805"/>
      <c r="W129" s="805"/>
      <c r="X129" s="805"/>
      <c r="Y129" s="805"/>
      <c r="Z129" s="805"/>
      <c r="AA129" s="805"/>
      <c r="AB129" s="805"/>
      <c r="AC129" s="805"/>
      <c r="AD129" s="805"/>
      <c r="AE129" s="805"/>
      <c r="AF129" s="805"/>
    </row>
    <row r="130" spans="1:32" ht="15">
      <c r="A130" s="1202"/>
      <c r="B130" s="2407"/>
      <c r="C130" s="876"/>
      <c r="D130" s="874"/>
      <c r="E130" s="877"/>
      <c r="F130" s="877"/>
      <c r="G130" s="877"/>
      <c r="H130" s="878"/>
      <c r="I130" s="878"/>
      <c r="J130" s="2003"/>
      <c r="K130" s="879"/>
      <c r="L130" s="879"/>
      <c r="M130" s="879"/>
      <c r="N130" s="2907"/>
      <c r="O130" s="805"/>
      <c r="P130" s="805"/>
      <c r="Q130" s="805"/>
      <c r="R130" s="805"/>
      <c r="S130" s="805"/>
      <c r="T130" s="805"/>
      <c r="U130" s="805"/>
      <c r="V130" s="805"/>
      <c r="W130" s="805"/>
      <c r="X130" s="805"/>
      <c r="Y130" s="805"/>
      <c r="Z130" s="805"/>
      <c r="AA130" s="805"/>
      <c r="AB130" s="805"/>
      <c r="AC130" s="805"/>
      <c r="AD130" s="805"/>
      <c r="AE130" s="805"/>
      <c r="AF130" s="805"/>
    </row>
    <row r="131" spans="1:32" ht="15.75" thickBot="1">
      <c r="A131" s="845"/>
      <c r="B131" s="2411"/>
      <c r="C131" s="882"/>
      <c r="D131" s="880"/>
      <c r="E131" s="883"/>
      <c r="F131" s="883"/>
      <c r="G131" s="883"/>
      <c r="H131" s="857"/>
      <c r="I131" s="857"/>
      <c r="J131" s="885"/>
      <c r="K131" s="884"/>
      <c r="L131" s="884"/>
      <c r="M131" s="884"/>
      <c r="N131" s="2908"/>
      <c r="O131" s="805"/>
      <c r="P131" s="805"/>
      <c r="Q131" s="805"/>
      <c r="R131" s="805"/>
      <c r="S131" s="805"/>
      <c r="T131" s="805"/>
      <c r="U131" s="805"/>
      <c r="V131" s="805"/>
      <c r="W131" s="805"/>
      <c r="X131" s="805"/>
      <c r="Y131" s="805"/>
      <c r="Z131" s="805"/>
      <c r="AA131" s="805"/>
      <c r="AB131" s="805"/>
      <c r="AC131" s="805"/>
      <c r="AD131" s="805"/>
      <c r="AE131" s="805"/>
      <c r="AF131" s="805"/>
    </row>
    <row r="132" spans="1:32" ht="15.75" thickBot="1">
      <c r="A132" s="886"/>
      <c r="B132" s="887"/>
      <c r="C132" s="888"/>
      <c r="D132" s="886"/>
      <c r="E132" s="889" t="s">
        <v>248</v>
      </c>
      <c r="F132" s="889"/>
      <c r="G132" s="889"/>
      <c r="H132" s="890"/>
      <c r="I132" s="890"/>
      <c r="J132" s="892">
        <f>J13</f>
        <v>0</v>
      </c>
      <c r="K132" s="891">
        <f>K13</f>
        <v>0</v>
      </c>
      <c r="L132" s="891">
        <f>L13</f>
        <v>0</v>
      </c>
      <c r="M132" s="891">
        <f>M13</f>
        <v>0</v>
      </c>
      <c r="N132" s="2252">
        <f t="shared" si="3"/>
        <v>0</v>
      </c>
      <c r="O132" s="805"/>
      <c r="P132" s="805"/>
      <c r="Q132" s="805"/>
      <c r="R132" s="805"/>
      <c r="S132" s="805"/>
      <c r="T132" s="805"/>
      <c r="U132" s="805"/>
      <c r="V132" s="805"/>
      <c r="W132" s="805"/>
      <c r="X132" s="805"/>
      <c r="Y132" s="805"/>
      <c r="Z132" s="805"/>
      <c r="AA132" s="805"/>
      <c r="AB132" s="805"/>
      <c r="AC132" s="805"/>
      <c r="AD132" s="805"/>
      <c r="AE132" s="805"/>
      <c r="AF132" s="805"/>
    </row>
    <row r="133" spans="1:32" ht="15.75" thickBot="1">
      <c r="A133" s="2382"/>
      <c r="B133" s="2383"/>
      <c r="C133" s="2384"/>
      <c r="D133" s="2382"/>
      <c r="E133" s="889" t="s">
        <v>1499</v>
      </c>
      <c r="F133" s="2385"/>
      <c r="G133" s="2385"/>
      <c r="H133" s="2386"/>
      <c r="I133" s="2386"/>
      <c r="J133" s="892">
        <f>J9</f>
        <v>0</v>
      </c>
      <c r="K133" s="892">
        <f t="shared" ref="K133:M133" si="12">K9</f>
        <v>0</v>
      </c>
      <c r="L133" s="892">
        <f t="shared" si="12"/>
        <v>0</v>
      </c>
      <c r="M133" s="892">
        <f t="shared" si="12"/>
        <v>0</v>
      </c>
      <c r="N133" s="2252">
        <f t="shared" si="3"/>
        <v>0</v>
      </c>
      <c r="O133" s="805"/>
      <c r="P133" s="805"/>
      <c r="Q133" s="805"/>
      <c r="R133" s="805"/>
      <c r="S133" s="805"/>
      <c r="T133" s="805"/>
      <c r="U133" s="805"/>
      <c r="V133" s="805"/>
      <c r="W133" s="805"/>
      <c r="X133" s="805"/>
      <c r="Y133" s="805"/>
      <c r="Z133" s="805"/>
      <c r="AA133" s="805"/>
      <c r="AB133" s="805"/>
      <c r="AC133" s="805"/>
      <c r="AD133" s="805"/>
      <c r="AE133" s="805"/>
      <c r="AF133" s="805"/>
    </row>
    <row r="134" spans="1:32" ht="15.75">
      <c r="A134" s="2868"/>
      <c r="B134" s="2869"/>
      <c r="C134" s="2870"/>
      <c r="D134" s="2868"/>
      <c r="E134" s="2871"/>
      <c r="F134" s="2871"/>
      <c r="G134" s="2871"/>
      <c r="H134" s="2872"/>
      <c r="I134" s="2872"/>
      <c r="J134" s="2880">
        <f>J132+J133</f>
        <v>0</v>
      </c>
      <c r="K134" s="2880">
        <f t="shared" ref="K134:M134" si="13">K132+K133</f>
        <v>0</v>
      </c>
      <c r="L134" s="2880">
        <f t="shared" si="13"/>
        <v>0</v>
      </c>
      <c r="M134" s="2880">
        <f t="shared" si="13"/>
        <v>0</v>
      </c>
      <c r="N134" s="2880">
        <f t="shared" si="3"/>
        <v>0</v>
      </c>
      <c r="O134" s="805"/>
      <c r="P134" s="805"/>
      <c r="Q134" s="805"/>
      <c r="R134" s="805"/>
      <c r="S134" s="805"/>
      <c r="T134" s="805"/>
      <c r="U134" s="805"/>
      <c r="V134" s="805"/>
      <c r="W134" s="805"/>
      <c r="X134" s="805"/>
      <c r="Y134" s="805"/>
      <c r="Z134" s="805"/>
      <c r="AA134" s="805"/>
      <c r="AB134" s="805"/>
      <c r="AC134" s="805"/>
      <c r="AD134" s="805"/>
      <c r="AE134" s="805"/>
      <c r="AF134" s="805"/>
    </row>
    <row r="135" spans="1:32" ht="13.5" thickBot="1">
      <c r="A135" s="2874"/>
      <c r="B135" s="2875"/>
      <c r="C135" s="2876"/>
      <c r="D135" s="2874"/>
      <c r="E135" s="2875"/>
      <c r="F135" s="2875"/>
      <c r="G135" s="2875"/>
      <c r="H135" s="2877"/>
      <c r="I135" s="2877"/>
      <c r="J135" s="2879"/>
      <c r="K135" s="2878"/>
      <c r="L135" s="2878"/>
      <c r="M135" s="2878"/>
      <c r="N135" s="2879"/>
      <c r="O135" s="805"/>
      <c r="P135" s="805"/>
      <c r="Q135" s="805"/>
      <c r="R135" s="805"/>
      <c r="S135" s="805"/>
      <c r="T135" s="805"/>
      <c r="U135" s="805"/>
      <c r="V135" s="805"/>
      <c r="W135" s="805"/>
      <c r="X135" s="805"/>
      <c r="Y135" s="805"/>
      <c r="Z135" s="805"/>
      <c r="AA135" s="805"/>
      <c r="AB135" s="805"/>
      <c r="AC135" s="805"/>
      <c r="AD135" s="805"/>
      <c r="AE135" s="805"/>
      <c r="AF135" s="805"/>
    </row>
    <row r="136" spans="1:32">
      <c r="A136" s="912"/>
      <c r="B136" s="912"/>
      <c r="C136" s="912"/>
      <c r="D136" s="912"/>
      <c r="E136" s="912"/>
      <c r="F136" s="912"/>
      <c r="G136" s="912"/>
      <c r="H136" s="801"/>
      <c r="I136" s="801"/>
      <c r="J136" s="927"/>
      <c r="K136" s="927"/>
      <c r="L136" s="927"/>
      <c r="M136" s="2909" t="s">
        <v>1613</v>
      </c>
      <c r="N136" s="2909">
        <f>'Tableau 3A'!Q138</f>
        <v>0</v>
      </c>
      <c r="O136" s="805"/>
      <c r="P136" s="805"/>
      <c r="Q136" s="805"/>
      <c r="R136" s="805"/>
      <c r="S136" s="805"/>
      <c r="T136" s="805"/>
      <c r="U136" s="805"/>
      <c r="V136" s="805"/>
      <c r="W136" s="805"/>
      <c r="X136" s="805"/>
      <c r="Y136" s="805"/>
      <c r="Z136" s="805"/>
      <c r="AA136" s="805"/>
      <c r="AB136" s="805"/>
      <c r="AC136" s="805"/>
      <c r="AD136" s="805"/>
      <c r="AE136" s="805"/>
      <c r="AF136" s="805"/>
    </row>
    <row r="137" spans="1:32">
      <c r="A137" s="912"/>
      <c r="B137" s="912"/>
      <c r="C137" s="912"/>
      <c r="D137" s="912"/>
      <c r="E137" s="912"/>
      <c r="F137" s="912"/>
      <c r="G137" s="912"/>
      <c r="H137" s="801"/>
      <c r="I137" s="801"/>
      <c r="J137" s="927"/>
      <c r="K137" s="927"/>
      <c r="L137" s="927"/>
      <c r="M137" s="927"/>
      <c r="N137" s="918"/>
      <c r="O137" s="805"/>
      <c r="P137" s="805"/>
      <c r="Q137" s="805"/>
      <c r="R137" s="805"/>
      <c r="S137" s="805"/>
      <c r="T137" s="805"/>
      <c r="U137" s="805"/>
      <c r="V137" s="805"/>
      <c r="W137" s="805"/>
      <c r="X137" s="805"/>
      <c r="Y137" s="805"/>
      <c r="Z137" s="805"/>
      <c r="AA137" s="805"/>
      <c r="AB137" s="805"/>
      <c r="AC137" s="805"/>
      <c r="AD137" s="805"/>
      <c r="AE137" s="805"/>
      <c r="AF137" s="805"/>
    </row>
    <row r="138" spans="1:32">
      <c r="A138" s="912"/>
      <c r="B138" s="912"/>
      <c r="C138" s="912"/>
      <c r="D138" s="912"/>
      <c r="E138" s="912"/>
      <c r="F138" s="912"/>
      <c r="G138" s="912"/>
      <c r="H138" s="801"/>
      <c r="I138" s="928" t="s">
        <v>16</v>
      </c>
      <c r="J138" s="1203" t="e">
        <f>J134/N134</f>
        <v>#DIV/0!</v>
      </c>
      <c r="K138" s="1203" t="e">
        <f>K134/N134</f>
        <v>#DIV/0!</v>
      </c>
      <c r="L138" s="1203" t="e">
        <f>L134/N134</f>
        <v>#DIV/0!</v>
      </c>
      <c r="M138" s="1203" t="e">
        <f>M134/N134</f>
        <v>#DIV/0!</v>
      </c>
      <c r="N138" s="918"/>
      <c r="O138" s="805"/>
      <c r="P138" s="805"/>
      <c r="Q138" s="805"/>
      <c r="R138" s="805"/>
      <c r="S138" s="805"/>
      <c r="T138" s="805"/>
      <c r="U138" s="805"/>
      <c r="V138" s="805"/>
      <c r="W138" s="805"/>
      <c r="X138" s="805"/>
      <c r="Y138" s="805"/>
      <c r="Z138" s="805"/>
      <c r="AA138" s="805"/>
      <c r="AB138" s="805"/>
      <c r="AC138" s="805"/>
      <c r="AD138" s="805"/>
      <c r="AE138" s="805"/>
      <c r="AF138" s="805"/>
    </row>
    <row r="139" spans="1:32">
      <c r="A139" s="912"/>
      <c r="B139" s="912"/>
      <c r="C139" s="912"/>
      <c r="D139" s="912"/>
      <c r="E139" s="912"/>
      <c r="F139" s="912"/>
      <c r="G139" s="912"/>
      <c r="H139" s="801"/>
      <c r="I139" s="805"/>
      <c r="J139" s="1204"/>
      <c r="K139" s="1203"/>
      <c r="L139" s="1203"/>
      <c r="M139" s="1203"/>
      <c r="N139" s="918"/>
      <c r="O139" s="805"/>
      <c r="P139" s="805"/>
      <c r="Q139" s="805"/>
      <c r="R139" s="805"/>
      <c r="S139" s="805"/>
      <c r="T139" s="805"/>
      <c r="U139" s="805"/>
      <c r="V139" s="805"/>
      <c r="W139" s="805"/>
      <c r="X139" s="805"/>
      <c r="Y139" s="805"/>
      <c r="Z139" s="805"/>
      <c r="AA139" s="805"/>
      <c r="AB139" s="805"/>
      <c r="AC139" s="805"/>
      <c r="AD139" s="805"/>
      <c r="AE139" s="805"/>
      <c r="AF139" s="805"/>
    </row>
    <row r="144" spans="1:32" ht="18">
      <c r="A144" s="923" t="s">
        <v>510</v>
      </c>
      <c r="B144" s="864"/>
    </row>
    <row r="145" spans="1:2" ht="15">
      <c r="A145" s="864" t="s">
        <v>714</v>
      </c>
      <c r="B145" s="864" t="str">
        <f>+ANNEXES!D13</f>
        <v>Une note explicative reprenant une vue d'ensemble des clés de répartitions utilisées pour compléter le tableau 4A et leur justification.  Documentez les différences éventuelles à l'égard de la proposition tarifaire.</v>
      </c>
    </row>
    <row r="146" spans="1:2" ht="15">
      <c r="A146" s="861"/>
      <c r="B146" s="864"/>
    </row>
  </sheetData>
  <mergeCells count="2">
    <mergeCell ref="D5:I5"/>
    <mergeCell ref="A7:C8"/>
  </mergeCells>
  <phoneticPr fontId="73"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6.xml><?xml version="1.0" encoding="utf-8"?>
<worksheet xmlns="http://schemas.openxmlformats.org/spreadsheetml/2006/main" xmlns:r="http://schemas.openxmlformats.org/officeDocument/2006/relationships">
  <sheetPr published="0">
    <tabColor rgb="FFFF0000"/>
  </sheetPr>
  <dimension ref="A1:AF146"/>
  <sheetViews>
    <sheetView showGridLines="0" zoomScale="75" zoomScaleNormal="75" zoomScaleSheetLayoutView="75" workbookViewId="0"/>
  </sheetViews>
  <sheetFormatPr baseColWidth="10" defaultColWidth="8.85546875" defaultRowHeight="12.75"/>
  <cols>
    <col min="1" max="1" width="7.28515625" style="904" customWidth="1"/>
    <col min="2" max="2" width="8.7109375" style="904" customWidth="1"/>
    <col min="3" max="3" width="35.5703125" style="904" customWidth="1"/>
    <col min="4" max="4" width="3.85546875" style="904" customWidth="1"/>
    <col min="5" max="5" width="4.7109375" style="904" customWidth="1"/>
    <col min="6" max="6" width="4" style="904" customWidth="1"/>
    <col min="7" max="7" width="3.7109375" style="905" customWidth="1"/>
    <col min="8" max="8" width="4.7109375" style="905" customWidth="1"/>
    <col min="9" max="9" width="152.42578125" style="905" customWidth="1"/>
    <col min="10" max="14" width="30.7109375" style="894" customWidth="1"/>
    <col min="15" max="15" width="10.7109375" style="904" customWidth="1"/>
    <col min="16" max="27" width="10.7109375" style="894" customWidth="1"/>
    <col min="28" max="32" width="8.85546875" style="894"/>
    <col min="33" max="16384" width="8.85546875" style="805"/>
  </cols>
  <sheetData>
    <row r="1" spans="1:32" s="816" customFormat="1" ht="18">
      <c r="A1" s="813" t="s">
        <v>1397</v>
      </c>
      <c r="B1" s="813"/>
      <c r="C1" s="813"/>
      <c r="D1" s="813"/>
      <c r="E1" s="813"/>
      <c r="F1" s="813"/>
      <c r="G1" s="814"/>
      <c r="H1" s="814"/>
      <c r="I1" s="813"/>
      <c r="J1" s="818"/>
      <c r="K1" s="818"/>
      <c r="L1" s="818"/>
      <c r="M1" s="818"/>
      <c r="N1" s="818"/>
      <c r="P1" s="818"/>
      <c r="Q1" s="818"/>
      <c r="R1" s="818"/>
      <c r="S1" s="818"/>
      <c r="T1" s="818"/>
      <c r="U1" s="818"/>
      <c r="V1" s="818"/>
      <c r="W1" s="818"/>
      <c r="X1" s="818"/>
      <c r="Y1" s="818"/>
      <c r="Z1" s="818"/>
      <c r="AA1" s="818"/>
      <c r="AB1" s="818"/>
      <c r="AC1" s="818"/>
      <c r="AD1" s="818"/>
      <c r="AE1" s="818"/>
      <c r="AF1" s="818"/>
    </row>
    <row r="2" spans="1:32" s="822" customFormat="1" ht="11.25">
      <c r="A2" s="62" t="str">
        <f>'PAGE DE GARDE'!C8</f>
        <v>GAZ</v>
      </c>
      <c r="B2" s="94"/>
      <c r="C2" s="62"/>
      <c r="D2" s="948" t="str">
        <f>'PAGE DE GARDE'!C10</f>
        <v>REALITE 2015 V0</v>
      </c>
      <c r="E2" s="819"/>
      <c r="F2" s="819"/>
      <c r="G2" s="820"/>
      <c r="H2" s="820"/>
      <c r="I2" s="819"/>
      <c r="J2" s="824"/>
      <c r="K2" s="824"/>
      <c r="L2" s="824"/>
      <c r="M2" s="824"/>
      <c r="N2" s="824"/>
      <c r="P2" s="824"/>
      <c r="Q2" s="824"/>
      <c r="R2" s="824"/>
      <c r="S2" s="824"/>
      <c r="T2" s="824"/>
      <c r="U2" s="824"/>
      <c r="V2" s="824"/>
      <c r="W2" s="824"/>
      <c r="X2" s="824"/>
      <c r="Y2" s="824"/>
      <c r="Z2" s="824"/>
      <c r="AA2" s="824"/>
      <c r="AB2" s="824"/>
      <c r="AC2" s="824"/>
      <c r="AD2" s="824"/>
      <c r="AE2" s="824"/>
      <c r="AF2" s="824"/>
    </row>
    <row r="3" spans="1:32" s="822" customFormat="1" ht="11.25">
      <c r="A3" s="271" t="str">
        <f>'PAGE DE GARDE'!C7</f>
        <v>GRD</v>
      </c>
      <c r="B3" s="73"/>
      <c r="C3" s="62"/>
      <c r="D3" s="63"/>
      <c r="E3" s="819"/>
      <c r="F3" s="819"/>
      <c r="G3" s="820"/>
      <c r="H3" s="820"/>
      <c r="I3" s="819"/>
      <c r="J3" s="824"/>
      <c r="K3" s="824"/>
      <c r="L3" s="824"/>
      <c r="M3" s="824"/>
      <c r="N3" s="824"/>
      <c r="P3" s="824"/>
      <c r="Q3" s="824"/>
      <c r="R3" s="824"/>
      <c r="S3" s="824"/>
      <c r="T3" s="824"/>
      <c r="U3" s="824"/>
      <c r="V3" s="824"/>
      <c r="W3" s="824"/>
      <c r="X3" s="824"/>
      <c r="Y3" s="824"/>
      <c r="Z3" s="824"/>
      <c r="AA3" s="824"/>
      <c r="AB3" s="824"/>
      <c r="AC3" s="824"/>
      <c r="AD3" s="824"/>
      <c r="AE3" s="824"/>
      <c r="AF3" s="824"/>
    </row>
    <row r="4" spans="1:32" s="825" customFormat="1" ht="13.5" thickBot="1">
      <c r="G4" s="826"/>
      <c r="H4" s="826"/>
      <c r="J4" s="828"/>
      <c r="K4" s="828"/>
      <c r="L4" s="828"/>
      <c r="M4" s="828"/>
      <c r="N4" s="828"/>
      <c r="P4" s="828"/>
      <c r="Q4" s="828"/>
      <c r="R4" s="828"/>
      <c r="S4" s="828"/>
      <c r="T4" s="828"/>
      <c r="U4" s="828"/>
      <c r="V4" s="828"/>
      <c r="W4" s="828"/>
      <c r="X4" s="828"/>
      <c r="Y4" s="828"/>
      <c r="Z4" s="828"/>
      <c r="AA4" s="828"/>
      <c r="AB4" s="828"/>
      <c r="AC4" s="828"/>
      <c r="AD4" s="828"/>
      <c r="AE4" s="828"/>
      <c r="AF4" s="828"/>
    </row>
    <row r="5" spans="1:32" s="905" customFormat="1" ht="14.25" thickTop="1" thickBot="1">
      <c r="A5" s="829" t="s">
        <v>250</v>
      </c>
      <c r="B5" s="2187"/>
      <c r="C5" s="2187"/>
      <c r="D5" s="2570" t="str">
        <f>'PAGE DE GARDE'!C7</f>
        <v>GRD</v>
      </c>
      <c r="E5" s="2571"/>
      <c r="F5" s="2571"/>
      <c r="G5" s="2571"/>
      <c r="H5" s="2571"/>
      <c r="I5" s="2572"/>
      <c r="J5" s="825"/>
      <c r="K5" s="825"/>
      <c r="L5" s="825"/>
      <c r="M5" s="832"/>
      <c r="N5" s="825"/>
      <c r="O5" s="825"/>
      <c r="P5" s="825"/>
      <c r="Q5" s="825"/>
      <c r="R5" s="825"/>
      <c r="S5" s="825"/>
      <c r="T5" s="825"/>
      <c r="U5" s="825"/>
      <c r="V5" s="825"/>
      <c r="W5" s="825"/>
      <c r="X5" s="825"/>
      <c r="Y5" s="832"/>
      <c r="Z5" s="832"/>
      <c r="AA5" s="825"/>
      <c r="AB5" s="911"/>
      <c r="AC5" s="911"/>
      <c r="AD5" s="911"/>
      <c r="AE5" s="911"/>
      <c r="AF5" s="911"/>
    </row>
    <row r="6" spans="1:32" s="905" customFormat="1" ht="14.25" thickTop="1" thickBot="1">
      <c r="A6" s="825"/>
      <c r="B6" s="825"/>
      <c r="C6" s="825"/>
      <c r="D6" s="825"/>
      <c r="E6" s="825"/>
      <c r="F6" s="825"/>
      <c r="G6" s="826"/>
      <c r="H6" s="826"/>
      <c r="I6" s="825"/>
      <c r="J6" s="825"/>
      <c r="K6" s="825"/>
      <c r="L6" s="825"/>
      <c r="M6" s="832"/>
      <c r="N6" s="825"/>
      <c r="O6" s="825"/>
      <c r="P6" s="825"/>
      <c r="Q6" s="825"/>
      <c r="R6" s="825"/>
      <c r="S6" s="825"/>
      <c r="T6" s="825"/>
      <c r="U6" s="825"/>
      <c r="V6" s="825"/>
      <c r="W6" s="825"/>
      <c r="X6" s="825"/>
      <c r="Y6" s="832"/>
      <c r="Z6" s="832"/>
      <c r="AA6" s="825"/>
      <c r="AB6" s="911"/>
      <c r="AC6" s="911"/>
      <c r="AD6" s="911"/>
      <c r="AE6" s="911"/>
      <c r="AF6" s="911"/>
    </row>
    <row r="7" spans="1:32" s="905" customFormat="1">
      <c r="A7" s="2573" t="s">
        <v>229</v>
      </c>
      <c r="B7" s="2574"/>
      <c r="C7" s="2575"/>
      <c r="D7" s="803"/>
      <c r="E7" s="893"/>
      <c r="F7" s="893"/>
      <c r="G7" s="893"/>
      <c r="H7" s="804"/>
      <c r="I7" s="804"/>
      <c r="J7" s="1997" t="str">
        <f>'PAGE DE GARDE'!B14</f>
        <v>REALITE 2015</v>
      </c>
      <c r="K7" s="1997" t="str">
        <f>'PAGE DE GARDE'!B14</f>
        <v>REALITE 2015</v>
      </c>
      <c r="L7" s="1997" t="str">
        <f>'PAGE DE GARDE'!$B$14</f>
        <v>REALITE 2015</v>
      </c>
      <c r="M7" s="1997" t="str">
        <f>'PAGE DE GARDE'!$B$14</f>
        <v>REALITE 2015</v>
      </c>
      <c r="N7" s="2904" t="str">
        <f>'PAGE DE GARDE'!B14</f>
        <v>REALITE 2015</v>
      </c>
      <c r="O7" s="911"/>
      <c r="P7" s="911"/>
      <c r="Q7" s="911"/>
      <c r="R7" s="911"/>
    </row>
    <row r="8" spans="1:32" s="905" customFormat="1" ht="13.5" thickBot="1">
      <c r="A8" s="2576"/>
      <c r="B8" s="2577"/>
      <c r="C8" s="2578"/>
      <c r="D8" s="924"/>
      <c r="E8" s="925"/>
      <c r="F8" s="925"/>
      <c r="G8" s="925"/>
      <c r="H8" s="926"/>
      <c r="I8" s="926"/>
      <c r="J8" s="1998" t="s">
        <v>1275</v>
      </c>
      <c r="K8" s="1998" t="s">
        <v>1276</v>
      </c>
      <c r="L8" s="1998" t="s">
        <v>1277</v>
      </c>
      <c r="M8" s="1998" t="s">
        <v>506</v>
      </c>
      <c r="N8" s="2905" t="s">
        <v>369</v>
      </c>
      <c r="O8" s="911"/>
      <c r="P8" s="911"/>
      <c r="Q8" s="911"/>
      <c r="R8" s="911"/>
    </row>
    <row r="9" spans="1:32" s="905" customFormat="1" ht="15">
      <c r="A9" s="853"/>
      <c r="B9" s="854"/>
      <c r="C9" s="855"/>
      <c r="D9" s="806" t="s">
        <v>496</v>
      </c>
      <c r="E9" s="2405"/>
      <c r="F9" s="808"/>
      <c r="G9" s="809"/>
      <c r="H9" s="809"/>
      <c r="I9" s="809"/>
      <c r="J9" s="2406">
        <f>J10+J11</f>
        <v>0</v>
      </c>
      <c r="K9" s="2406">
        <f t="shared" ref="K9:M9" si="0">K10+K11</f>
        <v>0</v>
      </c>
      <c r="L9" s="2406">
        <f t="shared" si="0"/>
        <v>0</v>
      </c>
      <c r="M9" s="2406">
        <f t="shared" si="0"/>
        <v>0</v>
      </c>
      <c r="N9" s="2906">
        <f t="shared" ref="N9" si="1">J9+K9+L9+M9</f>
        <v>0</v>
      </c>
      <c r="O9" s="911"/>
      <c r="P9" s="911"/>
      <c r="Q9" s="911"/>
      <c r="R9" s="911"/>
    </row>
    <row r="10" spans="1:32" s="905" customFormat="1" ht="15">
      <c r="A10" s="853"/>
      <c r="B10" s="854"/>
      <c r="C10" s="855"/>
      <c r="D10" s="806"/>
      <c r="E10" s="809"/>
      <c r="F10" s="809" t="s">
        <v>497</v>
      </c>
      <c r="G10" s="809"/>
      <c r="H10" s="809"/>
      <c r="I10" s="809"/>
      <c r="J10" s="2408"/>
      <c r="K10" s="854"/>
      <c r="L10" s="854"/>
      <c r="M10" s="854"/>
      <c r="N10" s="2906"/>
      <c r="O10" s="911"/>
      <c r="P10" s="911"/>
      <c r="Q10" s="911"/>
      <c r="R10" s="911"/>
    </row>
    <row r="11" spans="1:32" s="905" customFormat="1" ht="15">
      <c r="A11" s="853"/>
      <c r="B11" s="854"/>
      <c r="C11" s="855"/>
      <c r="D11" s="806"/>
      <c r="E11" s="809"/>
      <c r="F11" s="809" t="s">
        <v>498</v>
      </c>
      <c r="G11" s="809"/>
      <c r="H11" s="809"/>
      <c r="I11" s="809"/>
      <c r="J11" s="855"/>
      <c r="K11" s="854"/>
      <c r="L11" s="854"/>
      <c r="M11" s="854"/>
      <c r="N11" s="2906"/>
      <c r="O11" s="911"/>
      <c r="P11" s="911"/>
      <c r="Q11" s="911"/>
      <c r="R11" s="911"/>
    </row>
    <row r="12" spans="1:32" s="905" customFormat="1" ht="15">
      <c r="A12" s="853"/>
      <c r="B12" s="854"/>
      <c r="C12" s="855"/>
      <c r="D12" s="806"/>
      <c r="E12" s="810"/>
      <c r="F12" s="810"/>
      <c r="G12" s="810"/>
      <c r="H12" s="810"/>
      <c r="I12" s="810"/>
      <c r="J12" s="2002"/>
      <c r="K12" s="856"/>
      <c r="L12" s="856"/>
      <c r="M12" s="856"/>
      <c r="N12" s="2906"/>
      <c r="O12" s="911"/>
      <c r="P12" s="911"/>
      <c r="Q12" s="911"/>
      <c r="R12" s="911"/>
    </row>
    <row r="13" spans="1:32" s="905" customFormat="1" ht="15">
      <c r="A13" s="853"/>
      <c r="B13" s="854"/>
      <c r="C13" s="855"/>
      <c r="D13" s="808" t="s">
        <v>265</v>
      </c>
      <c r="F13" s="809"/>
      <c r="G13" s="809"/>
      <c r="H13" s="809"/>
      <c r="I13" s="809"/>
      <c r="J13" s="855">
        <f>J15+J96+J106+J111</f>
        <v>0</v>
      </c>
      <c r="K13" s="854">
        <f>K15+K96+K106+K111</f>
        <v>0</v>
      </c>
      <c r="L13" s="854">
        <f>L15+L96+L106+L111</f>
        <v>0</v>
      </c>
      <c r="M13" s="854">
        <f>M15+M96+M106+M111</f>
        <v>0</v>
      </c>
      <c r="N13" s="2906">
        <f>J13+K13+L13+M13</f>
        <v>0</v>
      </c>
      <c r="O13" s="911"/>
      <c r="P13" s="911"/>
      <c r="Q13" s="911"/>
      <c r="R13" s="911"/>
    </row>
    <row r="14" spans="1:32" s="905" customFormat="1" ht="15">
      <c r="A14" s="853"/>
      <c r="B14" s="854"/>
      <c r="C14" s="855"/>
      <c r="D14" s="806"/>
      <c r="E14" s="809"/>
      <c r="F14" s="809"/>
      <c r="G14" s="809"/>
      <c r="H14" s="809"/>
      <c r="I14" s="809"/>
      <c r="J14" s="855"/>
      <c r="K14" s="854"/>
      <c r="L14" s="854"/>
      <c r="M14" s="854"/>
      <c r="N14" s="2906"/>
      <c r="O14" s="911"/>
      <c r="P14" s="911"/>
      <c r="Q14" s="911"/>
      <c r="R14" s="911"/>
    </row>
    <row r="15" spans="1:32" s="905" customFormat="1" ht="15">
      <c r="A15" s="853"/>
      <c r="B15" s="854"/>
      <c r="C15" s="855"/>
      <c r="D15" s="853"/>
      <c r="E15" s="809" t="s">
        <v>440</v>
      </c>
      <c r="F15" s="809" t="s">
        <v>266</v>
      </c>
      <c r="G15" s="809"/>
      <c r="H15" s="809"/>
      <c r="I15" s="809"/>
      <c r="J15" s="855">
        <f>J17+J73+J88</f>
        <v>0</v>
      </c>
      <c r="K15" s="854">
        <f>K17+K73+K88</f>
        <v>0</v>
      </c>
      <c r="L15" s="854">
        <f>L17+L73+L88</f>
        <v>0</v>
      </c>
      <c r="M15" s="854">
        <f>M17+M73+M88</f>
        <v>0</v>
      </c>
      <c r="N15" s="2906">
        <f t="shared" ref="N15:N78" si="2">J15+K15+L15+M15</f>
        <v>0</v>
      </c>
      <c r="O15" s="911"/>
      <c r="P15" s="911"/>
      <c r="Q15" s="911"/>
      <c r="R15" s="911"/>
    </row>
    <row r="16" spans="1:32" s="905" customFormat="1" ht="15">
      <c r="A16" s="853"/>
      <c r="B16" s="854"/>
      <c r="C16" s="855"/>
      <c r="D16" s="853"/>
      <c r="E16" s="865"/>
      <c r="F16" s="809"/>
      <c r="G16" s="809"/>
      <c r="H16" s="809"/>
      <c r="I16" s="809"/>
      <c r="J16" s="855"/>
      <c r="K16" s="854"/>
      <c r="L16" s="854"/>
      <c r="M16" s="854"/>
      <c r="N16" s="2906"/>
      <c r="O16" s="911"/>
      <c r="P16" s="911"/>
      <c r="Q16" s="911"/>
      <c r="R16" s="911"/>
    </row>
    <row r="17" spans="1:18" s="905" customFormat="1" ht="15">
      <c r="A17" s="853"/>
      <c r="B17" s="854"/>
      <c r="C17" s="855"/>
      <c r="D17" s="853"/>
      <c r="E17" s="809"/>
      <c r="F17" s="809" t="s">
        <v>359</v>
      </c>
      <c r="G17" s="809" t="s">
        <v>267</v>
      </c>
      <c r="H17" s="809"/>
      <c r="I17" s="809"/>
      <c r="J17" s="855">
        <f>J19+J38+J42+J64+J66+J68+J70+J71</f>
        <v>0</v>
      </c>
      <c r="K17" s="854">
        <f>K19+K38+K42+K64+K66+K68+K70+K71</f>
        <v>0</v>
      </c>
      <c r="L17" s="854">
        <f>L19+L38+L42+L64+L66+L68+L70+L71</f>
        <v>0</v>
      </c>
      <c r="M17" s="854">
        <f>M19+M38+M42+M64+M66+M68+M70+M71</f>
        <v>0</v>
      </c>
      <c r="N17" s="2906">
        <f t="shared" si="2"/>
        <v>0</v>
      </c>
      <c r="O17" s="911"/>
      <c r="P17" s="911"/>
      <c r="Q17" s="911"/>
      <c r="R17" s="911"/>
    </row>
    <row r="18" spans="1:18" s="905" customFormat="1" ht="15">
      <c r="A18" s="853"/>
      <c r="B18" s="854"/>
      <c r="C18" s="855"/>
      <c r="D18" s="853"/>
      <c r="E18" s="809"/>
      <c r="F18" s="809"/>
      <c r="G18" s="809"/>
      <c r="H18" s="809"/>
      <c r="I18" s="866"/>
      <c r="J18" s="868"/>
      <c r="K18" s="867"/>
      <c r="L18" s="867"/>
      <c r="M18" s="867"/>
      <c r="N18" s="2906"/>
      <c r="O18" s="911"/>
      <c r="P18" s="911"/>
      <c r="Q18" s="911"/>
      <c r="R18" s="911"/>
    </row>
    <row r="19" spans="1:18" s="905" customFormat="1" ht="15">
      <c r="A19" s="853"/>
      <c r="B19" s="854"/>
      <c r="C19" s="855"/>
      <c r="D19" s="853"/>
      <c r="E19" s="809"/>
      <c r="F19" s="809"/>
      <c r="G19" s="809" t="s">
        <v>268</v>
      </c>
      <c r="H19" s="866"/>
      <c r="I19" s="866"/>
      <c r="J19" s="855">
        <f>J20+J21+J22+J23+J24+J28+J29+J30+J33+J34+J35+J36</f>
        <v>0</v>
      </c>
      <c r="K19" s="854">
        <f>K20+K21+K22+K23+K24+K28+K29+K30+K33+K34+K35+K36</f>
        <v>0</v>
      </c>
      <c r="L19" s="854">
        <f>L20+L21+L22+L23+L24+L28+L29+L30+L33+L34+L35+L36</f>
        <v>0</v>
      </c>
      <c r="M19" s="854">
        <f>M20+M21+M22+M23+M24+M28+M29+M30+M33+M34+M35+M36</f>
        <v>0</v>
      </c>
      <c r="N19" s="2906">
        <f t="shared" si="2"/>
        <v>0</v>
      </c>
      <c r="O19" s="911"/>
      <c r="P19" s="911"/>
      <c r="Q19" s="911"/>
      <c r="R19" s="911"/>
    </row>
    <row r="20" spans="1:18" s="905" customFormat="1" ht="15">
      <c r="A20" s="853"/>
      <c r="B20" s="854"/>
      <c r="C20" s="855" t="s">
        <v>230</v>
      </c>
      <c r="D20" s="853"/>
      <c r="E20" s="809"/>
      <c r="F20" s="809"/>
      <c r="G20" s="809"/>
      <c r="H20" s="866" t="s">
        <v>269</v>
      </c>
      <c r="I20" s="866"/>
      <c r="J20" s="868"/>
      <c r="K20" s="867"/>
      <c r="L20" s="867"/>
      <c r="M20" s="867"/>
      <c r="N20" s="2906">
        <f t="shared" si="2"/>
        <v>0</v>
      </c>
      <c r="O20" s="911"/>
      <c r="P20" s="911"/>
      <c r="Q20" s="911"/>
      <c r="R20" s="911"/>
    </row>
    <row r="21" spans="1:18" s="905" customFormat="1" ht="15">
      <c r="A21" s="853"/>
      <c r="B21" s="854"/>
      <c r="C21" s="855" t="s">
        <v>230</v>
      </c>
      <c r="D21" s="853"/>
      <c r="E21" s="809"/>
      <c r="F21" s="809"/>
      <c r="G21" s="809"/>
      <c r="H21" s="869" t="s">
        <v>270</v>
      </c>
      <c r="I21" s="869"/>
      <c r="J21" s="868"/>
      <c r="K21" s="867"/>
      <c r="L21" s="867"/>
      <c r="M21" s="867"/>
      <c r="N21" s="2906">
        <f t="shared" si="2"/>
        <v>0</v>
      </c>
      <c r="O21" s="911"/>
      <c r="P21" s="911"/>
      <c r="Q21" s="911"/>
      <c r="R21" s="911"/>
    </row>
    <row r="22" spans="1:18" s="905" customFormat="1" ht="15">
      <c r="A22" s="853"/>
      <c r="B22" s="854"/>
      <c r="C22" s="855" t="s">
        <v>231</v>
      </c>
      <c r="D22" s="853"/>
      <c r="E22" s="809"/>
      <c r="F22" s="809"/>
      <c r="G22" s="809"/>
      <c r="H22" s="866" t="s">
        <v>271</v>
      </c>
      <c r="I22" s="866"/>
      <c r="J22" s="868"/>
      <c r="K22" s="867"/>
      <c r="L22" s="867"/>
      <c r="M22" s="867"/>
      <c r="N22" s="2906">
        <f t="shared" si="2"/>
        <v>0</v>
      </c>
      <c r="O22" s="911"/>
      <c r="P22" s="911"/>
      <c r="Q22" s="911"/>
      <c r="R22" s="911"/>
    </row>
    <row r="23" spans="1:18" s="905" customFormat="1" ht="15">
      <c r="A23" s="853"/>
      <c r="B23" s="854"/>
      <c r="C23" s="855" t="s">
        <v>230</v>
      </c>
      <c r="D23" s="853"/>
      <c r="E23" s="809"/>
      <c r="F23" s="809"/>
      <c r="G23" s="809"/>
      <c r="H23" s="866" t="s">
        <v>272</v>
      </c>
      <c r="I23" s="866"/>
      <c r="J23" s="868"/>
      <c r="K23" s="867"/>
      <c r="L23" s="867"/>
      <c r="M23" s="867"/>
      <c r="N23" s="2906">
        <f t="shared" si="2"/>
        <v>0</v>
      </c>
      <c r="O23" s="911"/>
      <c r="P23" s="911"/>
      <c r="Q23" s="911"/>
      <c r="R23" s="911"/>
    </row>
    <row r="24" spans="1:18" s="905" customFormat="1" ht="15">
      <c r="A24" s="853"/>
      <c r="B24" s="854"/>
      <c r="C24" s="855"/>
      <c r="D24" s="853"/>
      <c r="E24" s="809"/>
      <c r="F24" s="809"/>
      <c r="G24" s="809"/>
      <c r="H24" s="866" t="s">
        <v>273</v>
      </c>
      <c r="I24" s="866"/>
      <c r="J24" s="855">
        <f>J25+J26+J27</f>
        <v>0</v>
      </c>
      <c r="K24" s="854">
        <f>K25+K26+K27</f>
        <v>0</v>
      </c>
      <c r="L24" s="854">
        <f>L25+L26+L27</f>
        <v>0</v>
      </c>
      <c r="M24" s="854">
        <f>M25+M26+M27</f>
        <v>0</v>
      </c>
      <c r="N24" s="2906">
        <f t="shared" si="2"/>
        <v>0</v>
      </c>
      <c r="O24" s="911"/>
      <c r="P24" s="911"/>
      <c r="Q24" s="911"/>
      <c r="R24" s="911"/>
    </row>
    <row r="25" spans="1:18" s="905" customFormat="1" ht="15">
      <c r="A25" s="853"/>
      <c r="B25" s="854"/>
      <c r="C25" s="855" t="s">
        <v>230</v>
      </c>
      <c r="D25" s="853"/>
      <c r="E25" s="809"/>
      <c r="F25" s="809"/>
      <c r="G25" s="809"/>
      <c r="H25" s="866"/>
      <c r="I25" s="866" t="s">
        <v>274</v>
      </c>
      <c r="J25" s="868"/>
      <c r="K25" s="867"/>
      <c r="L25" s="867"/>
      <c r="M25" s="867"/>
      <c r="N25" s="2906">
        <f t="shared" si="2"/>
        <v>0</v>
      </c>
      <c r="O25" s="911"/>
      <c r="P25" s="911"/>
      <c r="Q25" s="911"/>
      <c r="R25" s="911"/>
    </row>
    <row r="26" spans="1:18" s="905" customFormat="1" ht="15">
      <c r="A26" s="853"/>
      <c r="B26" s="854"/>
      <c r="C26" s="855" t="s">
        <v>230</v>
      </c>
      <c r="D26" s="853"/>
      <c r="E26" s="809"/>
      <c r="F26" s="809"/>
      <c r="G26" s="809"/>
      <c r="H26" s="866"/>
      <c r="I26" s="866" t="s">
        <v>275</v>
      </c>
      <c r="J26" s="868"/>
      <c r="K26" s="867"/>
      <c r="L26" s="867"/>
      <c r="M26" s="867"/>
      <c r="N26" s="2906">
        <f t="shared" si="2"/>
        <v>0</v>
      </c>
      <c r="O26" s="911"/>
      <c r="P26" s="911"/>
      <c r="Q26" s="911"/>
      <c r="R26" s="911"/>
    </row>
    <row r="27" spans="1:18" s="905" customFormat="1" ht="15">
      <c r="A27" s="853"/>
      <c r="B27" s="854"/>
      <c r="C27" s="855" t="s">
        <v>230</v>
      </c>
      <c r="D27" s="853"/>
      <c r="E27" s="809"/>
      <c r="F27" s="809"/>
      <c r="G27" s="809"/>
      <c r="H27" s="866"/>
      <c r="I27" s="866" t="s">
        <v>1258</v>
      </c>
      <c r="J27" s="868"/>
      <c r="K27" s="867"/>
      <c r="L27" s="867"/>
      <c r="M27" s="867"/>
      <c r="N27" s="2906">
        <f t="shared" si="2"/>
        <v>0</v>
      </c>
      <c r="O27" s="911"/>
      <c r="P27" s="911"/>
      <c r="Q27" s="911"/>
      <c r="R27" s="911"/>
    </row>
    <row r="28" spans="1:18" s="905" customFormat="1" ht="15">
      <c r="A28" s="853"/>
      <c r="B28" s="854"/>
      <c r="C28" s="855" t="s">
        <v>230</v>
      </c>
      <c r="D28" s="853"/>
      <c r="E28" s="809"/>
      <c r="F28" s="809"/>
      <c r="G28" s="809"/>
      <c r="H28" s="866" t="s">
        <v>276</v>
      </c>
      <c r="I28" s="866"/>
      <c r="J28" s="868"/>
      <c r="K28" s="867"/>
      <c r="L28" s="867"/>
      <c r="M28" s="867"/>
      <c r="N28" s="2906">
        <f t="shared" si="2"/>
        <v>0</v>
      </c>
      <c r="O28" s="911"/>
      <c r="P28" s="911"/>
      <c r="Q28" s="911"/>
      <c r="R28" s="911"/>
    </row>
    <row r="29" spans="1:18" s="905" customFormat="1" ht="15">
      <c r="A29" s="853"/>
      <c r="B29" s="854"/>
      <c r="C29" s="855" t="s">
        <v>230</v>
      </c>
      <c r="D29" s="853"/>
      <c r="E29" s="809"/>
      <c r="F29" s="809"/>
      <c r="G29" s="809"/>
      <c r="H29" s="866" t="s">
        <v>277</v>
      </c>
      <c r="I29" s="866"/>
      <c r="J29" s="868"/>
      <c r="K29" s="867"/>
      <c r="L29" s="867"/>
      <c r="M29" s="867"/>
      <c r="N29" s="2906">
        <f t="shared" si="2"/>
        <v>0</v>
      </c>
      <c r="O29" s="911"/>
      <c r="P29" s="911"/>
      <c r="Q29" s="911"/>
      <c r="R29" s="911"/>
    </row>
    <row r="30" spans="1:18" s="905" customFormat="1" ht="15">
      <c r="A30" s="853"/>
      <c r="B30" s="854"/>
      <c r="C30" s="855"/>
      <c r="D30" s="853"/>
      <c r="E30" s="809"/>
      <c r="F30" s="809"/>
      <c r="G30" s="809"/>
      <c r="H30" s="866" t="s">
        <v>278</v>
      </c>
      <c r="I30" s="866"/>
      <c r="J30" s="855">
        <f>J31+J32</f>
        <v>0</v>
      </c>
      <c r="K30" s="854">
        <f>K31+K32</f>
        <v>0</v>
      </c>
      <c r="L30" s="854">
        <f>L31+L32</f>
        <v>0</v>
      </c>
      <c r="M30" s="854">
        <f>M31+M32</f>
        <v>0</v>
      </c>
      <c r="N30" s="2906">
        <f t="shared" si="2"/>
        <v>0</v>
      </c>
      <c r="O30" s="911"/>
      <c r="P30" s="911"/>
      <c r="Q30" s="911"/>
      <c r="R30" s="911"/>
    </row>
    <row r="31" spans="1:18" s="905" customFormat="1" ht="15">
      <c r="A31" s="853"/>
      <c r="B31" s="854"/>
      <c r="C31" s="855" t="s">
        <v>230</v>
      </c>
      <c r="D31" s="853"/>
      <c r="E31" s="809"/>
      <c r="F31" s="809"/>
      <c r="G31" s="809"/>
      <c r="H31" s="866"/>
      <c r="I31" s="866" t="s">
        <v>279</v>
      </c>
      <c r="J31" s="868"/>
      <c r="K31" s="867"/>
      <c r="L31" s="867"/>
      <c r="M31" s="867"/>
      <c r="N31" s="2906">
        <f t="shared" si="2"/>
        <v>0</v>
      </c>
      <c r="O31" s="911"/>
      <c r="P31" s="911"/>
      <c r="Q31" s="911"/>
      <c r="R31" s="911"/>
    </row>
    <row r="32" spans="1:18" s="905" customFormat="1" ht="15">
      <c r="A32" s="853"/>
      <c r="B32" s="854"/>
      <c r="C32" s="855" t="s">
        <v>230</v>
      </c>
      <c r="D32" s="853"/>
      <c r="E32" s="809"/>
      <c r="F32" s="809"/>
      <c r="G32" s="809"/>
      <c r="H32" s="866"/>
      <c r="I32" s="866" t="s">
        <v>280</v>
      </c>
      <c r="J32" s="868"/>
      <c r="K32" s="867"/>
      <c r="L32" s="867"/>
      <c r="M32" s="867"/>
      <c r="N32" s="2906">
        <f t="shared" si="2"/>
        <v>0</v>
      </c>
      <c r="O32" s="911"/>
      <c r="P32" s="911"/>
      <c r="Q32" s="911"/>
      <c r="R32" s="911"/>
    </row>
    <row r="33" spans="1:32" s="905" customFormat="1" ht="15">
      <c r="A33" s="853"/>
      <c r="B33" s="854"/>
      <c r="C33" s="855" t="s">
        <v>231</v>
      </c>
      <c r="D33" s="853"/>
      <c r="E33" s="809"/>
      <c r="F33" s="809"/>
      <c r="G33" s="809"/>
      <c r="H33" s="866" t="s">
        <v>281</v>
      </c>
      <c r="I33" s="866"/>
      <c r="J33" s="868"/>
      <c r="K33" s="867"/>
      <c r="L33" s="867"/>
      <c r="M33" s="867"/>
      <c r="N33" s="2906">
        <f t="shared" si="2"/>
        <v>0</v>
      </c>
      <c r="O33" s="911"/>
      <c r="P33" s="911"/>
      <c r="Q33" s="911"/>
      <c r="R33" s="911"/>
    </row>
    <row r="34" spans="1:32" ht="15">
      <c r="A34" s="853"/>
      <c r="B34" s="854"/>
      <c r="C34" s="855" t="s">
        <v>231</v>
      </c>
      <c r="D34" s="853"/>
      <c r="E34" s="809"/>
      <c r="F34" s="809"/>
      <c r="G34" s="809"/>
      <c r="H34" s="866" t="s">
        <v>282</v>
      </c>
      <c r="I34" s="866"/>
      <c r="J34" s="868"/>
      <c r="K34" s="867"/>
      <c r="L34" s="867"/>
      <c r="M34" s="867"/>
      <c r="N34" s="2906">
        <f t="shared" si="2"/>
        <v>0</v>
      </c>
      <c r="O34" s="894"/>
      <c r="S34" s="805"/>
      <c r="T34" s="805"/>
      <c r="U34" s="805"/>
      <c r="V34" s="805"/>
      <c r="W34" s="805"/>
      <c r="X34" s="805"/>
      <c r="Y34" s="805"/>
      <c r="Z34" s="805"/>
      <c r="AA34" s="805"/>
      <c r="AB34" s="805"/>
      <c r="AC34" s="805"/>
      <c r="AD34" s="805"/>
      <c r="AE34" s="805"/>
      <c r="AF34" s="805"/>
    </row>
    <row r="35" spans="1:32" ht="15">
      <c r="A35" s="853"/>
      <c r="B35" s="854"/>
      <c r="C35" s="855" t="s">
        <v>231</v>
      </c>
      <c r="D35" s="853"/>
      <c r="E35" s="809"/>
      <c r="F35" s="809"/>
      <c r="G35" s="809"/>
      <c r="H35" s="866" t="s">
        <v>283</v>
      </c>
      <c r="I35" s="866"/>
      <c r="J35" s="868"/>
      <c r="K35" s="867"/>
      <c r="L35" s="867"/>
      <c r="M35" s="867"/>
      <c r="N35" s="2906">
        <f t="shared" si="2"/>
        <v>0</v>
      </c>
      <c r="O35" s="894"/>
      <c r="S35" s="805"/>
      <c r="T35" s="805"/>
      <c r="U35" s="805"/>
      <c r="V35" s="805"/>
      <c r="W35" s="805"/>
      <c r="X35" s="805"/>
      <c r="Y35" s="805"/>
      <c r="Z35" s="805"/>
      <c r="AA35" s="805"/>
      <c r="AB35" s="805"/>
      <c r="AC35" s="805"/>
      <c r="AD35" s="805"/>
      <c r="AE35" s="805"/>
      <c r="AF35" s="805"/>
    </row>
    <row r="36" spans="1:32" ht="15">
      <c r="A36" s="853"/>
      <c r="B36" s="854"/>
      <c r="C36" s="855" t="s">
        <v>231</v>
      </c>
      <c r="D36" s="853"/>
      <c r="E36" s="952"/>
      <c r="F36" s="952"/>
      <c r="G36" s="952"/>
      <c r="H36" s="2302" t="s">
        <v>1461</v>
      </c>
      <c r="I36" s="953"/>
      <c r="J36" s="868"/>
      <c r="K36" s="955"/>
      <c r="L36" s="955"/>
      <c r="M36" s="955"/>
      <c r="N36" s="2906">
        <f t="shared" si="2"/>
        <v>0</v>
      </c>
      <c r="O36" s="894"/>
      <c r="S36" s="805"/>
      <c r="T36" s="805"/>
      <c r="U36" s="805"/>
      <c r="V36" s="805"/>
      <c r="W36" s="805"/>
      <c r="X36" s="805"/>
      <c r="Y36" s="805"/>
      <c r="Z36" s="805"/>
      <c r="AA36" s="805"/>
      <c r="AB36" s="805"/>
      <c r="AC36" s="805"/>
      <c r="AD36" s="805"/>
      <c r="AE36" s="805"/>
      <c r="AF36" s="805"/>
    </row>
    <row r="37" spans="1:32" ht="15">
      <c r="A37" s="853"/>
      <c r="B37" s="854"/>
      <c r="C37" s="855"/>
      <c r="D37" s="853"/>
      <c r="E37" s="809"/>
      <c r="F37" s="809"/>
      <c r="G37" s="809"/>
      <c r="H37" s="866"/>
      <c r="I37" s="866"/>
      <c r="J37" s="868"/>
      <c r="K37" s="867"/>
      <c r="L37" s="867"/>
      <c r="M37" s="867"/>
      <c r="N37" s="2906"/>
      <c r="O37" s="894"/>
      <c r="S37" s="805"/>
      <c r="T37" s="805"/>
      <c r="U37" s="805"/>
      <c r="V37" s="805"/>
      <c r="W37" s="805"/>
      <c r="X37" s="805"/>
      <c r="Y37" s="805"/>
      <c r="Z37" s="805"/>
      <c r="AA37" s="805"/>
      <c r="AB37" s="805"/>
      <c r="AC37" s="805"/>
      <c r="AD37" s="805"/>
      <c r="AE37" s="805"/>
      <c r="AF37" s="805"/>
    </row>
    <row r="38" spans="1:32" s="861" customFormat="1" ht="15" customHeight="1">
      <c r="A38" s="853"/>
      <c r="B38" s="954"/>
      <c r="C38" s="855"/>
      <c r="D38" s="853"/>
      <c r="E38" s="809"/>
      <c r="F38" s="809"/>
      <c r="G38" s="809" t="s">
        <v>284</v>
      </c>
      <c r="H38" s="809"/>
      <c r="I38" s="809"/>
      <c r="J38" s="855">
        <f>J39+J40</f>
        <v>0</v>
      </c>
      <c r="K38" s="854">
        <f>K39+K40</f>
        <v>0</v>
      </c>
      <c r="L38" s="854">
        <f>L39+L40</f>
        <v>0</v>
      </c>
      <c r="M38" s="854">
        <f>M39+M40</f>
        <v>0</v>
      </c>
      <c r="N38" s="2906">
        <f t="shared" si="2"/>
        <v>0</v>
      </c>
      <c r="O38" s="860"/>
      <c r="P38" s="860"/>
      <c r="Q38" s="860"/>
      <c r="R38" s="860"/>
      <c r="S38" s="860"/>
      <c r="T38" s="860"/>
    </row>
    <row r="39" spans="1:32" ht="15">
      <c r="A39" s="853"/>
      <c r="B39" s="854"/>
      <c r="C39" s="855" t="s">
        <v>231</v>
      </c>
      <c r="D39" s="853"/>
      <c r="E39" s="809"/>
      <c r="F39" s="809"/>
      <c r="G39" s="809"/>
      <c r="H39" s="866" t="s">
        <v>285</v>
      </c>
      <c r="I39" s="866"/>
      <c r="J39" s="868"/>
      <c r="K39" s="867"/>
      <c r="L39" s="867"/>
      <c r="M39" s="867"/>
      <c r="N39" s="2906">
        <f t="shared" si="2"/>
        <v>0</v>
      </c>
      <c r="O39" s="894"/>
      <c r="S39" s="805"/>
      <c r="T39" s="805"/>
      <c r="U39" s="805"/>
      <c r="V39" s="805"/>
      <c r="W39" s="805"/>
      <c r="X39" s="805"/>
      <c r="Y39" s="805"/>
      <c r="Z39" s="805"/>
      <c r="AA39" s="805"/>
      <c r="AB39" s="805"/>
      <c r="AC39" s="805"/>
      <c r="AD39" s="805"/>
      <c r="AE39" s="805"/>
      <c r="AF39" s="805"/>
    </row>
    <row r="40" spans="1:32" ht="15">
      <c r="A40" s="853"/>
      <c r="B40" s="854"/>
      <c r="C40" s="855" t="s">
        <v>230</v>
      </c>
      <c r="D40" s="853"/>
      <c r="E40" s="809"/>
      <c r="F40" s="809"/>
      <c r="G40" s="809"/>
      <c r="H40" s="866" t="s">
        <v>286</v>
      </c>
      <c r="I40" s="866"/>
      <c r="J40" s="868"/>
      <c r="K40" s="867"/>
      <c r="L40" s="867"/>
      <c r="M40" s="867"/>
      <c r="N40" s="2906">
        <f t="shared" si="2"/>
        <v>0</v>
      </c>
      <c r="O40" s="894"/>
      <c r="S40" s="805"/>
      <c r="T40" s="805"/>
      <c r="U40" s="805"/>
      <c r="V40" s="805"/>
      <c r="W40" s="805"/>
      <c r="X40" s="805"/>
      <c r="Y40" s="805"/>
      <c r="Z40" s="805"/>
      <c r="AA40" s="805"/>
      <c r="AB40" s="805"/>
      <c r="AC40" s="805"/>
      <c r="AD40" s="805"/>
      <c r="AE40" s="805"/>
      <c r="AF40" s="805"/>
    </row>
    <row r="41" spans="1:32" ht="15">
      <c r="A41" s="853"/>
      <c r="B41" s="854"/>
      <c r="C41" s="855"/>
      <c r="D41" s="853"/>
      <c r="E41" s="809"/>
      <c r="F41" s="809"/>
      <c r="G41" s="809"/>
      <c r="H41" s="866"/>
      <c r="I41" s="866"/>
      <c r="J41" s="868"/>
      <c r="K41" s="867"/>
      <c r="L41" s="867"/>
      <c r="M41" s="867"/>
      <c r="N41" s="2906"/>
      <c r="O41" s="894"/>
      <c r="S41" s="805"/>
      <c r="T41" s="805"/>
      <c r="U41" s="805"/>
      <c r="V41" s="805"/>
      <c r="W41" s="805"/>
      <c r="X41" s="805"/>
      <c r="Y41" s="805"/>
      <c r="Z41" s="805"/>
      <c r="AA41" s="805"/>
      <c r="AB41" s="805"/>
      <c r="AC41" s="805"/>
      <c r="AD41" s="805"/>
      <c r="AE41" s="805"/>
      <c r="AF41" s="805"/>
    </row>
    <row r="42" spans="1:32" ht="15">
      <c r="A42" s="853"/>
      <c r="B42" s="854"/>
      <c r="C42" s="855"/>
      <c r="D42" s="853"/>
      <c r="E42" s="809"/>
      <c r="F42" s="809"/>
      <c r="G42" s="809" t="s">
        <v>287</v>
      </c>
      <c r="H42" s="809"/>
      <c r="I42" s="809"/>
      <c r="J42" s="855">
        <f>J43+J44+J47+J50+J53+J56+J59+J62</f>
        <v>0</v>
      </c>
      <c r="K42" s="854">
        <f>K43+K44+K47+K50+K53+K56+K59+K62</f>
        <v>0</v>
      </c>
      <c r="L42" s="854">
        <f>L43+L44+L47+L50+L53+L56+L59+L62</f>
        <v>0</v>
      </c>
      <c r="M42" s="854">
        <f>M43+M44+M47+M50+M53+M56+M59+M62</f>
        <v>0</v>
      </c>
      <c r="N42" s="2906">
        <f t="shared" si="2"/>
        <v>0</v>
      </c>
      <c r="O42" s="894"/>
      <c r="S42" s="805"/>
      <c r="T42" s="805"/>
      <c r="U42" s="805"/>
      <c r="V42" s="805"/>
      <c r="W42" s="805"/>
      <c r="X42" s="805"/>
      <c r="Y42" s="805"/>
      <c r="Z42" s="805"/>
      <c r="AA42" s="805"/>
      <c r="AB42" s="805"/>
      <c r="AC42" s="805"/>
      <c r="AD42" s="805"/>
      <c r="AE42" s="805"/>
      <c r="AF42" s="805"/>
    </row>
    <row r="43" spans="1:32" ht="15">
      <c r="A43" s="853"/>
      <c r="B43" s="854"/>
      <c r="C43" s="855" t="s">
        <v>230</v>
      </c>
      <c r="D43" s="853"/>
      <c r="E43" s="809"/>
      <c r="F43" s="809"/>
      <c r="G43" s="809"/>
      <c r="H43" s="866" t="s">
        <v>288</v>
      </c>
      <c r="I43" s="866"/>
      <c r="J43" s="868"/>
      <c r="K43" s="867"/>
      <c r="L43" s="867"/>
      <c r="M43" s="867"/>
      <c r="N43" s="2906">
        <f t="shared" si="2"/>
        <v>0</v>
      </c>
      <c r="O43" s="894"/>
      <c r="S43" s="805"/>
      <c r="T43" s="805"/>
      <c r="U43" s="805"/>
      <c r="V43" s="805"/>
      <c r="W43" s="805"/>
      <c r="X43" s="805"/>
      <c r="Y43" s="805"/>
      <c r="Z43" s="805"/>
      <c r="AA43" s="805"/>
      <c r="AB43" s="805"/>
      <c r="AC43" s="805"/>
      <c r="AD43" s="805"/>
      <c r="AE43" s="805"/>
      <c r="AF43" s="805"/>
    </row>
    <row r="44" spans="1:32" ht="15">
      <c r="A44" s="853"/>
      <c r="B44" s="854"/>
      <c r="C44" s="855"/>
      <c r="D44" s="853"/>
      <c r="E44" s="809"/>
      <c r="F44" s="809"/>
      <c r="G44" s="809"/>
      <c r="H44" s="866" t="s">
        <v>1259</v>
      </c>
      <c r="I44" s="866"/>
      <c r="J44" s="868">
        <f>J45+J46</f>
        <v>0</v>
      </c>
      <c r="K44" s="867">
        <f>K45+K46</f>
        <v>0</v>
      </c>
      <c r="L44" s="867">
        <f>L45+L46</f>
        <v>0</v>
      </c>
      <c r="M44" s="867">
        <f>M45+M46</f>
        <v>0</v>
      </c>
      <c r="N44" s="2906">
        <f t="shared" si="2"/>
        <v>0</v>
      </c>
      <c r="O44" s="894"/>
      <c r="S44" s="805"/>
      <c r="T44" s="805"/>
      <c r="U44" s="805"/>
      <c r="V44" s="805"/>
      <c r="W44" s="805"/>
      <c r="X44" s="805"/>
      <c r="Y44" s="805"/>
      <c r="Z44" s="805"/>
      <c r="AA44" s="805"/>
      <c r="AB44" s="805"/>
      <c r="AC44" s="805"/>
      <c r="AD44" s="805"/>
      <c r="AE44" s="805"/>
      <c r="AF44" s="805"/>
    </row>
    <row r="45" spans="1:32" ht="15">
      <c r="A45" s="853"/>
      <c r="B45" s="854"/>
      <c r="C45" s="855" t="s">
        <v>231</v>
      </c>
      <c r="D45" s="853"/>
      <c r="E45" s="809"/>
      <c r="F45" s="809"/>
      <c r="G45" s="809"/>
      <c r="H45" s="866"/>
      <c r="I45" s="866" t="s">
        <v>285</v>
      </c>
      <c r="J45" s="868"/>
      <c r="K45" s="867"/>
      <c r="L45" s="867"/>
      <c r="M45" s="867"/>
      <c r="N45" s="2906">
        <f t="shared" si="2"/>
        <v>0</v>
      </c>
      <c r="O45" s="894"/>
      <c r="S45" s="805"/>
      <c r="T45" s="805"/>
      <c r="U45" s="805"/>
      <c r="V45" s="805"/>
      <c r="W45" s="805"/>
      <c r="X45" s="805"/>
      <c r="Y45" s="805"/>
      <c r="Z45" s="805"/>
      <c r="AA45" s="805"/>
      <c r="AB45" s="805"/>
      <c r="AC45" s="805"/>
      <c r="AD45" s="805"/>
      <c r="AE45" s="805"/>
      <c r="AF45" s="805"/>
    </row>
    <row r="46" spans="1:32" ht="15">
      <c r="A46" s="853"/>
      <c r="B46" s="854"/>
      <c r="C46" s="855" t="s">
        <v>230</v>
      </c>
      <c r="D46" s="853"/>
      <c r="E46" s="809"/>
      <c r="F46" s="809"/>
      <c r="G46" s="809"/>
      <c r="H46" s="866"/>
      <c r="I46" s="866" t="s">
        <v>289</v>
      </c>
      <c r="J46" s="868"/>
      <c r="K46" s="867"/>
      <c r="L46" s="867"/>
      <c r="M46" s="867"/>
      <c r="N46" s="2906">
        <f t="shared" si="2"/>
        <v>0</v>
      </c>
      <c r="O46" s="894"/>
      <c r="S46" s="805"/>
      <c r="T46" s="805"/>
      <c r="U46" s="805"/>
      <c r="V46" s="805"/>
      <c r="W46" s="805"/>
      <c r="X46" s="805"/>
      <c r="Y46" s="805"/>
      <c r="Z46" s="805"/>
      <c r="AA46" s="805"/>
      <c r="AB46" s="805"/>
      <c r="AC46" s="805"/>
      <c r="AD46" s="805"/>
      <c r="AE46" s="805"/>
      <c r="AF46" s="805"/>
    </row>
    <row r="47" spans="1:32" ht="15">
      <c r="A47" s="853"/>
      <c r="B47" s="854"/>
      <c r="C47" s="855"/>
      <c r="D47" s="853"/>
      <c r="E47" s="809"/>
      <c r="F47" s="809"/>
      <c r="G47" s="809"/>
      <c r="H47" s="866" t="s">
        <v>1260</v>
      </c>
      <c r="I47" s="866"/>
      <c r="J47" s="868">
        <f>J48+J49</f>
        <v>0</v>
      </c>
      <c r="K47" s="867">
        <f>K48+K49</f>
        <v>0</v>
      </c>
      <c r="L47" s="867">
        <f>L48+L49</f>
        <v>0</v>
      </c>
      <c r="M47" s="867">
        <f>M48+M49</f>
        <v>0</v>
      </c>
      <c r="N47" s="2906">
        <f t="shared" si="2"/>
        <v>0</v>
      </c>
      <c r="O47" s="894"/>
      <c r="S47" s="805"/>
      <c r="T47" s="805"/>
      <c r="U47" s="805"/>
      <c r="V47" s="805"/>
      <c r="W47" s="805"/>
      <c r="X47" s="805"/>
      <c r="Y47" s="805"/>
      <c r="Z47" s="805"/>
      <c r="AA47" s="805"/>
      <c r="AB47" s="805"/>
      <c r="AC47" s="805"/>
      <c r="AD47" s="805"/>
      <c r="AE47" s="805"/>
      <c r="AF47" s="805"/>
    </row>
    <row r="48" spans="1:32" ht="15">
      <c r="A48" s="853"/>
      <c r="B48" s="854"/>
      <c r="C48" s="855" t="s">
        <v>231</v>
      </c>
      <c r="D48" s="853"/>
      <c r="E48" s="809"/>
      <c r="F48" s="809"/>
      <c r="G48" s="809"/>
      <c r="H48" s="866"/>
      <c r="I48" s="866" t="s">
        <v>285</v>
      </c>
      <c r="J48" s="868"/>
      <c r="K48" s="867"/>
      <c r="L48" s="867"/>
      <c r="M48" s="867"/>
      <c r="N48" s="2906">
        <f t="shared" si="2"/>
        <v>0</v>
      </c>
      <c r="O48" s="894"/>
      <c r="S48" s="805"/>
      <c r="T48" s="805"/>
      <c r="U48" s="805"/>
      <c r="V48" s="805"/>
      <c r="W48" s="805"/>
      <c r="X48" s="805"/>
      <c r="Y48" s="805"/>
      <c r="Z48" s="805"/>
      <c r="AA48" s="805"/>
      <c r="AB48" s="805"/>
      <c r="AC48" s="805"/>
      <c r="AD48" s="805"/>
      <c r="AE48" s="805"/>
      <c r="AF48" s="805"/>
    </row>
    <row r="49" spans="1:32" ht="15">
      <c r="A49" s="853"/>
      <c r="B49" s="854"/>
      <c r="C49" s="855" t="s">
        <v>230</v>
      </c>
      <c r="D49" s="853"/>
      <c r="E49" s="809"/>
      <c r="F49" s="809"/>
      <c r="G49" s="809"/>
      <c r="H49" s="866"/>
      <c r="I49" s="866" t="s">
        <v>289</v>
      </c>
      <c r="J49" s="868"/>
      <c r="K49" s="867"/>
      <c r="L49" s="867"/>
      <c r="M49" s="867"/>
      <c r="N49" s="2906">
        <f t="shared" si="2"/>
        <v>0</v>
      </c>
      <c r="O49" s="894"/>
      <c r="S49" s="805"/>
      <c r="T49" s="805"/>
      <c r="U49" s="805"/>
      <c r="V49" s="805"/>
      <c r="W49" s="805"/>
      <c r="X49" s="805"/>
      <c r="Y49" s="805"/>
      <c r="Z49" s="805"/>
      <c r="AA49" s="805"/>
      <c r="AB49" s="805"/>
      <c r="AC49" s="805"/>
      <c r="AD49" s="805"/>
      <c r="AE49" s="805"/>
      <c r="AF49" s="805"/>
    </row>
    <row r="50" spans="1:32" ht="15">
      <c r="A50" s="853"/>
      <c r="B50" s="854"/>
      <c r="C50" s="855"/>
      <c r="D50" s="853"/>
      <c r="E50" s="809"/>
      <c r="F50" s="809"/>
      <c r="G50" s="809"/>
      <c r="H50" s="866" t="s">
        <v>1261</v>
      </c>
      <c r="I50" s="866"/>
      <c r="J50" s="868">
        <f>J51+J52</f>
        <v>0</v>
      </c>
      <c r="K50" s="867">
        <f>K51+K52</f>
        <v>0</v>
      </c>
      <c r="L50" s="867">
        <f>L51+L52</f>
        <v>0</v>
      </c>
      <c r="M50" s="867">
        <f>M51+M52</f>
        <v>0</v>
      </c>
      <c r="N50" s="2906">
        <f t="shared" si="2"/>
        <v>0</v>
      </c>
      <c r="O50" s="894"/>
      <c r="S50" s="805"/>
      <c r="T50" s="805"/>
      <c r="U50" s="805"/>
      <c r="V50" s="805"/>
      <c r="W50" s="805"/>
      <c r="X50" s="805"/>
      <c r="Y50" s="805"/>
      <c r="Z50" s="805"/>
      <c r="AA50" s="805"/>
      <c r="AB50" s="805"/>
      <c r="AC50" s="805"/>
      <c r="AD50" s="805"/>
      <c r="AE50" s="805"/>
      <c r="AF50" s="805"/>
    </row>
    <row r="51" spans="1:32" ht="15">
      <c r="A51" s="853"/>
      <c r="B51" s="854"/>
      <c r="C51" s="855" t="s">
        <v>231</v>
      </c>
      <c r="D51" s="853"/>
      <c r="E51" s="809"/>
      <c r="F51" s="809"/>
      <c r="G51" s="809"/>
      <c r="H51" s="866"/>
      <c r="I51" s="866" t="s">
        <v>285</v>
      </c>
      <c r="J51" s="868"/>
      <c r="K51" s="867"/>
      <c r="L51" s="867"/>
      <c r="M51" s="867"/>
      <c r="N51" s="2906">
        <f t="shared" si="2"/>
        <v>0</v>
      </c>
      <c r="O51" s="894"/>
      <c r="S51" s="805"/>
      <c r="T51" s="805"/>
      <c r="U51" s="805"/>
      <c r="V51" s="805"/>
      <c r="W51" s="805"/>
      <c r="X51" s="805"/>
      <c r="Y51" s="805"/>
      <c r="Z51" s="805"/>
      <c r="AA51" s="805"/>
      <c r="AB51" s="805"/>
      <c r="AC51" s="805"/>
      <c r="AD51" s="805"/>
      <c r="AE51" s="805"/>
      <c r="AF51" s="805"/>
    </row>
    <row r="52" spans="1:32" ht="15">
      <c r="A52" s="853"/>
      <c r="B52" s="854"/>
      <c r="C52" s="855" t="s">
        <v>230</v>
      </c>
      <c r="D52" s="853"/>
      <c r="E52" s="809"/>
      <c r="F52" s="809"/>
      <c r="G52" s="809"/>
      <c r="H52" s="866"/>
      <c r="I52" s="866" t="s">
        <v>289</v>
      </c>
      <c r="J52" s="868"/>
      <c r="K52" s="867"/>
      <c r="L52" s="867"/>
      <c r="M52" s="867"/>
      <c r="N52" s="2906">
        <f t="shared" si="2"/>
        <v>0</v>
      </c>
      <c r="O52" s="894"/>
      <c r="S52" s="805"/>
      <c r="T52" s="805"/>
      <c r="U52" s="805"/>
      <c r="V52" s="805"/>
      <c r="W52" s="805"/>
      <c r="X52" s="805"/>
      <c r="Y52" s="805"/>
      <c r="Z52" s="805"/>
      <c r="AA52" s="805"/>
      <c r="AB52" s="805"/>
      <c r="AC52" s="805"/>
      <c r="AD52" s="805"/>
      <c r="AE52" s="805"/>
      <c r="AF52" s="805"/>
    </row>
    <row r="53" spans="1:32" ht="15">
      <c r="A53" s="853"/>
      <c r="B53" s="854"/>
      <c r="C53" s="855"/>
      <c r="D53" s="853"/>
      <c r="E53" s="809"/>
      <c r="F53" s="809"/>
      <c r="G53" s="809"/>
      <c r="H53" s="866" t="s">
        <v>1262</v>
      </c>
      <c r="I53" s="866"/>
      <c r="J53" s="868">
        <f>J54+J55</f>
        <v>0</v>
      </c>
      <c r="K53" s="867">
        <f>K54+K55</f>
        <v>0</v>
      </c>
      <c r="L53" s="867">
        <f>L54+L55</f>
        <v>0</v>
      </c>
      <c r="M53" s="867">
        <f>M54+M55</f>
        <v>0</v>
      </c>
      <c r="N53" s="2906">
        <f t="shared" si="2"/>
        <v>0</v>
      </c>
      <c r="O53" s="894"/>
      <c r="S53" s="805"/>
      <c r="T53" s="805"/>
      <c r="U53" s="805"/>
      <c r="V53" s="805"/>
      <c r="W53" s="805"/>
      <c r="X53" s="805"/>
      <c r="Y53" s="805"/>
      <c r="Z53" s="805"/>
      <c r="AA53" s="805"/>
      <c r="AB53" s="805"/>
      <c r="AC53" s="805"/>
      <c r="AD53" s="805"/>
      <c r="AE53" s="805"/>
      <c r="AF53" s="805"/>
    </row>
    <row r="54" spans="1:32" ht="15">
      <c r="A54" s="853"/>
      <c r="B54" s="854"/>
      <c r="C54" s="855" t="s">
        <v>231</v>
      </c>
      <c r="D54" s="853"/>
      <c r="E54" s="809"/>
      <c r="F54" s="809"/>
      <c r="G54" s="809"/>
      <c r="H54" s="866"/>
      <c r="I54" s="866" t="s">
        <v>285</v>
      </c>
      <c r="J54" s="868"/>
      <c r="K54" s="867"/>
      <c r="L54" s="867"/>
      <c r="M54" s="867"/>
      <c r="N54" s="2906">
        <f t="shared" si="2"/>
        <v>0</v>
      </c>
      <c r="O54" s="894"/>
      <c r="S54" s="805"/>
      <c r="T54" s="805"/>
      <c r="U54" s="805"/>
      <c r="V54" s="805"/>
      <c r="W54" s="805"/>
      <c r="X54" s="805"/>
      <c r="Y54" s="805"/>
      <c r="Z54" s="805"/>
      <c r="AA54" s="805"/>
      <c r="AB54" s="805"/>
      <c r="AC54" s="805"/>
      <c r="AD54" s="805"/>
      <c r="AE54" s="805"/>
      <c r="AF54" s="805"/>
    </row>
    <row r="55" spans="1:32" ht="15">
      <c r="A55" s="853"/>
      <c r="B55" s="854"/>
      <c r="C55" s="855" t="s">
        <v>230</v>
      </c>
      <c r="D55" s="853"/>
      <c r="E55" s="809"/>
      <c r="F55" s="809"/>
      <c r="G55" s="809"/>
      <c r="H55" s="866"/>
      <c r="I55" s="866" t="s">
        <v>289</v>
      </c>
      <c r="J55" s="868"/>
      <c r="K55" s="867"/>
      <c r="L55" s="867"/>
      <c r="M55" s="867"/>
      <c r="N55" s="2906">
        <f t="shared" si="2"/>
        <v>0</v>
      </c>
      <c r="O55" s="894"/>
      <c r="S55" s="805"/>
      <c r="T55" s="805"/>
      <c r="U55" s="805"/>
      <c r="V55" s="805"/>
      <c r="W55" s="805"/>
      <c r="X55" s="805"/>
      <c r="Y55" s="805"/>
      <c r="Z55" s="805"/>
      <c r="AA55" s="805"/>
      <c r="AB55" s="805"/>
      <c r="AC55" s="805"/>
      <c r="AD55" s="805"/>
      <c r="AE55" s="805"/>
      <c r="AF55" s="805"/>
    </row>
    <row r="56" spans="1:32" ht="15">
      <c r="A56" s="853"/>
      <c r="B56" s="854"/>
      <c r="C56" s="855"/>
      <c r="D56" s="853"/>
      <c r="E56" s="809"/>
      <c r="F56" s="809"/>
      <c r="G56" s="809"/>
      <c r="H56" s="866" t="s">
        <v>1263</v>
      </c>
      <c r="I56" s="866"/>
      <c r="J56" s="868">
        <f>J57+J58</f>
        <v>0</v>
      </c>
      <c r="K56" s="867">
        <f>K57+K58</f>
        <v>0</v>
      </c>
      <c r="L56" s="867">
        <f>L57+L58</f>
        <v>0</v>
      </c>
      <c r="M56" s="867">
        <f>M57+M58</f>
        <v>0</v>
      </c>
      <c r="N56" s="2906">
        <f t="shared" si="2"/>
        <v>0</v>
      </c>
      <c r="O56" s="894"/>
      <c r="S56" s="805"/>
      <c r="T56" s="805"/>
      <c r="U56" s="805"/>
      <c r="V56" s="805"/>
      <c r="W56" s="805"/>
      <c r="X56" s="805"/>
      <c r="Y56" s="805"/>
      <c r="Z56" s="805"/>
      <c r="AA56" s="805"/>
      <c r="AB56" s="805"/>
      <c r="AC56" s="805"/>
      <c r="AD56" s="805"/>
      <c r="AE56" s="805"/>
      <c r="AF56" s="805"/>
    </row>
    <row r="57" spans="1:32" ht="15">
      <c r="A57" s="853"/>
      <c r="B57" s="854"/>
      <c r="C57" s="855" t="s">
        <v>231</v>
      </c>
      <c r="D57" s="853"/>
      <c r="E57" s="809"/>
      <c r="F57" s="809"/>
      <c r="G57" s="809"/>
      <c r="H57" s="866"/>
      <c r="I57" s="866" t="s">
        <v>285</v>
      </c>
      <c r="J57" s="868"/>
      <c r="K57" s="867"/>
      <c r="L57" s="867"/>
      <c r="M57" s="867"/>
      <c r="N57" s="2906">
        <f t="shared" si="2"/>
        <v>0</v>
      </c>
      <c r="O57" s="894"/>
      <c r="S57" s="805"/>
      <c r="T57" s="805"/>
      <c r="U57" s="805"/>
      <c r="V57" s="805"/>
      <c r="W57" s="805"/>
      <c r="X57" s="805"/>
      <c r="Y57" s="805"/>
      <c r="Z57" s="805"/>
      <c r="AA57" s="805"/>
      <c r="AB57" s="805"/>
      <c r="AC57" s="805"/>
      <c r="AD57" s="805"/>
      <c r="AE57" s="805"/>
      <c r="AF57" s="805"/>
    </row>
    <row r="58" spans="1:32" ht="15">
      <c r="A58" s="853"/>
      <c r="B58" s="854"/>
      <c r="C58" s="855" t="s">
        <v>230</v>
      </c>
      <c r="D58" s="853"/>
      <c r="E58" s="809"/>
      <c r="F58" s="809"/>
      <c r="G58" s="809"/>
      <c r="H58" s="866"/>
      <c r="I58" s="866" t="s">
        <v>289</v>
      </c>
      <c r="J58" s="868"/>
      <c r="K58" s="867"/>
      <c r="L58" s="867"/>
      <c r="M58" s="867"/>
      <c r="N58" s="2906">
        <f t="shared" si="2"/>
        <v>0</v>
      </c>
      <c r="O58" s="894"/>
      <c r="S58" s="805"/>
      <c r="T58" s="805"/>
      <c r="U58" s="805"/>
      <c r="V58" s="805"/>
      <c r="W58" s="805"/>
      <c r="X58" s="805"/>
      <c r="Y58" s="805"/>
      <c r="Z58" s="805"/>
      <c r="AA58" s="805"/>
      <c r="AB58" s="805"/>
      <c r="AC58" s="805"/>
      <c r="AD58" s="805"/>
      <c r="AE58" s="805"/>
      <c r="AF58" s="805"/>
    </row>
    <row r="59" spans="1:32" ht="15">
      <c r="A59" s="853"/>
      <c r="B59" s="854"/>
      <c r="C59" s="855"/>
      <c r="D59" s="853"/>
      <c r="E59" s="809"/>
      <c r="F59" s="809"/>
      <c r="G59" s="809"/>
      <c r="H59" s="866" t="s">
        <v>1264</v>
      </c>
      <c r="I59" s="866"/>
      <c r="J59" s="868">
        <f>J60+J61</f>
        <v>0</v>
      </c>
      <c r="K59" s="867">
        <f>K60+K61</f>
        <v>0</v>
      </c>
      <c r="L59" s="867">
        <f>L60+L61</f>
        <v>0</v>
      </c>
      <c r="M59" s="867">
        <f>M60+M61</f>
        <v>0</v>
      </c>
      <c r="N59" s="2906">
        <f t="shared" si="2"/>
        <v>0</v>
      </c>
      <c r="O59" s="894"/>
      <c r="S59" s="805"/>
      <c r="T59" s="805"/>
      <c r="U59" s="805"/>
      <c r="V59" s="805"/>
      <c r="W59" s="805"/>
      <c r="X59" s="805"/>
      <c r="Y59" s="805"/>
      <c r="Z59" s="805"/>
      <c r="AA59" s="805"/>
      <c r="AB59" s="805"/>
      <c r="AC59" s="805"/>
      <c r="AD59" s="805"/>
      <c r="AE59" s="805"/>
      <c r="AF59" s="805"/>
    </row>
    <row r="60" spans="1:32" ht="15">
      <c r="A60" s="853"/>
      <c r="B60" s="854"/>
      <c r="C60" s="855" t="s">
        <v>231</v>
      </c>
      <c r="D60" s="853"/>
      <c r="E60" s="809"/>
      <c r="F60" s="809"/>
      <c r="G60" s="809"/>
      <c r="H60" s="866"/>
      <c r="I60" s="866" t="s">
        <v>285</v>
      </c>
      <c r="J60" s="868"/>
      <c r="K60" s="867"/>
      <c r="L60" s="867"/>
      <c r="M60" s="867"/>
      <c r="N60" s="2906">
        <f t="shared" si="2"/>
        <v>0</v>
      </c>
      <c r="O60" s="805"/>
      <c r="P60" s="805"/>
      <c r="Q60" s="805"/>
      <c r="R60" s="805"/>
      <c r="S60" s="805"/>
      <c r="T60" s="805"/>
      <c r="U60" s="805"/>
      <c r="V60" s="805"/>
      <c r="W60" s="805"/>
      <c r="X60" s="805"/>
      <c r="Y60" s="805"/>
      <c r="Z60" s="805"/>
      <c r="AA60" s="805"/>
      <c r="AB60" s="805"/>
      <c r="AC60" s="805"/>
      <c r="AD60" s="805"/>
      <c r="AE60" s="805"/>
      <c r="AF60" s="805"/>
    </row>
    <row r="61" spans="1:32" ht="15">
      <c r="A61" s="853"/>
      <c r="B61" s="854"/>
      <c r="C61" s="855" t="s">
        <v>230</v>
      </c>
      <c r="D61" s="853"/>
      <c r="E61" s="809"/>
      <c r="F61" s="809"/>
      <c r="G61" s="809"/>
      <c r="H61" s="866"/>
      <c r="I61" s="866" t="s">
        <v>289</v>
      </c>
      <c r="J61" s="868"/>
      <c r="K61" s="867"/>
      <c r="L61" s="867"/>
      <c r="M61" s="867"/>
      <c r="N61" s="2906">
        <f t="shared" si="2"/>
        <v>0</v>
      </c>
      <c r="O61" s="805"/>
      <c r="P61" s="805"/>
      <c r="Q61" s="805"/>
      <c r="R61" s="805"/>
      <c r="S61" s="805"/>
      <c r="T61" s="805"/>
      <c r="U61" s="805"/>
      <c r="V61" s="805"/>
      <c r="W61" s="805"/>
      <c r="X61" s="805"/>
      <c r="Y61" s="805"/>
      <c r="Z61" s="805"/>
      <c r="AA61" s="805"/>
      <c r="AB61" s="805"/>
      <c r="AC61" s="805"/>
      <c r="AD61" s="805"/>
      <c r="AE61" s="805"/>
      <c r="AF61" s="805"/>
    </row>
    <row r="62" spans="1:32" ht="15">
      <c r="A62" s="853"/>
      <c r="B62" s="854"/>
      <c r="C62" s="855" t="s">
        <v>230</v>
      </c>
      <c r="D62" s="853"/>
      <c r="E62" s="809"/>
      <c r="F62" s="809"/>
      <c r="G62" s="809"/>
      <c r="H62" s="866" t="s">
        <v>290</v>
      </c>
      <c r="I62" s="866"/>
      <c r="J62" s="868"/>
      <c r="K62" s="867"/>
      <c r="L62" s="867"/>
      <c r="M62" s="867"/>
      <c r="N62" s="2906">
        <f t="shared" si="2"/>
        <v>0</v>
      </c>
      <c r="O62" s="805"/>
      <c r="P62" s="805"/>
      <c r="Q62" s="805"/>
      <c r="R62" s="805"/>
      <c r="S62" s="805"/>
      <c r="T62" s="805"/>
      <c r="U62" s="805"/>
      <c r="V62" s="805"/>
      <c r="W62" s="805"/>
      <c r="X62" s="805"/>
      <c r="Y62" s="805"/>
      <c r="Z62" s="805"/>
      <c r="AA62" s="805"/>
      <c r="AB62" s="805"/>
      <c r="AC62" s="805"/>
      <c r="AD62" s="805"/>
      <c r="AE62" s="805"/>
      <c r="AF62" s="805"/>
    </row>
    <row r="63" spans="1:32" ht="15">
      <c r="A63" s="853"/>
      <c r="B63" s="854"/>
      <c r="C63" s="855"/>
      <c r="D63" s="853"/>
      <c r="E63" s="809"/>
      <c r="F63" s="809"/>
      <c r="G63" s="809"/>
      <c r="H63" s="866"/>
      <c r="I63" s="866"/>
      <c r="J63" s="868"/>
      <c r="K63" s="867"/>
      <c r="L63" s="867"/>
      <c r="M63" s="867"/>
      <c r="N63" s="2906"/>
      <c r="O63" s="805"/>
      <c r="P63" s="805"/>
      <c r="Q63" s="805"/>
      <c r="R63" s="805"/>
      <c r="S63" s="805"/>
      <c r="T63" s="805"/>
      <c r="U63" s="805"/>
      <c r="V63" s="805"/>
      <c r="W63" s="805"/>
      <c r="X63" s="805"/>
      <c r="Y63" s="805"/>
      <c r="Z63" s="805"/>
      <c r="AA63" s="805"/>
      <c r="AB63" s="805"/>
      <c r="AC63" s="805"/>
      <c r="AD63" s="805"/>
      <c r="AE63" s="805"/>
      <c r="AF63" s="805"/>
    </row>
    <row r="64" spans="1:32" ht="15">
      <c r="A64" s="853"/>
      <c r="B64" s="854"/>
      <c r="C64" s="855" t="s">
        <v>231</v>
      </c>
      <c r="D64" s="853"/>
      <c r="E64" s="809"/>
      <c r="F64" s="809"/>
      <c r="G64" s="809" t="s">
        <v>18</v>
      </c>
      <c r="H64" s="866"/>
      <c r="I64" s="809"/>
      <c r="J64" s="855"/>
      <c r="K64" s="854"/>
      <c r="L64" s="854"/>
      <c r="M64" s="854"/>
      <c r="N64" s="2906">
        <f t="shared" si="2"/>
        <v>0</v>
      </c>
      <c r="O64" s="805"/>
      <c r="P64" s="805"/>
      <c r="Q64" s="805"/>
      <c r="R64" s="805"/>
      <c r="S64" s="805"/>
      <c r="T64" s="805"/>
      <c r="U64" s="805"/>
      <c r="V64" s="805"/>
      <c r="W64" s="805"/>
      <c r="X64" s="805"/>
      <c r="Y64" s="805"/>
      <c r="Z64" s="805"/>
      <c r="AA64" s="805"/>
      <c r="AB64" s="805"/>
      <c r="AC64" s="805"/>
      <c r="AD64" s="805"/>
      <c r="AE64" s="805"/>
      <c r="AF64" s="805"/>
    </row>
    <row r="65" spans="1:32" ht="15">
      <c r="A65" s="853"/>
      <c r="B65" s="854"/>
      <c r="C65" s="855"/>
      <c r="D65" s="853"/>
      <c r="E65" s="809"/>
      <c r="F65" s="809"/>
      <c r="G65" s="809"/>
      <c r="H65" s="866"/>
      <c r="I65" s="866"/>
      <c r="J65" s="868"/>
      <c r="K65" s="867"/>
      <c r="L65" s="867"/>
      <c r="M65" s="867"/>
      <c r="N65" s="2906"/>
      <c r="O65" s="805"/>
      <c r="P65" s="805"/>
      <c r="Q65" s="805"/>
      <c r="R65" s="805"/>
      <c r="S65" s="805"/>
      <c r="T65" s="805"/>
      <c r="U65" s="805"/>
      <c r="V65" s="805"/>
      <c r="W65" s="805"/>
      <c r="X65" s="805"/>
      <c r="Y65" s="805"/>
      <c r="Z65" s="805"/>
      <c r="AA65" s="805"/>
      <c r="AB65" s="805"/>
      <c r="AC65" s="805"/>
      <c r="AD65" s="805"/>
      <c r="AE65" s="805"/>
      <c r="AF65" s="805"/>
    </row>
    <row r="66" spans="1:32" ht="15">
      <c r="A66" s="853"/>
      <c r="B66" s="854"/>
      <c r="C66" s="855" t="s">
        <v>231</v>
      </c>
      <c r="D66" s="853"/>
      <c r="E66" s="809"/>
      <c r="F66" s="809"/>
      <c r="G66" s="1414" t="s">
        <v>1462</v>
      </c>
      <c r="H66" s="866"/>
      <c r="I66" s="809"/>
      <c r="J66" s="855"/>
      <c r="K66" s="854"/>
      <c r="L66" s="854"/>
      <c r="M66" s="854"/>
      <c r="N66" s="2906">
        <f t="shared" si="2"/>
        <v>0</v>
      </c>
      <c r="O66" s="805"/>
      <c r="P66" s="805"/>
      <c r="Q66" s="805"/>
      <c r="R66" s="805"/>
      <c r="S66" s="805"/>
      <c r="T66" s="805"/>
      <c r="U66" s="805"/>
      <c r="V66" s="805"/>
      <c r="W66" s="805"/>
      <c r="X66" s="805"/>
      <c r="Y66" s="805"/>
      <c r="Z66" s="805"/>
      <c r="AA66" s="805"/>
      <c r="AB66" s="805"/>
      <c r="AC66" s="805"/>
      <c r="AD66" s="805"/>
      <c r="AE66" s="805"/>
      <c r="AF66" s="805"/>
    </row>
    <row r="67" spans="1:32" ht="15">
      <c r="A67" s="853"/>
      <c r="B67" s="854"/>
      <c r="C67" s="855"/>
      <c r="D67" s="853"/>
      <c r="E67" s="809"/>
      <c r="F67" s="809"/>
      <c r="G67" s="809"/>
      <c r="H67" s="866"/>
      <c r="I67" s="2303" t="s">
        <v>1463</v>
      </c>
      <c r="J67" s="868"/>
      <c r="K67" s="867"/>
      <c r="L67" s="867"/>
      <c r="M67" s="867"/>
      <c r="N67" s="2906"/>
      <c r="O67" s="805"/>
      <c r="P67" s="805"/>
      <c r="Q67" s="805"/>
      <c r="R67" s="805"/>
      <c r="S67" s="805"/>
      <c r="T67" s="805"/>
      <c r="U67" s="805"/>
      <c r="V67" s="805"/>
      <c r="W67" s="805"/>
      <c r="X67" s="805"/>
      <c r="Y67" s="805"/>
      <c r="Z67" s="805"/>
      <c r="AA67" s="805"/>
      <c r="AB67" s="805"/>
      <c r="AC67" s="805"/>
      <c r="AD67" s="805"/>
      <c r="AE67" s="805"/>
      <c r="AF67" s="805"/>
    </row>
    <row r="68" spans="1:32" ht="15">
      <c r="A68" s="853"/>
      <c r="B68" s="854"/>
      <c r="C68" s="855" t="s">
        <v>230</v>
      </c>
      <c r="D68" s="853"/>
      <c r="E68" s="871"/>
      <c r="F68" s="871"/>
      <c r="G68" s="871" t="s">
        <v>252</v>
      </c>
      <c r="H68" s="869"/>
      <c r="I68" s="869"/>
      <c r="J68" s="868"/>
      <c r="K68" s="867"/>
      <c r="L68" s="867"/>
      <c r="M68" s="867"/>
      <c r="N68" s="2906">
        <f t="shared" si="2"/>
        <v>0</v>
      </c>
      <c r="O68" s="805"/>
      <c r="P68" s="805"/>
      <c r="Q68" s="805"/>
      <c r="R68" s="805"/>
      <c r="S68" s="805"/>
      <c r="T68" s="805"/>
      <c r="U68" s="805"/>
      <c r="V68" s="805"/>
      <c r="W68" s="805"/>
      <c r="X68" s="805"/>
      <c r="Y68" s="805"/>
      <c r="Z68" s="805"/>
      <c r="AA68" s="805"/>
      <c r="AB68" s="805"/>
      <c r="AC68" s="805"/>
      <c r="AD68" s="805"/>
      <c r="AE68" s="805"/>
      <c r="AF68" s="805"/>
    </row>
    <row r="69" spans="1:32" ht="15">
      <c r="A69" s="853"/>
      <c r="B69" s="854"/>
      <c r="C69" s="855"/>
      <c r="D69" s="853"/>
      <c r="E69" s="809"/>
      <c r="F69" s="809"/>
      <c r="G69" s="809"/>
      <c r="H69" s="866"/>
      <c r="I69" s="866"/>
      <c r="J69" s="868"/>
      <c r="K69" s="867"/>
      <c r="L69" s="867"/>
      <c r="M69" s="867"/>
      <c r="N69" s="2906"/>
      <c r="O69" s="805"/>
      <c r="P69" s="805"/>
      <c r="Q69" s="805"/>
      <c r="R69" s="805"/>
      <c r="S69" s="805"/>
      <c r="T69" s="805"/>
      <c r="U69" s="805"/>
      <c r="V69" s="805"/>
      <c r="W69" s="805"/>
      <c r="X69" s="805"/>
      <c r="Y69" s="805"/>
      <c r="Z69" s="805"/>
      <c r="AA69" s="805"/>
      <c r="AB69" s="805"/>
      <c r="AC69" s="805"/>
      <c r="AD69" s="805"/>
      <c r="AE69" s="805"/>
      <c r="AF69" s="805"/>
    </row>
    <row r="70" spans="1:32" ht="15">
      <c r="A70" s="853"/>
      <c r="B70" s="854"/>
      <c r="C70" s="855" t="s">
        <v>231</v>
      </c>
      <c r="D70" s="853"/>
      <c r="E70" s="809"/>
      <c r="F70" s="809"/>
      <c r="G70" s="809" t="s">
        <v>14</v>
      </c>
      <c r="H70" s="866"/>
      <c r="I70" s="866"/>
      <c r="J70" s="868"/>
      <c r="K70" s="867"/>
      <c r="L70" s="867"/>
      <c r="M70" s="867"/>
      <c r="N70" s="2906">
        <f t="shared" si="2"/>
        <v>0</v>
      </c>
      <c r="O70" s="805"/>
      <c r="P70" s="805"/>
      <c r="Q70" s="805"/>
      <c r="R70" s="805"/>
      <c r="S70" s="805"/>
      <c r="T70" s="805"/>
      <c r="U70" s="805"/>
      <c r="V70" s="805"/>
      <c r="W70" s="805"/>
      <c r="X70" s="805"/>
      <c r="Y70" s="805"/>
      <c r="Z70" s="805"/>
      <c r="AA70" s="805"/>
      <c r="AB70" s="805"/>
      <c r="AC70" s="805"/>
      <c r="AD70" s="805"/>
      <c r="AE70" s="805"/>
      <c r="AF70" s="805"/>
    </row>
    <row r="71" spans="1:32" ht="15">
      <c r="A71" s="853"/>
      <c r="B71" s="854"/>
      <c r="C71" s="855" t="s">
        <v>231</v>
      </c>
      <c r="D71" s="853"/>
      <c r="E71" s="809"/>
      <c r="F71" s="809"/>
      <c r="G71" s="809" t="s">
        <v>452</v>
      </c>
      <c r="H71" s="866"/>
      <c r="I71" s="866"/>
      <c r="J71" s="868"/>
      <c r="K71" s="867"/>
      <c r="L71" s="867"/>
      <c r="M71" s="867"/>
      <c r="N71" s="2906">
        <f t="shared" si="2"/>
        <v>0</v>
      </c>
      <c r="O71" s="805"/>
      <c r="P71" s="805"/>
      <c r="Q71" s="805"/>
      <c r="R71" s="805"/>
      <c r="S71" s="805"/>
      <c r="T71" s="805"/>
      <c r="U71" s="805"/>
      <c r="V71" s="805"/>
      <c r="W71" s="805"/>
      <c r="X71" s="805"/>
      <c r="Y71" s="805"/>
      <c r="Z71" s="805"/>
      <c r="AA71" s="805"/>
      <c r="AB71" s="805"/>
      <c r="AC71" s="805"/>
      <c r="AD71" s="805"/>
      <c r="AE71" s="805"/>
      <c r="AF71" s="805"/>
    </row>
    <row r="72" spans="1:32" ht="15">
      <c r="A72" s="853"/>
      <c r="B72" s="854"/>
      <c r="C72" s="855"/>
      <c r="D72" s="853"/>
      <c r="E72" s="809"/>
      <c r="F72" s="809"/>
      <c r="G72" s="809"/>
      <c r="H72" s="866"/>
      <c r="I72" s="866"/>
      <c r="J72" s="868"/>
      <c r="K72" s="867"/>
      <c r="L72" s="867"/>
      <c r="M72" s="867"/>
      <c r="N72" s="2906"/>
      <c r="O72" s="805"/>
      <c r="P72" s="805"/>
      <c r="Q72" s="805"/>
      <c r="R72" s="805"/>
      <c r="S72" s="805"/>
      <c r="T72" s="805"/>
      <c r="U72" s="805"/>
      <c r="V72" s="805"/>
      <c r="W72" s="805"/>
      <c r="X72" s="805"/>
      <c r="Y72" s="805"/>
      <c r="Z72" s="805"/>
      <c r="AA72" s="805"/>
      <c r="AB72" s="805"/>
      <c r="AC72" s="805"/>
      <c r="AD72" s="805"/>
      <c r="AE72" s="805"/>
      <c r="AF72" s="805"/>
    </row>
    <row r="73" spans="1:32" ht="15">
      <c r="A73" s="853"/>
      <c r="B73" s="854"/>
      <c r="C73" s="855"/>
      <c r="D73" s="853"/>
      <c r="E73" s="809"/>
      <c r="F73" s="809" t="s">
        <v>449</v>
      </c>
      <c r="G73" s="809" t="s">
        <v>253</v>
      </c>
      <c r="H73" s="809"/>
      <c r="I73" s="809"/>
      <c r="J73" s="855">
        <f>J75+J85+J86</f>
        <v>0</v>
      </c>
      <c r="K73" s="854">
        <f>K75+K85+K86</f>
        <v>0</v>
      </c>
      <c r="L73" s="854">
        <f>L75+L85+L86</f>
        <v>0</v>
      </c>
      <c r="M73" s="854">
        <f>M75+M85+M86</f>
        <v>0</v>
      </c>
      <c r="N73" s="2906">
        <f t="shared" si="2"/>
        <v>0</v>
      </c>
      <c r="O73" s="805"/>
      <c r="P73" s="805"/>
      <c r="Q73" s="805"/>
      <c r="R73" s="805"/>
      <c r="S73" s="805"/>
      <c r="T73" s="805"/>
      <c r="U73" s="805"/>
      <c r="V73" s="805"/>
      <c r="W73" s="805"/>
      <c r="X73" s="805"/>
      <c r="Y73" s="805"/>
      <c r="Z73" s="805"/>
      <c r="AA73" s="805"/>
      <c r="AB73" s="805"/>
      <c r="AC73" s="805"/>
      <c r="AD73" s="805"/>
      <c r="AE73" s="805"/>
      <c r="AF73" s="805"/>
    </row>
    <row r="74" spans="1:32" ht="15">
      <c r="A74" s="853"/>
      <c r="B74" s="854"/>
      <c r="C74" s="855"/>
      <c r="D74" s="853"/>
      <c r="E74" s="809"/>
      <c r="F74" s="809"/>
      <c r="G74" s="809"/>
      <c r="H74" s="809"/>
      <c r="I74" s="809"/>
      <c r="J74" s="855"/>
      <c r="K74" s="854"/>
      <c r="L74" s="854"/>
      <c r="M74" s="854"/>
      <c r="N74" s="2906"/>
      <c r="O74" s="805"/>
      <c r="P74" s="805"/>
      <c r="Q74" s="805"/>
      <c r="R74" s="805"/>
      <c r="S74" s="805"/>
      <c r="T74" s="805"/>
      <c r="U74" s="805"/>
      <c r="V74" s="805"/>
      <c r="W74" s="805"/>
      <c r="X74" s="805"/>
      <c r="Y74" s="805"/>
      <c r="Z74" s="805"/>
      <c r="AA74" s="805"/>
      <c r="AB74" s="805"/>
      <c r="AC74" s="805"/>
      <c r="AD74" s="805"/>
      <c r="AE74" s="805"/>
      <c r="AF74" s="805"/>
    </row>
    <row r="75" spans="1:32" ht="15">
      <c r="A75" s="853"/>
      <c r="B75" s="854"/>
      <c r="C75" s="855"/>
      <c r="D75" s="853"/>
      <c r="E75" s="809"/>
      <c r="F75" s="809"/>
      <c r="G75" s="865" t="s">
        <v>395</v>
      </c>
      <c r="H75" s="809" t="s">
        <v>254</v>
      </c>
      <c r="I75" s="809"/>
      <c r="J75" s="855">
        <f>J76+J77+J78+J82+J83</f>
        <v>0</v>
      </c>
      <c r="K75" s="854">
        <f>K76+K77+K78+K82+K83</f>
        <v>0</v>
      </c>
      <c r="L75" s="854">
        <f>L76+L77+L78+L82+L83</f>
        <v>0</v>
      </c>
      <c r="M75" s="854">
        <f>M76+M77+M78+M82+M83</f>
        <v>0</v>
      </c>
      <c r="N75" s="2906">
        <f t="shared" si="2"/>
        <v>0</v>
      </c>
      <c r="O75" s="805"/>
      <c r="P75" s="805"/>
      <c r="Q75" s="805"/>
      <c r="R75" s="805"/>
      <c r="S75" s="805"/>
      <c r="T75" s="805"/>
      <c r="U75" s="805"/>
      <c r="V75" s="805"/>
      <c r="W75" s="805"/>
      <c r="X75" s="805"/>
      <c r="Y75" s="805"/>
      <c r="Z75" s="805"/>
      <c r="AA75" s="805"/>
      <c r="AB75" s="805"/>
      <c r="AC75" s="805"/>
      <c r="AD75" s="805"/>
      <c r="AE75" s="805"/>
      <c r="AF75" s="805"/>
    </row>
    <row r="76" spans="1:32" ht="15">
      <c r="A76" s="853"/>
      <c r="B76" s="854"/>
      <c r="C76" s="855" t="s">
        <v>230</v>
      </c>
      <c r="D76" s="853"/>
      <c r="E76" s="809"/>
      <c r="F76" s="809"/>
      <c r="G76" s="809"/>
      <c r="H76" s="866" t="s">
        <v>255</v>
      </c>
      <c r="I76" s="866"/>
      <c r="J76" s="868"/>
      <c r="K76" s="867"/>
      <c r="L76" s="867"/>
      <c r="M76" s="867"/>
      <c r="N76" s="2906">
        <f t="shared" si="2"/>
        <v>0</v>
      </c>
      <c r="O76" s="805"/>
      <c r="P76" s="805"/>
      <c r="Q76" s="805"/>
      <c r="R76" s="805"/>
      <c r="S76" s="805"/>
      <c r="T76" s="805"/>
      <c r="U76" s="805"/>
      <c r="V76" s="805"/>
      <c r="W76" s="805"/>
      <c r="X76" s="805"/>
      <c r="Y76" s="805"/>
      <c r="Z76" s="805"/>
      <c r="AA76" s="805"/>
      <c r="AB76" s="805"/>
      <c r="AC76" s="805"/>
      <c r="AD76" s="805"/>
      <c r="AE76" s="805"/>
      <c r="AF76" s="805"/>
    </row>
    <row r="77" spans="1:32" ht="15">
      <c r="A77" s="853"/>
      <c r="B77" s="854"/>
      <c r="C77" s="855" t="s">
        <v>230</v>
      </c>
      <c r="D77" s="853"/>
      <c r="E77" s="809"/>
      <c r="F77" s="809"/>
      <c r="G77" s="809"/>
      <c r="H77" s="866" t="s">
        <v>1265</v>
      </c>
      <c r="I77" s="866"/>
      <c r="J77" s="868"/>
      <c r="K77" s="867"/>
      <c r="L77" s="867"/>
      <c r="M77" s="867"/>
      <c r="N77" s="2906">
        <f t="shared" si="2"/>
        <v>0</v>
      </c>
      <c r="O77" s="805"/>
      <c r="P77" s="805"/>
      <c r="Q77" s="805"/>
      <c r="R77" s="805"/>
      <c r="S77" s="805"/>
      <c r="T77" s="805"/>
      <c r="U77" s="805"/>
      <c r="V77" s="805"/>
      <c r="W77" s="805"/>
      <c r="X77" s="805"/>
      <c r="Y77" s="805"/>
      <c r="Z77" s="805"/>
      <c r="AA77" s="805"/>
      <c r="AB77" s="805"/>
      <c r="AC77" s="805"/>
      <c r="AD77" s="805"/>
      <c r="AE77" s="805"/>
      <c r="AF77" s="805"/>
    </row>
    <row r="78" spans="1:32" ht="15">
      <c r="A78" s="853"/>
      <c r="B78" s="854"/>
      <c r="C78" s="855"/>
      <c r="D78" s="853"/>
      <c r="E78" s="809"/>
      <c r="F78" s="809"/>
      <c r="G78" s="809"/>
      <c r="H78" s="866" t="s">
        <v>256</v>
      </c>
      <c r="I78" s="866"/>
      <c r="J78" s="868">
        <f>J79+J80+J81</f>
        <v>0</v>
      </c>
      <c r="K78" s="867">
        <f>K79+K80+K81</f>
        <v>0</v>
      </c>
      <c r="L78" s="867">
        <f>L79+L80+L81</f>
        <v>0</v>
      </c>
      <c r="M78" s="867">
        <f>M79+M80+M81</f>
        <v>0</v>
      </c>
      <c r="N78" s="2906">
        <f t="shared" si="2"/>
        <v>0</v>
      </c>
      <c r="O78" s="805"/>
      <c r="P78" s="805"/>
      <c r="Q78" s="805"/>
      <c r="R78" s="805"/>
      <c r="S78" s="805"/>
      <c r="T78" s="805"/>
      <c r="U78" s="805"/>
      <c r="V78" s="805"/>
      <c r="W78" s="805"/>
      <c r="X78" s="805"/>
      <c r="Y78" s="805"/>
      <c r="Z78" s="805"/>
      <c r="AA78" s="805"/>
      <c r="AB78" s="805"/>
      <c r="AC78" s="805"/>
      <c r="AD78" s="805"/>
      <c r="AE78" s="805"/>
      <c r="AF78" s="805"/>
    </row>
    <row r="79" spans="1:32" ht="15">
      <c r="A79" s="853"/>
      <c r="B79" s="854"/>
      <c r="C79" s="855" t="s">
        <v>230</v>
      </c>
      <c r="D79" s="853"/>
      <c r="E79" s="809"/>
      <c r="F79" s="809"/>
      <c r="G79" s="809"/>
      <c r="H79" s="866"/>
      <c r="I79" s="866" t="s">
        <v>257</v>
      </c>
      <c r="J79" s="868"/>
      <c r="K79" s="867"/>
      <c r="L79" s="867"/>
      <c r="M79" s="867"/>
      <c r="N79" s="2906">
        <f t="shared" ref="N79:N133" si="3">J79+K79+L79+M79</f>
        <v>0</v>
      </c>
      <c r="O79" s="805"/>
      <c r="P79" s="805"/>
      <c r="Q79" s="805"/>
      <c r="R79" s="805"/>
      <c r="S79" s="805"/>
      <c r="T79" s="805"/>
      <c r="U79" s="805"/>
      <c r="V79" s="805"/>
      <c r="W79" s="805"/>
      <c r="X79" s="805"/>
      <c r="Y79" s="805"/>
      <c r="Z79" s="805"/>
      <c r="AA79" s="805"/>
      <c r="AB79" s="805"/>
      <c r="AC79" s="805"/>
      <c r="AD79" s="805"/>
      <c r="AE79" s="805"/>
      <c r="AF79" s="805"/>
    </row>
    <row r="80" spans="1:32" ht="15">
      <c r="A80" s="853"/>
      <c r="B80" s="854"/>
      <c r="C80" s="855" t="s">
        <v>231</v>
      </c>
      <c r="D80" s="853"/>
      <c r="E80" s="809"/>
      <c r="F80" s="809"/>
      <c r="G80" s="809"/>
      <c r="H80" s="866"/>
      <c r="I80" s="866" t="s">
        <v>285</v>
      </c>
      <c r="J80" s="868"/>
      <c r="K80" s="867"/>
      <c r="L80" s="867"/>
      <c r="M80" s="867"/>
      <c r="N80" s="2906">
        <f t="shared" si="3"/>
        <v>0</v>
      </c>
      <c r="O80" s="805"/>
      <c r="P80" s="805"/>
      <c r="Q80" s="805"/>
      <c r="R80" s="805"/>
      <c r="S80" s="805"/>
      <c r="T80" s="805"/>
      <c r="U80" s="805"/>
      <c r="V80" s="805"/>
      <c r="W80" s="805"/>
      <c r="X80" s="805"/>
      <c r="Y80" s="805"/>
      <c r="Z80" s="805"/>
      <c r="AA80" s="805"/>
      <c r="AB80" s="805"/>
      <c r="AC80" s="805"/>
      <c r="AD80" s="805"/>
      <c r="AE80" s="805"/>
      <c r="AF80" s="805"/>
    </row>
    <row r="81" spans="1:32" ht="15">
      <c r="A81" s="853"/>
      <c r="B81" s="854"/>
      <c r="C81" s="855" t="s">
        <v>231</v>
      </c>
      <c r="D81" s="853"/>
      <c r="E81" s="809"/>
      <c r="F81" s="809"/>
      <c r="G81" s="809"/>
      <c r="H81" s="866"/>
      <c r="I81" s="866" t="s">
        <v>258</v>
      </c>
      <c r="J81" s="868"/>
      <c r="K81" s="867"/>
      <c r="L81" s="867"/>
      <c r="M81" s="867"/>
      <c r="N81" s="2906">
        <f t="shared" si="3"/>
        <v>0</v>
      </c>
      <c r="O81" s="805"/>
      <c r="P81" s="805"/>
      <c r="Q81" s="805"/>
      <c r="R81" s="805"/>
      <c r="S81" s="805"/>
      <c r="T81" s="805"/>
      <c r="U81" s="805"/>
      <c r="V81" s="805"/>
      <c r="W81" s="805"/>
      <c r="X81" s="805"/>
      <c r="Y81" s="805"/>
      <c r="Z81" s="805"/>
      <c r="AA81" s="805"/>
      <c r="AB81" s="805"/>
      <c r="AC81" s="805"/>
      <c r="AD81" s="805"/>
      <c r="AE81" s="805"/>
      <c r="AF81" s="805"/>
    </row>
    <row r="82" spans="1:32" ht="15">
      <c r="A82" s="853"/>
      <c r="B82" s="854"/>
      <c r="C82" s="855" t="s">
        <v>230</v>
      </c>
      <c r="D82" s="853"/>
      <c r="E82" s="809"/>
      <c r="F82" s="809"/>
      <c r="G82" s="809"/>
      <c r="H82" s="866" t="s">
        <v>259</v>
      </c>
      <c r="I82" s="866"/>
      <c r="J82" s="868"/>
      <c r="K82" s="867"/>
      <c r="L82" s="867"/>
      <c r="M82" s="867"/>
      <c r="N82" s="2906">
        <f t="shared" si="3"/>
        <v>0</v>
      </c>
      <c r="O82" s="805"/>
      <c r="P82" s="805"/>
      <c r="Q82" s="805"/>
      <c r="R82" s="805"/>
      <c r="S82" s="805"/>
      <c r="T82" s="805"/>
      <c r="U82" s="805"/>
      <c r="V82" s="805"/>
      <c r="W82" s="805"/>
      <c r="X82" s="805"/>
      <c r="Y82" s="805"/>
      <c r="Z82" s="805"/>
      <c r="AA82" s="805"/>
      <c r="AB82" s="805"/>
      <c r="AC82" s="805"/>
      <c r="AD82" s="805"/>
      <c r="AE82" s="805"/>
      <c r="AF82" s="805"/>
    </row>
    <row r="83" spans="1:32" ht="15">
      <c r="A83" s="853"/>
      <c r="B83" s="854"/>
      <c r="C83" s="855" t="s">
        <v>231</v>
      </c>
      <c r="D83" s="853"/>
      <c r="E83" s="1414"/>
      <c r="F83" s="1414"/>
      <c r="G83" s="1414"/>
      <c r="H83" s="1415" t="s">
        <v>1266</v>
      </c>
      <c r="I83" s="1415"/>
      <c r="J83" s="868"/>
      <c r="K83" s="955"/>
      <c r="L83" s="955"/>
      <c r="M83" s="955"/>
      <c r="N83" s="2906">
        <f t="shared" si="3"/>
        <v>0</v>
      </c>
      <c r="O83" s="805"/>
      <c r="P83" s="805"/>
      <c r="Q83" s="805"/>
      <c r="R83" s="805"/>
      <c r="S83" s="805"/>
      <c r="T83" s="805"/>
      <c r="U83" s="805"/>
      <c r="V83" s="805"/>
      <c r="W83" s="805"/>
      <c r="X83" s="805"/>
      <c r="Y83" s="805"/>
      <c r="Z83" s="805"/>
      <c r="AA83" s="805"/>
      <c r="AB83" s="805"/>
      <c r="AC83" s="805"/>
      <c r="AD83" s="805"/>
      <c r="AE83" s="805"/>
      <c r="AF83" s="805"/>
    </row>
    <row r="84" spans="1:32" ht="15">
      <c r="A84" s="853"/>
      <c r="B84" s="854"/>
      <c r="C84" s="855"/>
      <c r="D84" s="853"/>
      <c r="E84" s="809"/>
      <c r="F84" s="809"/>
      <c r="G84" s="809"/>
      <c r="H84" s="809"/>
      <c r="I84" s="809"/>
      <c r="J84" s="868"/>
      <c r="K84" s="867"/>
      <c r="L84" s="867"/>
      <c r="M84" s="867"/>
      <c r="N84" s="2906"/>
      <c r="O84" s="805"/>
      <c r="P84" s="805"/>
      <c r="Q84" s="805"/>
      <c r="R84" s="805"/>
      <c r="S84" s="805"/>
      <c r="T84" s="805"/>
      <c r="U84" s="805"/>
      <c r="V84" s="805"/>
      <c r="W84" s="805"/>
      <c r="X84" s="805"/>
      <c r="Y84" s="805"/>
      <c r="Z84" s="805"/>
      <c r="AA84" s="805"/>
      <c r="AB84" s="805"/>
      <c r="AC84" s="805"/>
      <c r="AD84" s="805"/>
      <c r="AE84" s="805"/>
      <c r="AF84" s="805"/>
    </row>
    <row r="85" spans="1:32" ht="15">
      <c r="A85" s="853"/>
      <c r="B85" s="854"/>
      <c r="C85" s="855" t="s">
        <v>231</v>
      </c>
      <c r="D85" s="853"/>
      <c r="E85" s="809"/>
      <c r="F85" s="809"/>
      <c r="G85" s="809" t="s">
        <v>856</v>
      </c>
      <c r="H85" s="866"/>
      <c r="I85" s="809"/>
      <c r="J85" s="868"/>
      <c r="K85" s="867"/>
      <c r="L85" s="867"/>
      <c r="M85" s="867"/>
      <c r="N85" s="2906">
        <f t="shared" si="3"/>
        <v>0</v>
      </c>
      <c r="O85" s="805"/>
      <c r="P85" s="805"/>
      <c r="Q85" s="805"/>
      <c r="R85" s="805"/>
      <c r="S85" s="805"/>
      <c r="T85" s="805"/>
      <c r="U85" s="805"/>
      <c r="V85" s="805"/>
      <c r="W85" s="805"/>
      <c r="X85" s="805"/>
      <c r="Y85" s="805"/>
      <c r="Z85" s="805"/>
      <c r="AA85" s="805"/>
      <c r="AB85" s="805"/>
      <c r="AC85" s="805"/>
      <c r="AD85" s="805"/>
      <c r="AE85" s="805"/>
      <c r="AF85" s="805"/>
    </row>
    <row r="86" spans="1:32" ht="15">
      <c r="A86" s="853"/>
      <c r="B86" s="854"/>
      <c r="C86" s="855" t="s">
        <v>231</v>
      </c>
      <c r="D86" s="853"/>
      <c r="E86" s="809"/>
      <c r="F86" s="809"/>
      <c r="G86" s="809" t="s">
        <v>452</v>
      </c>
      <c r="H86" s="866"/>
      <c r="I86" s="809"/>
      <c r="J86" s="868"/>
      <c r="K86" s="867"/>
      <c r="L86" s="867"/>
      <c r="M86" s="867"/>
      <c r="N86" s="2906">
        <f t="shared" si="3"/>
        <v>0</v>
      </c>
      <c r="O86" s="805"/>
      <c r="P86" s="805"/>
      <c r="Q86" s="805"/>
      <c r="R86" s="805"/>
      <c r="S86" s="805"/>
      <c r="T86" s="805"/>
      <c r="U86" s="805"/>
      <c r="V86" s="805"/>
      <c r="W86" s="805"/>
      <c r="X86" s="805"/>
      <c r="Y86" s="805"/>
      <c r="Z86" s="805"/>
      <c r="AA86" s="805"/>
      <c r="AB86" s="805"/>
      <c r="AC86" s="805"/>
      <c r="AD86" s="805"/>
      <c r="AE86" s="805"/>
      <c r="AF86" s="805"/>
    </row>
    <row r="87" spans="1:32" ht="15">
      <c r="A87" s="853"/>
      <c r="B87" s="854"/>
      <c r="C87" s="855"/>
      <c r="D87" s="853"/>
      <c r="E87" s="809"/>
      <c r="F87" s="809"/>
      <c r="G87" s="809"/>
      <c r="H87" s="866"/>
      <c r="I87" s="866"/>
      <c r="J87" s="868"/>
      <c r="K87" s="867"/>
      <c r="L87" s="867"/>
      <c r="M87" s="867"/>
      <c r="N87" s="2906"/>
      <c r="O87" s="805"/>
      <c r="P87" s="805"/>
      <c r="Q87" s="805"/>
      <c r="R87" s="805"/>
      <c r="S87" s="805"/>
      <c r="T87" s="805"/>
      <c r="U87" s="805"/>
      <c r="V87" s="805"/>
      <c r="W87" s="805"/>
      <c r="X87" s="805"/>
      <c r="Y87" s="805"/>
      <c r="Z87" s="805"/>
      <c r="AA87" s="805"/>
      <c r="AB87" s="805"/>
      <c r="AC87" s="805"/>
      <c r="AD87" s="805"/>
      <c r="AE87" s="805"/>
      <c r="AF87" s="805"/>
    </row>
    <row r="88" spans="1:32" ht="15">
      <c r="A88" s="853"/>
      <c r="B88" s="854"/>
      <c r="C88" s="855"/>
      <c r="D88" s="853"/>
      <c r="E88" s="809"/>
      <c r="F88" s="809" t="s">
        <v>450</v>
      </c>
      <c r="G88" s="809" t="s">
        <v>260</v>
      </c>
      <c r="H88" s="866"/>
      <c r="I88" s="866"/>
      <c r="J88" s="868">
        <f>J90+J91</f>
        <v>0</v>
      </c>
      <c r="K88" s="867">
        <f>K90+K91</f>
        <v>0</v>
      </c>
      <c r="L88" s="867">
        <f>L90+L91</f>
        <v>0</v>
      </c>
      <c r="M88" s="867">
        <f>M90+M91</f>
        <v>0</v>
      </c>
      <c r="N88" s="2906">
        <f t="shared" si="3"/>
        <v>0</v>
      </c>
      <c r="O88" s="805"/>
      <c r="P88" s="805"/>
      <c r="Q88" s="805"/>
      <c r="R88" s="805"/>
      <c r="S88" s="805"/>
      <c r="T88" s="805"/>
      <c r="U88" s="805"/>
      <c r="V88" s="805"/>
      <c r="W88" s="805"/>
      <c r="X88" s="805"/>
      <c r="Y88" s="805"/>
      <c r="Z88" s="805"/>
      <c r="AA88" s="805"/>
      <c r="AB88" s="805"/>
      <c r="AC88" s="805"/>
      <c r="AD88" s="805"/>
      <c r="AE88" s="805"/>
      <c r="AF88" s="805"/>
    </row>
    <row r="89" spans="1:32" ht="15">
      <c r="A89" s="853"/>
      <c r="B89" s="854"/>
      <c r="C89" s="855"/>
      <c r="D89" s="853"/>
      <c r="E89" s="809"/>
      <c r="F89" s="809"/>
      <c r="G89" s="809" t="s">
        <v>261</v>
      </c>
      <c r="H89" s="866"/>
      <c r="I89" s="866"/>
      <c r="J89" s="868"/>
      <c r="K89" s="867"/>
      <c r="L89" s="867"/>
      <c r="M89" s="867"/>
      <c r="N89" s="2906">
        <f t="shared" si="3"/>
        <v>0</v>
      </c>
      <c r="O89" s="805"/>
      <c r="P89" s="805"/>
      <c r="Q89" s="805"/>
      <c r="R89" s="805"/>
      <c r="S89" s="805"/>
      <c r="T89" s="805"/>
      <c r="U89" s="805"/>
      <c r="V89" s="805"/>
      <c r="W89" s="805"/>
      <c r="X89" s="805"/>
      <c r="Y89" s="805"/>
      <c r="Z89" s="805"/>
      <c r="AA89" s="805"/>
      <c r="AB89" s="805"/>
      <c r="AC89" s="805"/>
      <c r="AD89" s="805"/>
      <c r="AE89" s="805"/>
      <c r="AF89" s="805"/>
    </row>
    <row r="90" spans="1:32" ht="15">
      <c r="A90" s="853"/>
      <c r="B90" s="854"/>
      <c r="C90" s="855" t="s">
        <v>231</v>
      </c>
      <c r="D90" s="853"/>
      <c r="E90" s="809"/>
      <c r="F90" s="809"/>
      <c r="G90" s="809"/>
      <c r="H90" s="866" t="s">
        <v>285</v>
      </c>
      <c r="I90" s="866"/>
      <c r="J90" s="868"/>
      <c r="K90" s="867"/>
      <c r="L90" s="867"/>
      <c r="M90" s="867"/>
      <c r="N90" s="2906">
        <f t="shared" si="3"/>
        <v>0</v>
      </c>
      <c r="O90" s="805"/>
      <c r="P90" s="805"/>
      <c r="Q90" s="805"/>
      <c r="R90" s="805"/>
      <c r="S90" s="805"/>
      <c r="T90" s="805"/>
      <c r="U90" s="805"/>
      <c r="V90" s="805"/>
      <c r="W90" s="805"/>
      <c r="X90" s="805"/>
      <c r="Y90" s="805"/>
      <c r="Z90" s="805"/>
      <c r="AA90" s="805"/>
      <c r="AB90" s="805"/>
      <c r="AC90" s="805"/>
      <c r="AD90" s="805"/>
      <c r="AE90" s="805"/>
      <c r="AF90" s="805"/>
    </row>
    <row r="91" spans="1:32" ht="15">
      <c r="A91" s="853"/>
      <c r="B91" s="854"/>
      <c r="C91" s="855" t="s">
        <v>230</v>
      </c>
      <c r="D91" s="853"/>
      <c r="E91" s="809"/>
      <c r="F91" s="809"/>
      <c r="G91" s="809"/>
      <c r="H91" s="866" t="s">
        <v>286</v>
      </c>
      <c r="I91" s="866"/>
      <c r="J91" s="868"/>
      <c r="K91" s="867"/>
      <c r="L91" s="867"/>
      <c r="M91" s="867"/>
      <c r="N91" s="2906">
        <f t="shared" si="3"/>
        <v>0</v>
      </c>
      <c r="O91" s="805"/>
      <c r="P91" s="805"/>
      <c r="Q91" s="805"/>
      <c r="R91" s="805"/>
      <c r="S91" s="805"/>
      <c r="T91" s="805"/>
      <c r="U91" s="805"/>
      <c r="V91" s="805"/>
      <c r="W91" s="805"/>
      <c r="X91" s="805"/>
      <c r="Y91" s="805"/>
      <c r="Z91" s="805"/>
      <c r="AA91" s="805"/>
      <c r="AB91" s="805"/>
      <c r="AC91" s="805"/>
      <c r="AD91" s="805"/>
      <c r="AE91" s="805"/>
      <c r="AF91" s="805"/>
    </row>
    <row r="92" spans="1:32" ht="15">
      <c r="A92" s="853"/>
      <c r="B92" s="854"/>
      <c r="C92" s="855"/>
      <c r="D92" s="853"/>
      <c r="E92" s="809"/>
      <c r="F92" s="809"/>
      <c r="G92" s="809"/>
      <c r="H92" s="866"/>
      <c r="I92" s="866"/>
      <c r="J92" s="868"/>
      <c r="K92" s="867"/>
      <c r="L92" s="867"/>
      <c r="M92" s="867"/>
      <c r="N92" s="2906"/>
      <c r="O92" s="805"/>
      <c r="P92" s="805"/>
      <c r="Q92" s="805"/>
      <c r="R92" s="805"/>
      <c r="S92" s="805"/>
      <c r="T92" s="805"/>
      <c r="U92" s="805"/>
      <c r="V92" s="805"/>
      <c r="W92" s="805"/>
      <c r="X92" s="805"/>
      <c r="Y92" s="805"/>
      <c r="Z92" s="805"/>
      <c r="AA92" s="805"/>
      <c r="AB92" s="805"/>
      <c r="AC92" s="805"/>
      <c r="AD92" s="805"/>
      <c r="AE92" s="805"/>
      <c r="AF92" s="805"/>
    </row>
    <row r="93" spans="1:32" ht="15">
      <c r="A93" s="853"/>
      <c r="B93" s="854"/>
      <c r="C93" s="855" t="s">
        <v>231</v>
      </c>
      <c r="D93" s="853"/>
      <c r="E93" s="809"/>
      <c r="F93" s="809"/>
      <c r="G93" s="809" t="s">
        <v>856</v>
      </c>
      <c r="H93" s="866"/>
      <c r="I93" s="866"/>
      <c r="J93" s="868"/>
      <c r="K93" s="867"/>
      <c r="L93" s="867"/>
      <c r="M93" s="867"/>
      <c r="N93" s="2906">
        <f t="shared" si="3"/>
        <v>0</v>
      </c>
      <c r="O93" s="805"/>
      <c r="P93" s="805"/>
      <c r="Q93" s="805"/>
      <c r="R93" s="805"/>
      <c r="S93" s="805"/>
      <c r="T93" s="805"/>
      <c r="U93" s="805"/>
      <c r="V93" s="805"/>
      <c r="W93" s="805"/>
      <c r="X93" s="805"/>
      <c r="Y93" s="805"/>
      <c r="Z93" s="805"/>
      <c r="AA93" s="805"/>
      <c r="AB93" s="805"/>
      <c r="AC93" s="805"/>
      <c r="AD93" s="805"/>
      <c r="AE93" s="805"/>
      <c r="AF93" s="805"/>
    </row>
    <row r="94" spans="1:32" ht="15">
      <c r="A94" s="853"/>
      <c r="B94" s="854"/>
      <c r="C94" s="855" t="s">
        <v>231</v>
      </c>
      <c r="D94" s="853"/>
      <c r="E94" s="809"/>
      <c r="F94" s="809"/>
      <c r="G94" s="809" t="s">
        <v>452</v>
      </c>
      <c r="H94" s="866"/>
      <c r="I94" s="866"/>
      <c r="J94" s="868"/>
      <c r="K94" s="867"/>
      <c r="L94" s="867"/>
      <c r="M94" s="867"/>
      <c r="N94" s="2906">
        <f t="shared" si="3"/>
        <v>0</v>
      </c>
      <c r="O94" s="805"/>
      <c r="P94" s="805"/>
      <c r="Q94" s="805"/>
      <c r="R94" s="805"/>
      <c r="S94" s="805"/>
      <c r="T94" s="805"/>
      <c r="U94" s="805"/>
      <c r="V94" s="805"/>
      <c r="W94" s="805"/>
      <c r="X94" s="805"/>
      <c r="Y94" s="805"/>
      <c r="Z94" s="805"/>
      <c r="AA94" s="805"/>
      <c r="AB94" s="805"/>
      <c r="AC94" s="805"/>
      <c r="AD94" s="805"/>
      <c r="AE94" s="805"/>
      <c r="AF94" s="805"/>
    </row>
    <row r="95" spans="1:32" ht="15">
      <c r="A95" s="853"/>
      <c r="B95" s="854"/>
      <c r="C95" s="855"/>
      <c r="D95" s="853"/>
      <c r="E95" s="809"/>
      <c r="F95" s="809"/>
      <c r="G95" s="809"/>
      <c r="H95" s="866"/>
      <c r="I95" s="866"/>
      <c r="J95" s="868"/>
      <c r="K95" s="867"/>
      <c r="L95" s="867"/>
      <c r="M95" s="867"/>
      <c r="N95" s="2906"/>
      <c r="O95" s="805"/>
      <c r="P95" s="805"/>
      <c r="Q95" s="805"/>
      <c r="R95" s="805"/>
      <c r="S95" s="805"/>
      <c r="T95" s="805"/>
      <c r="U95" s="805"/>
      <c r="V95" s="805"/>
      <c r="W95" s="805"/>
      <c r="X95" s="805"/>
      <c r="Y95" s="805"/>
      <c r="Z95" s="805"/>
      <c r="AA95" s="805"/>
      <c r="AB95" s="805"/>
      <c r="AC95" s="805"/>
      <c r="AD95" s="805"/>
      <c r="AE95" s="805"/>
      <c r="AF95" s="805"/>
    </row>
    <row r="96" spans="1:32" ht="15">
      <c r="A96" s="853"/>
      <c r="B96" s="854"/>
      <c r="C96" s="855"/>
      <c r="D96" s="853"/>
      <c r="E96" s="809" t="s">
        <v>441</v>
      </c>
      <c r="F96" s="809" t="s">
        <v>262</v>
      </c>
      <c r="G96" s="809"/>
      <c r="H96" s="809"/>
      <c r="I96" s="809"/>
      <c r="J96" s="855">
        <f>J98+J99+J100+J101+J102</f>
        <v>0</v>
      </c>
      <c r="K96" s="854">
        <f>K98+K99+K100+K101+K102</f>
        <v>0</v>
      </c>
      <c r="L96" s="854">
        <f>L98+L99+L100+L101+L102</f>
        <v>0</v>
      </c>
      <c r="M96" s="854">
        <f>M98+M99+M100+M101+M102</f>
        <v>0</v>
      </c>
      <c r="N96" s="2906">
        <f t="shared" si="3"/>
        <v>0</v>
      </c>
      <c r="O96" s="805"/>
      <c r="P96" s="805"/>
      <c r="Q96" s="805"/>
      <c r="R96" s="805"/>
      <c r="S96" s="805"/>
      <c r="T96" s="805"/>
      <c r="U96" s="805"/>
      <c r="V96" s="805"/>
      <c r="W96" s="805"/>
      <c r="X96" s="805"/>
      <c r="Y96" s="805"/>
      <c r="Z96" s="805"/>
      <c r="AA96" s="805"/>
      <c r="AB96" s="805"/>
      <c r="AC96" s="805"/>
      <c r="AD96" s="805"/>
      <c r="AE96" s="805"/>
      <c r="AF96" s="805"/>
    </row>
    <row r="97" spans="1:32" ht="15">
      <c r="A97" s="853"/>
      <c r="B97" s="854"/>
      <c r="C97" s="855"/>
      <c r="D97" s="853"/>
      <c r="E97" s="809"/>
      <c r="F97" s="809"/>
      <c r="G97" s="809"/>
      <c r="H97" s="809"/>
      <c r="I97" s="809"/>
      <c r="J97" s="855"/>
      <c r="K97" s="854"/>
      <c r="L97" s="854"/>
      <c r="M97" s="854"/>
      <c r="N97" s="2906"/>
      <c r="O97" s="805"/>
      <c r="P97" s="805"/>
      <c r="Q97" s="805"/>
      <c r="R97" s="805"/>
      <c r="S97" s="805"/>
      <c r="T97" s="805"/>
      <c r="U97" s="805"/>
      <c r="V97" s="805"/>
      <c r="W97" s="805"/>
      <c r="X97" s="805"/>
      <c r="Y97" s="805"/>
      <c r="Z97" s="805"/>
      <c r="AA97" s="805"/>
      <c r="AB97" s="805"/>
      <c r="AC97" s="805"/>
      <c r="AD97" s="805"/>
      <c r="AE97" s="805"/>
      <c r="AF97" s="805"/>
    </row>
    <row r="98" spans="1:32" ht="15">
      <c r="A98" s="853"/>
      <c r="B98" s="854"/>
      <c r="C98" s="872" t="s">
        <v>231</v>
      </c>
      <c r="D98" s="811"/>
      <c r="E98" s="811"/>
      <c r="F98" s="811"/>
      <c r="G98" s="811" t="s">
        <v>501</v>
      </c>
      <c r="H98" s="811"/>
      <c r="I98" s="811"/>
      <c r="J98" s="855"/>
      <c r="K98" s="854"/>
      <c r="L98" s="854"/>
      <c r="M98" s="854"/>
      <c r="N98" s="2906">
        <f t="shared" si="3"/>
        <v>0</v>
      </c>
      <c r="O98" s="805"/>
      <c r="P98" s="805"/>
      <c r="Q98" s="805"/>
      <c r="R98" s="805"/>
      <c r="S98" s="805"/>
      <c r="T98" s="805"/>
      <c r="U98" s="805"/>
      <c r="V98" s="805"/>
      <c r="W98" s="805"/>
      <c r="X98" s="805"/>
      <c r="Y98" s="805"/>
      <c r="Z98" s="805"/>
      <c r="AA98" s="805"/>
      <c r="AB98" s="805"/>
      <c r="AC98" s="805"/>
      <c r="AD98" s="805"/>
      <c r="AE98" s="805"/>
      <c r="AF98" s="805"/>
    </row>
    <row r="99" spans="1:32" ht="15">
      <c r="A99" s="853"/>
      <c r="B99" s="854"/>
      <c r="C99" s="872" t="s">
        <v>231</v>
      </c>
      <c r="D99" s="811"/>
      <c r="E99" s="811"/>
      <c r="F99" s="811"/>
      <c r="G99" s="811" t="s">
        <v>502</v>
      </c>
      <c r="H99" s="812"/>
      <c r="I99" s="812"/>
      <c r="J99" s="868"/>
      <c r="K99" s="867"/>
      <c r="L99" s="867"/>
      <c r="M99" s="867"/>
      <c r="N99" s="2906">
        <f t="shared" si="3"/>
        <v>0</v>
      </c>
      <c r="O99" s="805"/>
      <c r="P99" s="805"/>
      <c r="Q99" s="805"/>
      <c r="R99" s="805"/>
      <c r="S99" s="805"/>
      <c r="T99" s="805"/>
      <c r="U99" s="805"/>
      <c r="V99" s="805"/>
      <c r="W99" s="805"/>
      <c r="X99" s="805"/>
      <c r="Y99" s="805"/>
      <c r="Z99" s="805"/>
      <c r="AA99" s="805"/>
      <c r="AB99" s="805"/>
      <c r="AC99" s="805"/>
      <c r="AD99" s="805"/>
      <c r="AE99" s="805"/>
      <c r="AF99" s="805"/>
    </row>
    <row r="100" spans="1:32" ht="15">
      <c r="A100" s="853"/>
      <c r="B100" s="854"/>
      <c r="C100" s="872" t="s">
        <v>503</v>
      </c>
      <c r="D100" s="811"/>
      <c r="E100" s="811"/>
      <c r="F100" s="811"/>
      <c r="G100" s="811" t="s">
        <v>504</v>
      </c>
      <c r="H100" s="812"/>
      <c r="I100" s="812"/>
      <c r="J100" s="868"/>
      <c r="K100" s="867"/>
      <c r="L100" s="867"/>
      <c r="M100" s="867"/>
      <c r="N100" s="2906">
        <f t="shared" si="3"/>
        <v>0</v>
      </c>
      <c r="O100" s="805"/>
      <c r="P100" s="805"/>
      <c r="Q100" s="805"/>
      <c r="R100" s="805"/>
      <c r="S100" s="805"/>
      <c r="T100" s="805"/>
      <c r="U100" s="805"/>
      <c r="V100" s="805"/>
      <c r="W100" s="805"/>
      <c r="X100" s="805"/>
      <c r="Y100" s="805"/>
      <c r="Z100" s="805"/>
      <c r="AA100" s="805"/>
      <c r="AB100" s="805"/>
      <c r="AC100" s="805"/>
      <c r="AD100" s="805"/>
      <c r="AE100" s="805"/>
      <c r="AF100" s="805"/>
    </row>
    <row r="101" spans="1:32" ht="15">
      <c r="A101" s="853"/>
      <c r="B101" s="854"/>
      <c r="C101" s="872" t="s">
        <v>231</v>
      </c>
      <c r="D101" s="811"/>
      <c r="E101" s="811"/>
      <c r="F101" s="811"/>
      <c r="G101" s="811" t="s">
        <v>1267</v>
      </c>
      <c r="H101" s="811"/>
      <c r="I101" s="811"/>
      <c r="J101" s="855"/>
      <c r="K101" s="854"/>
      <c r="L101" s="854"/>
      <c r="M101" s="854"/>
      <c r="N101" s="2906">
        <f t="shared" si="3"/>
        <v>0</v>
      </c>
      <c r="O101" s="805"/>
      <c r="P101" s="805"/>
      <c r="Q101" s="805"/>
      <c r="R101" s="805"/>
      <c r="S101" s="805"/>
      <c r="T101" s="805"/>
      <c r="U101" s="805"/>
      <c r="V101" s="805"/>
      <c r="W101" s="805"/>
      <c r="X101" s="805"/>
      <c r="Y101" s="805"/>
      <c r="Z101" s="805"/>
      <c r="AA101" s="805"/>
      <c r="AB101" s="805"/>
      <c r="AC101" s="805"/>
      <c r="AD101" s="805"/>
      <c r="AE101" s="805"/>
      <c r="AF101" s="805"/>
    </row>
    <row r="102" spans="1:32" ht="15">
      <c r="A102" s="853"/>
      <c r="B102" s="854"/>
      <c r="C102" s="872" t="s">
        <v>231</v>
      </c>
      <c r="D102" s="811"/>
      <c r="E102" s="811"/>
      <c r="F102" s="811"/>
      <c r="G102" s="811" t="s">
        <v>505</v>
      </c>
      <c r="H102" s="811"/>
      <c r="I102" s="811"/>
      <c r="J102" s="855"/>
      <c r="K102" s="854"/>
      <c r="L102" s="854"/>
      <c r="M102" s="854"/>
      <c r="N102" s="2906">
        <f t="shared" si="3"/>
        <v>0</v>
      </c>
      <c r="O102" s="805"/>
      <c r="P102" s="805"/>
      <c r="Q102" s="805"/>
      <c r="R102" s="805"/>
      <c r="S102" s="805"/>
      <c r="T102" s="805"/>
      <c r="U102" s="805"/>
      <c r="V102" s="805"/>
      <c r="W102" s="805"/>
      <c r="X102" s="805"/>
      <c r="Y102" s="805"/>
      <c r="Z102" s="805"/>
      <c r="AA102" s="805"/>
      <c r="AB102" s="805"/>
      <c r="AC102" s="805"/>
      <c r="AD102" s="805"/>
      <c r="AE102" s="805"/>
      <c r="AF102" s="805"/>
    </row>
    <row r="103" spans="1:32" ht="15">
      <c r="A103" s="853"/>
      <c r="B103" s="854"/>
      <c r="C103" s="855"/>
      <c r="D103" s="853"/>
      <c r="E103" s="809"/>
      <c r="F103" s="809"/>
      <c r="G103" s="866"/>
      <c r="H103" s="866"/>
      <c r="I103" s="866"/>
      <c r="J103" s="868"/>
      <c r="K103" s="867"/>
      <c r="L103" s="867"/>
      <c r="M103" s="867"/>
      <c r="N103" s="2906"/>
      <c r="O103" s="805"/>
      <c r="P103" s="805"/>
      <c r="Q103" s="805"/>
      <c r="R103" s="805"/>
      <c r="S103" s="805"/>
      <c r="T103" s="805"/>
      <c r="U103" s="805"/>
      <c r="V103" s="805"/>
      <c r="W103" s="805"/>
      <c r="X103" s="805"/>
      <c r="Y103" s="805"/>
      <c r="Z103" s="805"/>
      <c r="AA103" s="805"/>
      <c r="AB103" s="805"/>
      <c r="AC103" s="805"/>
      <c r="AD103" s="805"/>
      <c r="AE103" s="805"/>
      <c r="AF103" s="805"/>
    </row>
    <row r="104" spans="1:32" ht="15">
      <c r="A104" s="853"/>
      <c r="B104" s="854"/>
      <c r="C104" s="855" t="s">
        <v>231</v>
      </c>
      <c r="D104" s="853"/>
      <c r="E104" s="809"/>
      <c r="F104" s="809"/>
      <c r="G104" s="809" t="s">
        <v>856</v>
      </c>
      <c r="H104" s="866"/>
      <c r="I104" s="809"/>
      <c r="J104" s="855"/>
      <c r="K104" s="854"/>
      <c r="L104" s="854"/>
      <c r="M104" s="854"/>
      <c r="N104" s="2906">
        <f t="shared" si="3"/>
        <v>0</v>
      </c>
      <c r="O104" s="805"/>
      <c r="P104" s="805"/>
      <c r="Q104" s="805"/>
      <c r="R104" s="805"/>
      <c r="S104" s="805"/>
      <c r="T104" s="805"/>
      <c r="U104" s="805"/>
      <c r="V104" s="805"/>
      <c r="W104" s="805"/>
      <c r="X104" s="805"/>
      <c r="Y104" s="805"/>
      <c r="Z104" s="805"/>
      <c r="AA104" s="805"/>
      <c r="AB104" s="805"/>
      <c r="AC104" s="805"/>
      <c r="AD104" s="805"/>
      <c r="AE104" s="805"/>
      <c r="AF104" s="805"/>
    </row>
    <row r="105" spans="1:32" ht="15">
      <c r="A105" s="853"/>
      <c r="B105" s="854"/>
      <c r="C105" s="855"/>
      <c r="D105" s="853"/>
      <c r="E105" s="809"/>
      <c r="F105" s="809"/>
      <c r="G105" s="866"/>
      <c r="H105" s="866"/>
      <c r="I105" s="866"/>
      <c r="J105" s="868"/>
      <c r="K105" s="867"/>
      <c r="L105" s="867"/>
      <c r="M105" s="867"/>
      <c r="N105" s="2906"/>
      <c r="O105" s="805"/>
      <c r="P105" s="805"/>
      <c r="Q105" s="805"/>
      <c r="R105" s="805"/>
      <c r="S105" s="805"/>
      <c r="T105" s="805"/>
      <c r="U105" s="805"/>
      <c r="V105" s="805"/>
      <c r="W105" s="805"/>
      <c r="X105" s="805"/>
      <c r="Y105" s="805"/>
      <c r="Z105" s="805"/>
      <c r="AA105" s="805"/>
      <c r="AB105" s="805"/>
      <c r="AC105" s="805"/>
      <c r="AD105" s="805"/>
      <c r="AE105" s="805"/>
      <c r="AF105" s="805"/>
    </row>
    <row r="106" spans="1:32" ht="15">
      <c r="A106" s="853"/>
      <c r="B106" s="854"/>
      <c r="C106" s="855"/>
      <c r="D106" s="853"/>
      <c r="E106" s="809" t="s">
        <v>442</v>
      </c>
      <c r="F106" s="809" t="s">
        <v>1268</v>
      </c>
      <c r="G106" s="809"/>
      <c r="H106" s="866"/>
      <c r="I106" s="866"/>
      <c r="J106" s="855">
        <f>J108+J109</f>
        <v>0</v>
      </c>
      <c r="K106" s="854">
        <f>K108+K109</f>
        <v>0</v>
      </c>
      <c r="L106" s="854">
        <f>L108+L109</f>
        <v>0</v>
      </c>
      <c r="M106" s="854">
        <f>M108+M109</f>
        <v>0</v>
      </c>
      <c r="N106" s="2906">
        <f t="shared" si="3"/>
        <v>0</v>
      </c>
      <c r="O106" s="805"/>
      <c r="P106" s="805"/>
      <c r="Q106" s="805"/>
      <c r="R106" s="805"/>
      <c r="S106" s="805"/>
      <c r="T106" s="805"/>
      <c r="U106" s="805"/>
      <c r="V106" s="805"/>
      <c r="W106" s="805"/>
      <c r="X106" s="805"/>
      <c r="Y106" s="805"/>
      <c r="Z106" s="805"/>
      <c r="AA106" s="805"/>
      <c r="AB106" s="805"/>
      <c r="AC106" s="805"/>
      <c r="AD106" s="805"/>
      <c r="AE106" s="805"/>
      <c r="AF106" s="805"/>
    </row>
    <row r="107" spans="1:32" s="861" customFormat="1" ht="15" customHeight="1">
      <c r="A107" s="853"/>
      <c r="B107" s="854"/>
      <c r="C107" s="855"/>
      <c r="D107" s="853"/>
      <c r="E107" s="809"/>
      <c r="F107" s="809"/>
      <c r="G107" s="809"/>
      <c r="H107" s="866"/>
      <c r="I107" s="866"/>
      <c r="J107" s="868"/>
      <c r="K107" s="867"/>
      <c r="L107" s="867"/>
      <c r="M107" s="867"/>
      <c r="N107" s="2906"/>
      <c r="O107" s="860"/>
      <c r="P107" s="860"/>
      <c r="Q107" s="860"/>
    </row>
    <row r="108" spans="1:32" s="861" customFormat="1" ht="15" customHeight="1">
      <c r="A108" s="853"/>
      <c r="B108" s="854"/>
      <c r="C108" s="855" t="s">
        <v>231</v>
      </c>
      <c r="D108" s="853"/>
      <c r="E108" s="809"/>
      <c r="F108" s="809"/>
      <c r="G108" s="809" t="s">
        <v>1269</v>
      </c>
      <c r="H108" s="866"/>
      <c r="I108" s="866"/>
      <c r="J108" s="868"/>
      <c r="K108" s="867"/>
      <c r="L108" s="867"/>
      <c r="M108" s="867"/>
      <c r="N108" s="2906">
        <f t="shared" si="3"/>
        <v>0</v>
      </c>
      <c r="O108" s="860"/>
      <c r="P108" s="860"/>
      <c r="Q108" s="860"/>
    </row>
    <row r="109" spans="1:32" s="861" customFormat="1" ht="15" customHeight="1">
      <c r="A109" s="853"/>
      <c r="B109" s="854"/>
      <c r="C109" s="855" t="s">
        <v>231</v>
      </c>
      <c r="D109" s="853"/>
      <c r="E109" s="809"/>
      <c r="F109" s="809"/>
      <c r="G109" s="809" t="s">
        <v>1270</v>
      </c>
      <c r="H109" s="866"/>
      <c r="I109" s="866"/>
      <c r="J109" s="868"/>
      <c r="K109" s="867"/>
      <c r="L109" s="867"/>
      <c r="M109" s="867"/>
      <c r="N109" s="2906">
        <f t="shared" si="3"/>
        <v>0</v>
      </c>
      <c r="O109" s="860"/>
      <c r="P109" s="860"/>
      <c r="Q109" s="860"/>
    </row>
    <row r="110" spans="1:32" s="861" customFormat="1" ht="15" customHeight="1">
      <c r="A110" s="853"/>
      <c r="B110" s="854"/>
      <c r="C110" s="855"/>
      <c r="D110" s="853"/>
      <c r="E110" s="809"/>
      <c r="F110" s="809"/>
      <c r="G110" s="809"/>
      <c r="H110" s="866"/>
      <c r="I110" s="866"/>
      <c r="J110" s="868"/>
      <c r="K110" s="867"/>
      <c r="L110" s="867"/>
      <c r="M110" s="867"/>
      <c r="N110" s="2906"/>
      <c r="O110" s="860"/>
      <c r="P110" s="860"/>
      <c r="Q110" s="860"/>
    </row>
    <row r="111" spans="1:32" s="861" customFormat="1" ht="15" customHeight="1">
      <c r="A111" s="853"/>
      <c r="B111" s="854"/>
      <c r="C111" s="855"/>
      <c r="D111" s="853"/>
      <c r="E111" s="809" t="s">
        <v>443</v>
      </c>
      <c r="F111" s="809" t="s">
        <v>263</v>
      </c>
      <c r="G111" s="809"/>
      <c r="H111" s="809"/>
      <c r="I111" s="809"/>
      <c r="J111" s="855">
        <f>J113+J114+J115+J116+J122+J126+J127+J129+J128</f>
        <v>0</v>
      </c>
      <c r="K111" s="854">
        <f>K113+K114+K115+K116+K122+K126+K127+K129+K128</f>
        <v>0</v>
      </c>
      <c r="L111" s="854">
        <f>L113+L114+L115+L116+L122+L126+L127+L129+L128</f>
        <v>0</v>
      </c>
      <c r="M111" s="854">
        <f>M113+M114+M115+M116+M122+M126+M127+M129+M128</f>
        <v>0</v>
      </c>
      <c r="N111" s="2906">
        <f t="shared" si="3"/>
        <v>0</v>
      </c>
      <c r="O111" s="860"/>
      <c r="P111" s="860"/>
      <c r="Q111" s="860"/>
    </row>
    <row r="112" spans="1:32" s="861" customFormat="1" ht="15" customHeight="1">
      <c r="A112" s="853"/>
      <c r="B112" s="854"/>
      <c r="C112" s="855"/>
      <c r="D112" s="853"/>
      <c r="E112" s="809"/>
      <c r="F112" s="809"/>
      <c r="G112" s="809"/>
      <c r="H112" s="809"/>
      <c r="I112" s="809"/>
      <c r="J112" s="855"/>
      <c r="K112" s="854"/>
      <c r="L112" s="854"/>
      <c r="M112" s="854"/>
      <c r="N112" s="2906"/>
      <c r="O112" s="860"/>
      <c r="P112" s="860"/>
      <c r="Q112" s="860"/>
    </row>
    <row r="113" spans="1:32" s="861" customFormat="1" ht="15" customHeight="1">
      <c r="A113" s="853"/>
      <c r="B113" s="854"/>
      <c r="C113" s="855" t="s">
        <v>231</v>
      </c>
      <c r="D113" s="853"/>
      <c r="E113" s="809"/>
      <c r="F113" s="809" t="s">
        <v>444</v>
      </c>
      <c r="G113" s="809" t="s">
        <v>264</v>
      </c>
      <c r="I113" s="866"/>
      <c r="J113" s="868"/>
      <c r="K113" s="867"/>
      <c r="L113" s="867"/>
      <c r="M113" s="867"/>
      <c r="N113" s="2906">
        <f t="shared" si="3"/>
        <v>0</v>
      </c>
      <c r="O113" s="860"/>
      <c r="P113" s="860"/>
      <c r="Q113" s="860"/>
    </row>
    <row r="114" spans="1:32" ht="15">
      <c r="A114" s="853"/>
      <c r="B114" s="854"/>
      <c r="C114" s="855" t="s">
        <v>231</v>
      </c>
      <c r="D114" s="853"/>
      <c r="E114" s="809"/>
      <c r="F114" s="809" t="s">
        <v>445</v>
      </c>
      <c r="G114" s="809" t="s">
        <v>237</v>
      </c>
      <c r="H114" s="809"/>
      <c r="I114" s="866"/>
      <c r="J114" s="868"/>
      <c r="K114" s="867"/>
      <c r="L114" s="867"/>
      <c r="M114" s="867"/>
      <c r="N114" s="2906">
        <f t="shared" si="3"/>
        <v>0</v>
      </c>
      <c r="O114" s="805"/>
      <c r="P114" s="805"/>
      <c r="Q114" s="805"/>
      <c r="R114" s="805"/>
      <c r="S114" s="805"/>
      <c r="T114" s="805"/>
      <c r="U114" s="805"/>
      <c r="V114" s="805"/>
      <c r="W114" s="805"/>
      <c r="X114" s="805"/>
      <c r="Y114" s="805"/>
      <c r="Z114" s="805"/>
      <c r="AA114" s="805"/>
      <c r="AB114" s="805"/>
      <c r="AC114" s="805"/>
      <c r="AD114" s="805"/>
      <c r="AE114" s="805"/>
      <c r="AF114" s="805"/>
    </row>
    <row r="115" spans="1:32" ht="15">
      <c r="A115" s="853"/>
      <c r="B115" s="854"/>
      <c r="C115" s="855" t="s">
        <v>231</v>
      </c>
      <c r="D115" s="853"/>
      <c r="E115" s="809"/>
      <c r="F115" s="809" t="s">
        <v>446</v>
      </c>
      <c r="G115" s="809" t="s">
        <v>238</v>
      </c>
      <c r="H115" s="809"/>
      <c r="I115" s="866"/>
      <c r="J115" s="868"/>
      <c r="K115" s="867"/>
      <c r="L115" s="867"/>
      <c r="M115" s="867"/>
      <c r="N115" s="2906">
        <f t="shared" si="3"/>
        <v>0</v>
      </c>
      <c r="O115" s="805"/>
      <c r="P115" s="805"/>
      <c r="Q115" s="805"/>
      <c r="R115" s="805"/>
      <c r="S115" s="805"/>
      <c r="T115" s="805"/>
      <c r="U115" s="805"/>
      <c r="V115" s="805"/>
      <c r="W115" s="805"/>
      <c r="X115" s="805"/>
      <c r="Y115" s="805"/>
      <c r="Z115" s="805"/>
      <c r="AA115" s="805"/>
      <c r="AB115" s="805"/>
      <c r="AC115" s="805"/>
      <c r="AD115" s="805"/>
      <c r="AE115" s="805"/>
      <c r="AF115" s="805"/>
    </row>
    <row r="116" spans="1:32" ht="15">
      <c r="A116" s="853"/>
      <c r="B116" s="854"/>
      <c r="C116" s="855" t="s">
        <v>231</v>
      </c>
      <c r="D116" s="853"/>
      <c r="E116" s="809"/>
      <c r="F116" s="809" t="s">
        <v>1271</v>
      </c>
      <c r="G116" s="809" t="s">
        <v>239</v>
      </c>
      <c r="H116" s="809"/>
      <c r="I116" s="866"/>
      <c r="J116" s="868">
        <f t="shared" ref="J116:M116" si="4">J117+J118+J119+J120+J121</f>
        <v>0</v>
      </c>
      <c r="K116" s="867">
        <f t="shared" si="4"/>
        <v>0</v>
      </c>
      <c r="L116" s="867">
        <f t="shared" si="4"/>
        <v>0</v>
      </c>
      <c r="M116" s="867">
        <f t="shared" si="4"/>
        <v>0</v>
      </c>
      <c r="N116" s="2906">
        <f t="shared" si="3"/>
        <v>0</v>
      </c>
      <c r="O116" s="805"/>
      <c r="P116" s="805"/>
      <c r="Q116" s="805"/>
      <c r="R116" s="805"/>
      <c r="S116" s="805"/>
      <c r="T116" s="805"/>
      <c r="U116" s="805"/>
      <c r="V116" s="805"/>
      <c r="W116" s="805"/>
      <c r="X116" s="805"/>
      <c r="Y116" s="805"/>
      <c r="Z116" s="805"/>
      <c r="AA116" s="805"/>
      <c r="AB116" s="805"/>
      <c r="AC116" s="805"/>
      <c r="AD116" s="805"/>
      <c r="AE116" s="805"/>
      <c r="AF116" s="805"/>
    </row>
    <row r="117" spans="1:32" ht="15">
      <c r="A117" s="853"/>
      <c r="B117" s="854"/>
      <c r="C117" s="855" t="s">
        <v>231</v>
      </c>
      <c r="D117" s="853"/>
      <c r="E117" s="809"/>
      <c r="F117" s="809"/>
      <c r="G117" s="865" t="s">
        <v>240</v>
      </c>
      <c r="H117" s="809"/>
      <c r="I117" s="866"/>
      <c r="J117" s="868"/>
      <c r="K117" s="867"/>
      <c r="L117" s="867"/>
      <c r="M117" s="867"/>
      <c r="N117" s="2906">
        <f t="shared" si="3"/>
        <v>0</v>
      </c>
      <c r="O117" s="805"/>
      <c r="P117" s="805"/>
      <c r="Q117" s="805"/>
      <c r="R117" s="805"/>
      <c r="S117" s="805"/>
      <c r="T117" s="805"/>
      <c r="U117" s="805"/>
      <c r="V117" s="805"/>
      <c r="W117" s="805"/>
      <c r="X117" s="805"/>
      <c r="Y117" s="805"/>
      <c r="Z117" s="805"/>
      <c r="AA117" s="805"/>
      <c r="AB117" s="805"/>
      <c r="AC117" s="805"/>
      <c r="AD117" s="805"/>
      <c r="AE117" s="805"/>
      <c r="AF117" s="805"/>
    </row>
    <row r="118" spans="1:32" ht="15">
      <c r="A118" s="853"/>
      <c r="B118" s="854"/>
      <c r="C118" s="855" t="s">
        <v>231</v>
      </c>
      <c r="D118" s="853"/>
      <c r="E118" s="809"/>
      <c r="F118" s="809"/>
      <c r="G118" s="865" t="s">
        <v>241</v>
      </c>
      <c r="H118" s="809"/>
      <c r="I118" s="866"/>
      <c r="J118" s="868"/>
      <c r="K118" s="867"/>
      <c r="L118" s="867"/>
      <c r="M118" s="867"/>
      <c r="N118" s="2906">
        <f t="shared" si="3"/>
        <v>0</v>
      </c>
      <c r="O118" s="805"/>
      <c r="P118" s="805"/>
      <c r="Q118" s="805"/>
      <c r="R118" s="805"/>
      <c r="S118" s="805"/>
      <c r="T118" s="805"/>
      <c r="U118" s="805"/>
      <c r="V118" s="805"/>
      <c r="W118" s="805"/>
      <c r="X118" s="805"/>
      <c r="Y118" s="805"/>
      <c r="Z118" s="805"/>
      <c r="AA118" s="805"/>
      <c r="AB118" s="805"/>
      <c r="AC118" s="805"/>
      <c r="AD118" s="805"/>
      <c r="AE118" s="805"/>
      <c r="AF118" s="805"/>
    </row>
    <row r="119" spans="1:32" ht="15">
      <c r="A119" s="853"/>
      <c r="B119" s="854"/>
      <c r="C119" s="855" t="s">
        <v>231</v>
      </c>
      <c r="D119" s="853"/>
      <c r="E119" s="809"/>
      <c r="F119" s="809"/>
      <c r="G119" s="865" t="s">
        <v>242</v>
      </c>
      <c r="H119" s="809"/>
      <c r="I119" s="866"/>
      <c r="J119" s="868"/>
      <c r="K119" s="867"/>
      <c r="L119" s="867"/>
      <c r="M119" s="867"/>
      <c r="N119" s="2906">
        <f t="shared" si="3"/>
        <v>0</v>
      </c>
      <c r="O119" s="805"/>
      <c r="P119" s="805"/>
      <c r="Q119" s="805"/>
      <c r="R119" s="805"/>
      <c r="S119" s="805"/>
      <c r="T119" s="805"/>
      <c r="U119" s="805"/>
      <c r="V119" s="805"/>
      <c r="W119" s="805"/>
      <c r="X119" s="805"/>
      <c r="Y119" s="805"/>
      <c r="Z119" s="805"/>
      <c r="AA119" s="805"/>
      <c r="AB119" s="805"/>
      <c r="AC119" s="805"/>
      <c r="AD119" s="805"/>
      <c r="AE119" s="805"/>
      <c r="AF119" s="805"/>
    </row>
    <row r="120" spans="1:32" ht="15">
      <c r="A120" s="853"/>
      <c r="B120" s="854"/>
      <c r="C120" s="855" t="s">
        <v>231</v>
      </c>
      <c r="D120" s="853"/>
      <c r="E120" s="809"/>
      <c r="F120" s="809"/>
      <c r="G120" s="865" t="s">
        <v>857</v>
      </c>
      <c r="H120" s="809"/>
      <c r="I120" s="866"/>
      <c r="J120" s="868"/>
      <c r="K120" s="867"/>
      <c r="L120" s="867"/>
      <c r="M120" s="867"/>
      <c r="N120" s="2906">
        <f t="shared" si="3"/>
        <v>0</v>
      </c>
      <c r="O120" s="805"/>
      <c r="P120" s="805"/>
      <c r="Q120" s="805"/>
      <c r="R120" s="805"/>
      <c r="S120" s="805"/>
      <c r="T120" s="805"/>
      <c r="U120" s="805"/>
      <c r="V120" s="805"/>
      <c r="W120" s="805"/>
      <c r="X120" s="805"/>
      <c r="Y120" s="805"/>
      <c r="Z120" s="805"/>
      <c r="AA120" s="805"/>
      <c r="AB120" s="805"/>
      <c r="AC120" s="805"/>
      <c r="AD120" s="805"/>
      <c r="AE120" s="805"/>
      <c r="AF120" s="805"/>
    </row>
    <row r="121" spans="1:32" ht="15">
      <c r="A121" s="853"/>
      <c r="B121" s="854"/>
      <c r="C121" s="855" t="s">
        <v>231</v>
      </c>
      <c r="D121" s="853"/>
      <c r="E121" s="809"/>
      <c r="F121" s="809"/>
      <c r="G121" s="809" t="s">
        <v>243</v>
      </c>
      <c r="H121" s="809"/>
      <c r="I121" s="866"/>
      <c r="J121" s="868"/>
      <c r="K121" s="867"/>
      <c r="L121" s="867"/>
      <c r="M121" s="867"/>
      <c r="N121" s="2906">
        <f t="shared" si="3"/>
        <v>0</v>
      </c>
      <c r="O121" s="805"/>
      <c r="P121" s="805"/>
      <c r="Q121" s="805"/>
      <c r="R121" s="805"/>
      <c r="S121" s="805"/>
      <c r="T121" s="805"/>
      <c r="U121" s="805"/>
      <c r="V121" s="805"/>
      <c r="W121" s="805"/>
      <c r="X121" s="805"/>
      <c r="Y121" s="805"/>
      <c r="Z121" s="805"/>
      <c r="AA121" s="805"/>
      <c r="AB121" s="805"/>
      <c r="AC121" s="805"/>
      <c r="AD121" s="805"/>
      <c r="AE121" s="805"/>
      <c r="AF121" s="805"/>
    </row>
    <row r="122" spans="1:32" ht="15">
      <c r="A122" s="853"/>
      <c r="B122" s="854"/>
      <c r="C122" s="855" t="s">
        <v>231</v>
      </c>
      <c r="D122" s="853"/>
      <c r="E122" s="809"/>
      <c r="F122" s="809"/>
      <c r="G122" s="809" t="s">
        <v>244</v>
      </c>
      <c r="H122" s="809"/>
      <c r="I122" s="866"/>
      <c r="J122" s="868">
        <f t="shared" ref="J122:M122" si="5">J123+J124+J125</f>
        <v>0</v>
      </c>
      <c r="K122" s="867">
        <f t="shared" si="5"/>
        <v>0</v>
      </c>
      <c r="L122" s="867">
        <f t="shared" si="5"/>
        <v>0</v>
      </c>
      <c r="M122" s="867">
        <f t="shared" si="5"/>
        <v>0</v>
      </c>
      <c r="N122" s="2906">
        <f t="shared" si="3"/>
        <v>0</v>
      </c>
      <c r="O122" s="805"/>
      <c r="P122" s="805"/>
      <c r="Q122" s="805"/>
      <c r="R122" s="805"/>
      <c r="S122" s="805"/>
      <c r="T122" s="805"/>
      <c r="U122" s="805"/>
      <c r="V122" s="805"/>
      <c r="W122" s="805"/>
      <c r="X122" s="805"/>
      <c r="Y122" s="805"/>
      <c r="Z122" s="805"/>
      <c r="AA122" s="805"/>
      <c r="AB122" s="805"/>
      <c r="AC122" s="805"/>
      <c r="AD122" s="805"/>
      <c r="AE122" s="805"/>
      <c r="AF122" s="805"/>
    </row>
    <row r="123" spans="1:32" ht="15">
      <c r="A123" s="853"/>
      <c r="B123" s="854"/>
      <c r="C123" s="855" t="s">
        <v>231</v>
      </c>
      <c r="D123" s="853"/>
      <c r="E123" s="809"/>
      <c r="F123" s="809"/>
      <c r="G123" s="865" t="s">
        <v>245</v>
      </c>
      <c r="H123" s="809"/>
      <c r="I123" s="866"/>
      <c r="J123" s="868"/>
      <c r="K123" s="867"/>
      <c r="L123" s="867"/>
      <c r="M123" s="867"/>
      <c r="N123" s="2906">
        <f t="shared" si="3"/>
        <v>0</v>
      </c>
      <c r="O123" s="805"/>
      <c r="P123" s="805"/>
      <c r="Q123" s="805"/>
      <c r="R123" s="805"/>
      <c r="S123" s="805"/>
      <c r="T123" s="805"/>
      <c r="U123" s="805"/>
      <c r="V123" s="805"/>
      <c r="W123" s="805"/>
      <c r="X123" s="805"/>
      <c r="Y123" s="805"/>
      <c r="Z123" s="805"/>
      <c r="AA123" s="805"/>
      <c r="AB123" s="805"/>
      <c r="AC123" s="805"/>
      <c r="AD123" s="805"/>
      <c r="AE123" s="805"/>
      <c r="AF123" s="805"/>
    </row>
    <row r="124" spans="1:32" ht="15">
      <c r="A124" s="853"/>
      <c r="B124" s="854"/>
      <c r="C124" s="855" t="s">
        <v>231</v>
      </c>
      <c r="D124" s="853"/>
      <c r="E124" s="809"/>
      <c r="F124" s="809"/>
      <c r="G124" s="865" t="s">
        <v>242</v>
      </c>
      <c r="H124" s="809"/>
      <c r="I124" s="866"/>
      <c r="J124" s="868"/>
      <c r="K124" s="867"/>
      <c r="L124" s="867"/>
      <c r="M124" s="867"/>
      <c r="N124" s="2906">
        <f t="shared" si="3"/>
        <v>0</v>
      </c>
      <c r="O124" s="805"/>
      <c r="P124" s="805"/>
      <c r="Q124" s="805"/>
      <c r="R124" s="805"/>
      <c r="S124" s="805"/>
      <c r="T124" s="805"/>
      <c r="U124" s="805"/>
      <c r="V124" s="805"/>
      <c r="W124" s="805"/>
      <c r="X124" s="805"/>
      <c r="Y124" s="805"/>
      <c r="Z124" s="805"/>
      <c r="AA124" s="805"/>
      <c r="AB124" s="805"/>
      <c r="AC124" s="805"/>
      <c r="AD124" s="805"/>
      <c r="AE124" s="805"/>
      <c r="AF124" s="805"/>
    </row>
    <row r="125" spans="1:32" ht="15">
      <c r="A125" s="853"/>
      <c r="B125" s="854"/>
      <c r="C125" s="855" t="s">
        <v>231</v>
      </c>
      <c r="D125" s="853"/>
      <c r="E125" s="809"/>
      <c r="F125" s="809"/>
      <c r="G125" s="865" t="s">
        <v>857</v>
      </c>
      <c r="H125" s="809"/>
      <c r="I125" s="866"/>
      <c r="J125" s="868"/>
      <c r="K125" s="867"/>
      <c r="L125" s="867"/>
      <c r="M125" s="867"/>
      <c r="N125" s="2906">
        <f t="shared" si="3"/>
        <v>0</v>
      </c>
      <c r="O125" s="805"/>
      <c r="P125" s="805"/>
      <c r="Q125" s="805"/>
      <c r="R125" s="805"/>
      <c r="S125" s="805"/>
      <c r="T125" s="805"/>
      <c r="U125" s="805"/>
      <c r="V125" s="805"/>
      <c r="W125" s="805"/>
      <c r="X125" s="805"/>
      <c r="Y125" s="805"/>
      <c r="Z125" s="805"/>
      <c r="AA125" s="805"/>
      <c r="AB125" s="805"/>
      <c r="AC125" s="805"/>
      <c r="AD125" s="805"/>
      <c r="AE125" s="805"/>
      <c r="AF125" s="805"/>
    </row>
    <row r="126" spans="1:32" ht="15">
      <c r="A126" s="853"/>
      <c r="B126" s="854"/>
      <c r="C126" s="855" t="s">
        <v>231</v>
      </c>
      <c r="D126" s="853"/>
      <c r="E126" s="809"/>
      <c r="F126" s="809" t="s">
        <v>1272</v>
      </c>
      <c r="G126" s="809" t="s">
        <v>246</v>
      </c>
      <c r="H126" s="809"/>
      <c r="I126" s="866"/>
      <c r="J126" s="868"/>
      <c r="K126" s="867"/>
      <c r="L126" s="867"/>
      <c r="M126" s="867"/>
      <c r="N126" s="2906">
        <f t="shared" si="3"/>
        <v>0</v>
      </c>
      <c r="O126" s="805"/>
      <c r="P126" s="805"/>
      <c r="Q126" s="805"/>
      <c r="R126" s="805"/>
      <c r="S126" s="805"/>
      <c r="T126" s="805"/>
      <c r="U126" s="805"/>
      <c r="V126" s="805"/>
      <c r="W126" s="805"/>
      <c r="X126" s="805"/>
      <c r="Y126" s="805"/>
      <c r="Z126" s="805"/>
      <c r="AA126" s="805"/>
      <c r="AB126" s="805"/>
      <c r="AC126" s="805"/>
      <c r="AD126" s="805"/>
      <c r="AE126" s="805"/>
      <c r="AF126" s="805"/>
    </row>
    <row r="127" spans="1:32" ht="15">
      <c r="A127" s="853"/>
      <c r="B127" s="854"/>
      <c r="C127" s="855" t="s">
        <v>231</v>
      </c>
      <c r="D127" s="811"/>
      <c r="E127" s="811"/>
      <c r="F127" s="811" t="s">
        <v>1273</v>
      </c>
      <c r="G127" s="811"/>
      <c r="H127" s="811"/>
      <c r="I127" s="812"/>
      <c r="J127" s="868"/>
      <c r="K127" s="867"/>
      <c r="L127" s="867"/>
      <c r="M127" s="867"/>
      <c r="N127" s="2906">
        <f t="shared" si="3"/>
        <v>0</v>
      </c>
      <c r="O127" s="805"/>
      <c r="P127" s="805"/>
      <c r="Q127" s="805"/>
      <c r="R127" s="805"/>
      <c r="S127" s="805"/>
      <c r="T127" s="805"/>
      <c r="U127" s="805"/>
      <c r="V127" s="805"/>
      <c r="W127" s="805"/>
      <c r="X127" s="805"/>
      <c r="Y127" s="805"/>
      <c r="Z127" s="805"/>
      <c r="AA127" s="805"/>
      <c r="AB127" s="805"/>
      <c r="AC127" s="805"/>
      <c r="AD127" s="805"/>
      <c r="AE127" s="805"/>
      <c r="AF127" s="805"/>
    </row>
    <row r="128" spans="1:32" ht="15">
      <c r="A128" s="853"/>
      <c r="B128" s="854"/>
      <c r="C128" s="855" t="s">
        <v>231</v>
      </c>
      <c r="D128" s="811"/>
      <c r="E128" s="811"/>
      <c r="F128" s="811" t="s">
        <v>1274</v>
      </c>
      <c r="G128" s="811" t="s">
        <v>247</v>
      </c>
      <c r="H128" s="812"/>
      <c r="I128" s="812"/>
      <c r="J128" s="868"/>
      <c r="K128" s="873"/>
      <c r="L128" s="873"/>
      <c r="M128" s="873"/>
      <c r="N128" s="2906">
        <f t="shared" si="3"/>
        <v>0</v>
      </c>
      <c r="O128" s="805"/>
      <c r="P128" s="805"/>
      <c r="Q128" s="805"/>
      <c r="R128" s="805"/>
      <c r="S128" s="805"/>
      <c r="T128" s="805"/>
      <c r="U128" s="805"/>
      <c r="V128" s="805"/>
      <c r="W128" s="805"/>
      <c r="X128" s="805"/>
      <c r="Y128" s="805"/>
      <c r="Z128" s="805"/>
      <c r="AA128" s="805"/>
      <c r="AB128" s="805"/>
      <c r="AC128" s="805"/>
      <c r="AD128" s="805"/>
      <c r="AE128" s="805"/>
      <c r="AF128" s="805"/>
    </row>
    <row r="129" spans="1:32" ht="15">
      <c r="A129" s="853"/>
      <c r="B129" s="854"/>
      <c r="C129" s="855" t="s">
        <v>231</v>
      </c>
      <c r="D129" s="853"/>
      <c r="E129" s="809"/>
      <c r="F129" s="809" t="s">
        <v>856</v>
      </c>
      <c r="G129" s="809"/>
      <c r="H129" s="866"/>
      <c r="I129" s="866"/>
      <c r="J129" s="868"/>
      <c r="K129" s="867"/>
      <c r="L129" s="867"/>
      <c r="M129" s="867"/>
      <c r="N129" s="2906">
        <f t="shared" si="3"/>
        <v>0</v>
      </c>
      <c r="O129" s="805"/>
      <c r="P129" s="805"/>
      <c r="Q129" s="805"/>
      <c r="R129" s="805"/>
      <c r="S129" s="805"/>
      <c r="T129" s="805"/>
      <c r="U129" s="805"/>
      <c r="V129" s="805"/>
      <c r="W129" s="805"/>
      <c r="X129" s="805"/>
      <c r="Y129" s="805"/>
      <c r="Z129" s="805"/>
      <c r="AA129" s="805"/>
      <c r="AB129" s="805"/>
      <c r="AC129" s="805"/>
      <c r="AD129" s="805"/>
      <c r="AE129" s="805"/>
      <c r="AF129" s="805"/>
    </row>
    <row r="130" spans="1:32" ht="15">
      <c r="A130" s="1202"/>
      <c r="B130" s="2407"/>
      <c r="C130" s="876"/>
      <c r="D130" s="874"/>
      <c r="E130" s="877"/>
      <c r="F130" s="877"/>
      <c r="G130" s="877"/>
      <c r="H130" s="878"/>
      <c r="I130" s="878"/>
      <c r="J130" s="2003"/>
      <c r="K130" s="879"/>
      <c r="L130" s="879"/>
      <c r="M130" s="879"/>
      <c r="N130" s="2907"/>
      <c r="O130" s="805"/>
      <c r="P130" s="805"/>
      <c r="Q130" s="805"/>
      <c r="R130" s="805"/>
      <c r="S130" s="805"/>
      <c r="T130" s="805"/>
      <c r="U130" s="805"/>
      <c r="V130" s="805"/>
      <c r="W130" s="805"/>
      <c r="X130" s="805"/>
      <c r="Y130" s="805"/>
      <c r="Z130" s="805"/>
      <c r="AA130" s="805"/>
      <c r="AB130" s="805"/>
      <c r="AC130" s="805"/>
      <c r="AD130" s="805"/>
      <c r="AE130" s="805"/>
      <c r="AF130" s="805"/>
    </row>
    <row r="131" spans="1:32" ht="15.75" thickBot="1">
      <c r="A131" s="2409"/>
      <c r="B131" s="2410"/>
      <c r="C131" s="882"/>
      <c r="D131" s="880"/>
      <c r="E131" s="883"/>
      <c r="F131" s="883"/>
      <c r="G131" s="883"/>
      <c r="H131" s="857"/>
      <c r="I131" s="857"/>
      <c r="J131" s="885"/>
      <c r="K131" s="884"/>
      <c r="L131" s="884"/>
      <c r="M131" s="884"/>
      <c r="N131" s="2908"/>
      <c r="O131" s="805"/>
      <c r="P131" s="805"/>
      <c r="Q131" s="805"/>
      <c r="R131" s="805"/>
      <c r="S131" s="805"/>
      <c r="T131" s="805"/>
      <c r="U131" s="805"/>
      <c r="V131" s="805"/>
      <c r="W131" s="805"/>
      <c r="X131" s="805"/>
      <c r="Y131" s="805"/>
      <c r="Z131" s="805"/>
      <c r="AA131" s="805"/>
      <c r="AB131" s="805"/>
      <c r="AC131" s="805"/>
      <c r="AD131" s="805"/>
      <c r="AE131" s="805"/>
      <c r="AF131" s="805"/>
    </row>
    <row r="132" spans="1:32" ht="15.75" thickBot="1">
      <c r="A132" s="886"/>
      <c r="B132" s="887"/>
      <c r="C132" s="888"/>
      <c r="D132" s="886"/>
      <c r="E132" s="889" t="s">
        <v>248</v>
      </c>
      <c r="F132" s="889"/>
      <c r="G132" s="889"/>
      <c r="H132" s="890"/>
      <c r="I132" s="890"/>
      <c r="J132" s="892">
        <f>J13</f>
        <v>0</v>
      </c>
      <c r="K132" s="891">
        <f>K13</f>
        <v>0</v>
      </c>
      <c r="L132" s="891">
        <f>L13</f>
        <v>0</v>
      </c>
      <c r="M132" s="891">
        <f>M13</f>
        <v>0</v>
      </c>
      <c r="N132" s="2252">
        <f t="shared" si="3"/>
        <v>0</v>
      </c>
      <c r="O132" s="805"/>
      <c r="P132" s="805"/>
      <c r="Q132" s="805"/>
      <c r="R132" s="805"/>
      <c r="S132" s="805"/>
      <c r="T132" s="805"/>
      <c r="U132" s="805"/>
      <c r="V132" s="805"/>
      <c r="W132" s="805"/>
      <c r="X132" s="805"/>
      <c r="Y132" s="805"/>
      <c r="Z132" s="805"/>
      <c r="AA132" s="805"/>
      <c r="AB132" s="805"/>
      <c r="AC132" s="805"/>
      <c r="AD132" s="805"/>
      <c r="AE132" s="805"/>
      <c r="AF132" s="805"/>
    </row>
    <row r="133" spans="1:32" ht="15.75" thickBot="1">
      <c r="A133" s="2382"/>
      <c r="B133" s="2383"/>
      <c r="C133" s="2384"/>
      <c r="D133" s="2382"/>
      <c r="E133" s="889" t="s">
        <v>1499</v>
      </c>
      <c r="F133" s="2385"/>
      <c r="G133" s="2385"/>
      <c r="H133" s="2386"/>
      <c r="I133" s="2386"/>
      <c r="J133" s="892">
        <f>J9</f>
        <v>0</v>
      </c>
      <c r="K133" s="892">
        <f t="shared" ref="K133:M133" si="6">K9</f>
        <v>0</v>
      </c>
      <c r="L133" s="892">
        <f t="shared" si="6"/>
        <v>0</v>
      </c>
      <c r="M133" s="892">
        <f t="shared" si="6"/>
        <v>0</v>
      </c>
      <c r="N133" s="2910">
        <f t="shared" si="3"/>
        <v>0</v>
      </c>
      <c r="O133" s="805"/>
      <c r="P133" s="805"/>
      <c r="Q133" s="805"/>
      <c r="R133" s="805"/>
      <c r="S133" s="805"/>
      <c r="T133" s="805"/>
      <c r="U133" s="805"/>
      <c r="V133" s="805"/>
      <c r="W133" s="805"/>
      <c r="X133" s="805"/>
      <c r="Y133" s="805"/>
      <c r="Z133" s="805"/>
      <c r="AA133" s="805"/>
      <c r="AB133" s="805"/>
      <c r="AC133" s="805"/>
      <c r="AD133" s="805"/>
      <c r="AE133" s="805"/>
      <c r="AF133" s="805"/>
    </row>
    <row r="134" spans="1:32" ht="15.75">
      <c r="A134" s="2868"/>
      <c r="B134" s="2869"/>
      <c r="C134" s="2870"/>
      <c r="D134" s="2868"/>
      <c r="E134" s="2871"/>
      <c r="F134" s="2871"/>
      <c r="G134" s="2871"/>
      <c r="H134" s="2872"/>
      <c r="I134" s="2872"/>
      <c r="J134" s="2880">
        <f>J132+J133</f>
        <v>0</v>
      </c>
      <c r="K134" s="2880">
        <f t="shared" ref="K134:M134" si="7">K132+K133</f>
        <v>0</v>
      </c>
      <c r="L134" s="2880">
        <f t="shared" si="7"/>
        <v>0</v>
      </c>
      <c r="M134" s="2880">
        <f t="shared" si="7"/>
        <v>0</v>
      </c>
      <c r="N134" s="2873">
        <f>J134+K134+L134+M134</f>
        <v>0</v>
      </c>
      <c r="O134" s="805"/>
      <c r="P134" s="805"/>
      <c r="Q134" s="805"/>
      <c r="R134" s="805"/>
      <c r="S134" s="805"/>
      <c r="T134" s="805"/>
      <c r="U134" s="805"/>
      <c r="V134" s="805"/>
      <c r="W134" s="805"/>
      <c r="X134" s="805"/>
      <c r="Y134" s="805"/>
      <c r="Z134" s="805"/>
      <c r="AA134" s="805"/>
      <c r="AB134" s="805"/>
      <c r="AC134" s="805"/>
      <c r="AD134" s="805"/>
      <c r="AE134" s="805"/>
      <c r="AF134" s="805"/>
    </row>
    <row r="135" spans="1:32" ht="13.5" thickBot="1">
      <c r="A135" s="2874"/>
      <c r="B135" s="2875"/>
      <c r="C135" s="2876"/>
      <c r="D135" s="2874"/>
      <c r="E135" s="2875"/>
      <c r="F135" s="2875"/>
      <c r="G135" s="2875"/>
      <c r="H135" s="2877"/>
      <c r="I135" s="2877"/>
      <c r="J135" s="2879"/>
      <c r="K135" s="2878"/>
      <c r="L135" s="2878"/>
      <c r="M135" s="2878"/>
      <c r="N135" s="2879"/>
      <c r="O135" s="805"/>
      <c r="P135" s="805"/>
      <c r="Q135" s="805"/>
      <c r="R135" s="805"/>
      <c r="S135" s="805"/>
      <c r="T135" s="805"/>
      <c r="U135" s="805"/>
      <c r="V135" s="805"/>
      <c r="W135" s="805"/>
      <c r="X135" s="805"/>
      <c r="Y135" s="805"/>
      <c r="Z135" s="805"/>
      <c r="AA135" s="805"/>
      <c r="AB135" s="805"/>
      <c r="AC135" s="805"/>
      <c r="AD135" s="805"/>
      <c r="AE135" s="805"/>
      <c r="AF135" s="805"/>
    </row>
    <row r="136" spans="1:32">
      <c r="A136" s="912"/>
      <c r="B136" s="912"/>
      <c r="C136" s="912"/>
      <c r="D136" s="912"/>
      <c r="E136" s="912"/>
      <c r="F136" s="912"/>
      <c r="G136" s="912"/>
      <c r="H136" s="801"/>
      <c r="I136" s="801"/>
      <c r="J136" s="927"/>
      <c r="K136" s="927"/>
      <c r="L136" s="927"/>
      <c r="M136" s="2909" t="s">
        <v>1614</v>
      </c>
      <c r="N136" s="2909">
        <f>'Tableau 3A bis'!Q143</f>
        <v>0</v>
      </c>
      <c r="O136" s="805"/>
      <c r="P136" s="805"/>
      <c r="Q136" s="805"/>
      <c r="R136" s="805"/>
      <c r="S136" s="805"/>
      <c r="T136" s="805"/>
      <c r="U136" s="805"/>
      <c r="V136" s="805"/>
      <c r="W136" s="805"/>
      <c r="X136" s="805"/>
      <c r="Y136" s="805"/>
      <c r="Z136" s="805"/>
      <c r="AA136" s="805"/>
      <c r="AB136" s="805"/>
      <c r="AC136" s="805"/>
      <c r="AD136" s="805"/>
      <c r="AE136" s="805"/>
      <c r="AF136" s="805"/>
    </row>
    <row r="137" spans="1:32">
      <c r="A137" s="912"/>
      <c r="B137" s="912"/>
      <c r="C137" s="912"/>
      <c r="D137" s="912"/>
      <c r="E137" s="912"/>
      <c r="F137" s="912"/>
      <c r="G137" s="912"/>
      <c r="H137" s="801"/>
      <c r="I137" s="801"/>
      <c r="J137" s="927"/>
      <c r="K137" s="927"/>
      <c r="L137" s="927"/>
      <c r="M137" s="927"/>
      <c r="N137" s="918"/>
      <c r="O137" s="805"/>
      <c r="P137" s="805"/>
      <c r="Q137" s="805"/>
      <c r="R137" s="805"/>
      <c r="S137" s="805"/>
      <c r="T137" s="805"/>
      <c r="U137" s="805"/>
      <c r="V137" s="805"/>
      <c r="W137" s="805"/>
      <c r="X137" s="805"/>
      <c r="Y137" s="805"/>
      <c r="Z137" s="805"/>
      <c r="AA137" s="805"/>
      <c r="AB137" s="805"/>
      <c r="AC137" s="805"/>
      <c r="AD137" s="805"/>
      <c r="AE137" s="805"/>
      <c r="AF137" s="805"/>
    </row>
    <row r="138" spans="1:32">
      <c r="A138" s="912"/>
      <c r="B138" s="912"/>
      <c r="C138" s="912"/>
      <c r="D138" s="912"/>
      <c r="E138" s="912"/>
      <c r="F138" s="912"/>
      <c r="G138" s="912"/>
      <c r="H138" s="801"/>
      <c r="I138" s="928" t="s">
        <v>16</v>
      </c>
      <c r="J138" s="1203" t="e">
        <f>J134/N134</f>
        <v>#DIV/0!</v>
      </c>
      <c r="K138" s="1203" t="e">
        <f>K134/N134</f>
        <v>#DIV/0!</v>
      </c>
      <c r="L138" s="1203" t="e">
        <f>L134/N134</f>
        <v>#DIV/0!</v>
      </c>
      <c r="M138" s="1203" t="e">
        <f>M134/N134</f>
        <v>#DIV/0!</v>
      </c>
      <c r="N138" s="918"/>
      <c r="O138" s="805"/>
      <c r="P138" s="805"/>
      <c r="Q138" s="805"/>
      <c r="R138" s="805"/>
      <c r="S138" s="805"/>
      <c r="T138" s="805"/>
      <c r="U138" s="805"/>
      <c r="V138" s="805"/>
      <c r="W138" s="805"/>
      <c r="X138" s="805"/>
      <c r="Y138" s="805"/>
      <c r="Z138" s="805"/>
      <c r="AA138" s="805"/>
      <c r="AB138" s="805"/>
      <c r="AC138" s="805"/>
      <c r="AD138" s="805"/>
      <c r="AE138" s="805"/>
      <c r="AF138" s="805"/>
    </row>
    <row r="139" spans="1:32">
      <c r="A139" s="912"/>
      <c r="B139" s="912"/>
      <c r="C139" s="912"/>
      <c r="D139" s="912"/>
      <c r="E139" s="912"/>
      <c r="F139" s="912"/>
      <c r="G139" s="912"/>
      <c r="H139" s="801"/>
      <c r="I139" s="805"/>
      <c r="J139" s="1204"/>
      <c r="K139" s="1203"/>
      <c r="L139" s="1203"/>
      <c r="M139" s="1203"/>
      <c r="N139" s="918"/>
      <c r="O139" s="805"/>
      <c r="P139" s="805"/>
      <c r="Q139" s="805"/>
      <c r="R139" s="805"/>
      <c r="S139" s="805"/>
      <c r="T139" s="805"/>
      <c r="U139" s="805"/>
      <c r="V139" s="805"/>
      <c r="W139" s="805"/>
      <c r="X139" s="805"/>
      <c r="Y139" s="805"/>
      <c r="Z139" s="805"/>
      <c r="AA139" s="805"/>
      <c r="AB139" s="805"/>
      <c r="AC139" s="805"/>
      <c r="AD139" s="805"/>
      <c r="AE139" s="805"/>
      <c r="AF139" s="805"/>
    </row>
    <row r="144" spans="1:32" ht="18">
      <c r="A144" s="923"/>
      <c r="B144" s="864"/>
    </row>
    <row r="145" spans="1:2" ht="15">
      <c r="A145" s="864"/>
      <c r="B145" s="864"/>
    </row>
    <row r="146" spans="1:2" ht="15">
      <c r="A146" s="861"/>
      <c r="B146" s="864"/>
    </row>
  </sheetData>
  <mergeCells count="2">
    <mergeCell ref="D5:I5"/>
    <mergeCell ref="A7:C8"/>
  </mergeCells>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7.xml><?xml version="1.0" encoding="utf-8"?>
<worksheet xmlns="http://schemas.openxmlformats.org/spreadsheetml/2006/main" xmlns:r="http://schemas.openxmlformats.org/officeDocument/2006/relationships">
  <sheetPr published="0">
    <pageSetUpPr fitToPage="1"/>
  </sheetPr>
  <dimension ref="A1:BB82"/>
  <sheetViews>
    <sheetView showGridLines="0" zoomScaleNormal="100" workbookViewId="0"/>
  </sheetViews>
  <sheetFormatPr baseColWidth="10" defaultRowHeight="12.75"/>
  <cols>
    <col min="1" max="1" width="11.42578125" style="7"/>
    <col min="2" max="2" width="56.28515625" style="7" customWidth="1"/>
    <col min="3" max="3" width="14.85546875" style="7" customWidth="1"/>
    <col min="4" max="5" width="15.7109375" style="7" customWidth="1"/>
    <col min="6" max="6" width="20.140625" style="7" customWidth="1"/>
    <col min="7" max="7" width="15.42578125" style="7" customWidth="1"/>
    <col min="8" max="8" width="14.7109375" style="7" customWidth="1"/>
    <col min="9" max="10" width="15.7109375" style="7" customWidth="1"/>
    <col min="11" max="16384" width="11.42578125" style="7"/>
  </cols>
  <sheetData>
    <row r="1" spans="1:54" s="67" customFormat="1" ht="18">
      <c r="A1" s="75" t="s">
        <v>1398</v>
      </c>
      <c r="B1" s="75"/>
      <c r="C1" s="65"/>
      <c r="D1" s="65"/>
      <c r="E1" s="65"/>
      <c r="F1" s="487"/>
      <c r="G1" s="487"/>
      <c r="H1" s="65"/>
      <c r="I1" s="959"/>
      <c r="J1" s="959"/>
      <c r="K1" s="66"/>
      <c r="AB1" s="68"/>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row>
    <row r="2" spans="1:54" s="59" customFormat="1">
      <c r="A2" s="62" t="str">
        <f>'PAGE DE GARDE'!C8</f>
        <v>GAZ</v>
      </c>
      <c r="B2" s="62"/>
      <c r="C2" s="948" t="str">
        <f>'PAGE DE GARDE'!C10</f>
        <v>REALITE 2015 V0</v>
      </c>
      <c r="D2" s="62"/>
      <c r="E2" s="94"/>
      <c r="F2" s="819"/>
      <c r="G2" s="819"/>
      <c r="H2" s="819"/>
      <c r="I2" s="959"/>
      <c r="J2" s="959"/>
      <c r="K2" s="60"/>
      <c r="AB2" s="64"/>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row>
    <row r="3" spans="1:54" s="59" customFormat="1">
      <c r="A3" s="271" t="str">
        <f>'PAGE DE GARDE'!C7</f>
        <v>GRD</v>
      </c>
      <c r="B3" s="271"/>
      <c r="C3" s="73"/>
      <c r="D3" s="62"/>
      <c r="E3" s="63"/>
      <c r="F3" s="819"/>
      <c r="G3" s="819"/>
      <c r="H3" s="819"/>
      <c r="I3" s="959"/>
      <c r="J3" s="959"/>
      <c r="K3" s="60"/>
      <c r="AB3" s="64"/>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row>
    <row r="4" spans="1:54" s="19" customFormat="1">
      <c r="B4" s="20"/>
      <c r="F4" s="959"/>
      <c r="G4" s="959"/>
      <c r="I4" s="959"/>
      <c r="J4" s="959"/>
    </row>
    <row r="5" spans="1:54" s="13" customFormat="1" ht="13.5" thickBot="1">
      <c r="B5" s="12"/>
      <c r="C5" s="18"/>
      <c r="D5" s="19"/>
      <c r="E5" s="19"/>
      <c r="F5" s="19"/>
      <c r="G5" s="19"/>
      <c r="I5" s="19"/>
      <c r="J5" s="19"/>
    </row>
    <row r="6" spans="1:54" s="102" customFormat="1" ht="27.75" customHeight="1">
      <c r="B6" s="960" t="s">
        <v>398</v>
      </c>
      <c r="C6" s="961"/>
      <c r="D6" s="1208" t="s">
        <v>936</v>
      </c>
      <c r="E6" s="1235" t="s">
        <v>470</v>
      </c>
      <c r="F6" s="1235" t="s">
        <v>470</v>
      </c>
      <c r="G6" s="1208" t="s">
        <v>1615</v>
      </c>
      <c r="H6" s="1208" t="s">
        <v>1616</v>
      </c>
    </row>
    <row r="7" spans="1:54" s="102" customFormat="1" ht="77.25" thickBot="1">
      <c r="B7" s="103"/>
      <c r="C7" s="104"/>
      <c r="D7" s="1209" t="s">
        <v>1178</v>
      </c>
      <c r="E7" s="1205" t="s">
        <v>1178</v>
      </c>
      <c r="F7" s="2376" t="s">
        <v>1497</v>
      </c>
      <c r="G7" s="1209" t="s">
        <v>1179</v>
      </c>
      <c r="H7" s="1209" t="s">
        <v>1179</v>
      </c>
    </row>
    <row r="8" spans="1:54" s="102" customFormat="1">
      <c r="B8" s="105"/>
      <c r="C8" s="106"/>
      <c r="D8" s="1240"/>
      <c r="E8" s="1093"/>
      <c r="F8" s="495"/>
      <c r="G8" s="2911"/>
      <c r="H8" s="1210"/>
    </row>
    <row r="9" spans="1:54" s="102" customFormat="1">
      <c r="B9" s="108" t="s">
        <v>205</v>
      </c>
      <c r="C9" s="109"/>
      <c r="D9" s="1450"/>
      <c r="E9" s="1449"/>
      <c r="F9" s="1451"/>
      <c r="G9" s="2912"/>
      <c r="H9" s="1452"/>
    </row>
    <row r="10" spans="1:54" s="102" customFormat="1">
      <c r="B10" s="105"/>
      <c r="C10" s="106"/>
      <c r="D10" s="1240"/>
      <c r="E10" s="1093"/>
      <c r="F10" s="489"/>
      <c r="G10" s="1210"/>
      <c r="H10" s="1210"/>
    </row>
    <row r="11" spans="1:54" s="102" customFormat="1">
      <c r="B11" s="491" t="s">
        <v>511</v>
      </c>
      <c r="C11" s="106"/>
      <c r="D11" s="494"/>
      <c r="E11" s="1236"/>
      <c r="F11" s="489"/>
      <c r="G11" s="501"/>
      <c r="H11" s="501"/>
    </row>
    <row r="12" spans="1:54" s="102" customFormat="1">
      <c r="B12" s="492"/>
      <c r="C12" s="106"/>
      <c r="D12" s="1212"/>
      <c r="E12" s="1237"/>
      <c r="F12" s="489"/>
      <c r="G12" s="1211"/>
      <c r="H12" s="1211"/>
    </row>
    <row r="13" spans="1:54" s="102" customFormat="1">
      <c r="B13" s="491" t="s">
        <v>399</v>
      </c>
      <c r="C13" s="106"/>
      <c r="D13" s="494"/>
      <c r="E13" s="1236"/>
      <c r="F13" s="489"/>
      <c r="G13" s="501"/>
      <c r="H13" s="501"/>
    </row>
    <row r="14" spans="1:54" s="102" customFormat="1">
      <c r="B14" s="492"/>
      <c r="C14" s="106"/>
      <c r="D14" s="1212"/>
      <c r="E14" s="1237"/>
      <c r="F14" s="489"/>
      <c r="G14" s="1211"/>
      <c r="H14" s="1211"/>
    </row>
    <row r="15" spans="1:54" s="102" customFormat="1">
      <c r="B15" s="491" t="s">
        <v>400</v>
      </c>
      <c r="C15" s="106"/>
      <c r="D15" s="494"/>
      <c r="E15" s="1236"/>
      <c r="F15" s="489"/>
      <c r="G15" s="501"/>
      <c r="H15" s="501"/>
    </row>
    <row r="16" spans="1:54" s="102" customFormat="1">
      <c r="B16" s="491"/>
      <c r="C16" s="106"/>
      <c r="D16" s="1212"/>
      <c r="E16" s="1237"/>
      <c r="F16" s="489"/>
      <c r="G16" s="1211"/>
      <c r="H16" s="1211"/>
    </row>
    <row r="17" spans="2:8" s="102" customFormat="1">
      <c r="B17" s="491" t="s">
        <v>439</v>
      </c>
      <c r="C17" s="106"/>
      <c r="D17" s="494"/>
      <c r="E17" s="1236"/>
      <c r="F17" s="489"/>
      <c r="G17" s="501"/>
      <c r="H17" s="501"/>
    </row>
    <row r="18" spans="2:8" s="102" customFormat="1">
      <c r="B18" s="491"/>
      <c r="C18" s="106"/>
      <c r="D18" s="1212"/>
      <c r="E18" s="1237"/>
      <c r="F18" s="489"/>
      <c r="G18" s="1211"/>
      <c r="H18" s="1211"/>
    </row>
    <row r="19" spans="2:8" s="102" customFormat="1">
      <c r="B19" s="491" t="s">
        <v>347</v>
      </c>
      <c r="C19" s="106"/>
      <c r="D19" s="494"/>
      <c r="E19" s="1236"/>
      <c r="F19" s="489"/>
      <c r="G19" s="501"/>
      <c r="H19" s="501"/>
    </row>
    <row r="20" spans="2:8" s="102" customFormat="1">
      <c r="B20" s="491"/>
      <c r="C20" s="106"/>
      <c r="D20" s="1212"/>
      <c r="E20" s="1237"/>
      <c r="F20" s="489"/>
      <c r="G20" s="1211"/>
      <c r="H20" s="1211"/>
    </row>
    <row r="21" spans="2:8" s="102" customFormat="1">
      <c r="B21" s="491" t="s">
        <v>348</v>
      </c>
      <c r="C21" s="106"/>
      <c r="D21" s="494"/>
      <c r="E21" s="1236"/>
      <c r="F21" s="489"/>
      <c r="G21" s="501"/>
      <c r="H21" s="501"/>
    </row>
    <row r="22" spans="2:8" s="102" customFormat="1">
      <c r="B22" s="491"/>
      <c r="C22" s="106"/>
      <c r="D22" s="1212"/>
      <c r="E22" s="1237"/>
      <c r="F22" s="489"/>
      <c r="G22" s="1211"/>
      <c r="H22" s="1211"/>
    </row>
    <row r="23" spans="2:8" s="102" customFormat="1">
      <c r="B23" s="491" t="s">
        <v>866</v>
      </c>
      <c r="C23" s="106"/>
      <c r="D23" s="494"/>
      <c r="E23" s="1236"/>
      <c r="F23" s="489"/>
      <c r="G23" s="501"/>
      <c r="H23" s="501"/>
    </row>
    <row r="24" spans="2:8" s="102" customFormat="1">
      <c r="B24" s="491"/>
      <c r="C24" s="106"/>
      <c r="D24" s="1212"/>
      <c r="E24" s="1237"/>
      <c r="F24" s="489"/>
      <c r="G24" s="1211"/>
      <c r="H24" s="1211"/>
    </row>
    <row r="25" spans="2:8" s="102" customFormat="1">
      <c r="B25" s="491" t="s">
        <v>865</v>
      </c>
      <c r="C25" s="106"/>
      <c r="D25" s="494"/>
      <c r="E25" s="1236"/>
      <c r="F25" s="489"/>
      <c r="G25" s="501"/>
      <c r="H25" s="501"/>
    </row>
    <row r="26" spans="2:8" s="102" customFormat="1">
      <c r="B26" s="491"/>
      <c r="C26" s="106"/>
      <c r="D26" s="1212"/>
      <c r="E26" s="1237"/>
      <c r="F26" s="489"/>
      <c r="G26" s="1211"/>
      <c r="H26" s="1211"/>
    </row>
    <row r="27" spans="2:8" s="102" customFormat="1">
      <c r="B27" s="491" t="s">
        <v>213</v>
      </c>
      <c r="C27" s="106"/>
      <c r="D27" s="494"/>
      <c r="E27" s="1236"/>
      <c r="F27" s="489"/>
      <c r="G27" s="501"/>
      <c r="H27" s="501"/>
    </row>
    <row r="28" spans="2:8" s="102" customFormat="1">
      <c r="B28" s="491"/>
      <c r="C28" s="106"/>
      <c r="D28" s="1212"/>
      <c r="E28" s="1237"/>
      <c r="F28" s="489"/>
      <c r="G28" s="1211"/>
      <c r="H28" s="1211"/>
    </row>
    <row r="29" spans="2:8" s="102" customFormat="1">
      <c r="B29" s="491" t="s">
        <v>206</v>
      </c>
      <c r="C29" s="106"/>
      <c r="D29" s="494"/>
      <c r="E29" s="1236"/>
      <c r="F29" s="489"/>
      <c r="G29" s="501"/>
      <c r="H29" s="501"/>
    </row>
    <row r="30" spans="2:8" s="102" customFormat="1" ht="13.5" thickBot="1">
      <c r="B30" s="493" t="s">
        <v>512</v>
      </c>
      <c r="C30" s="106"/>
      <c r="D30" s="1241"/>
      <c r="E30" s="1237"/>
      <c r="F30" s="489"/>
      <c r="G30" s="1211"/>
      <c r="H30" s="1211"/>
    </row>
    <row r="31" spans="2:8" s="102" customFormat="1" ht="13.5" thickBot="1">
      <c r="B31" s="497" t="s">
        <v>207</v>
      </c>
      <c r="C31" s="498" t="s">
        <v>392</v>
      </c>
      <c r="D31" s="496">
        <f>SUM(D11:D30)</f>
        <v>0</v>
      </c>
      <c r="E31" s="1238">
        <f>SUM(E11:E30)</f>
        <v>0</v>
      </c>
      <c r="F31" s="489"/>
      <c r="G31" s="502">
        <f>SUM(G11:G30)</f>
        <v>0</v>
      </c>
      <c r="H31" s="502">
        <f>SUM(H11:H30)</f>
        <v>0</v>
      </c>
    </row>
    <row r="32" spans="2:8" s="102" customFormat="1">
      <c r="B32" s="1457"/>
      <c r="C32" s="1458"/>
      <c r="D32" s="1460"/>
      <c r="E32" s="1459"/>
      <c r="F32" s="1461"/>
      <c r="G32" s="1462"/>
      <c r="H32" s="1462"/>
    </row>
    <row r="33" spans="2:10" s="102" customFormat="1">
      <c r="B33" s="1463" t="s">
        <v>208</v>
      </c>
      <c r="C33" s="1464" t="s">
        <v>393</v>
      </c>
      <c r="D33" s="494"/>
      <c r="E33" s="1236"/>
      <c r="F33" s="1461"/>
      <c r="G33" s="501"/>
      <c r="H33" s="501"/>
    </row>
    <row r="34" spans="2:10" s="102" customFormat="1" ht="13.5" thickBot="1">
      <c r="B34" s="1457"/>
      <c r="C34" s="1458"/>
      <c r="D34" s="1465"/>
      <c r="E34" s="1466"/>
      <c r="F34" s="1461"/>
      <c r="G34" s="1467"/>
      <c r="H34" s="1467"/>
    </row>
    <row r="35" spans="2:10" s="102" customFormat="1" ht="13.5" thickBot="1">
      <c r="B35" s="499" t="s">
        <v>209</v>
      </c>
      <c r="C35" s="500" t="s">
        <v>401</v>
      </c>
      <c r="D35" s="503">
        <f>D31-D33</f>
        <v>0</v>
      </c>
      <c r="E35" s="1239">
        <f>E31-E33</f>
        <v>0</v>
      </c>
      <c r="F35" s="1948"/>
      <c r="G35" s="503">
        <f>G31-G33</f>
        <v>0</v>
      </c>
      <c r="H35" s="503">
        <f>H31-H33</f>
        <v>0</v>
      </c>
    </row>
    <row r="36" spans="2:10" s="102" customFormat="1">
      <c r="B36" s="1213"/>
      <c r="C36" s="1214"/>
      <c r="D36" s="1215"/>
      <c r="E36" s="1215"/>
      <c r="F36" s="1215"/>
      <c r="G36" s="1215"/>
      <c r="H36" s="1215"/>
    </row>
    <row r="37" spans="2:10" s="102" customFormat="1">
      <c r="B37" s="1455" t="s">
        <v>514</v>
      </c>
      <c r="C37" s="1453" t="s">
        <v>402</v>
      </c>
      <c r="D37" s="1222"/>
      <c r="E37" s="1220">
        <f>'Tableau 6 bis'!C13</f>
        <v>0</v>
      </c>
      <c r="F37" s="2919">
        <f>'Tableau 6 bis'!D13</f>
        <v>0</v>
      </c>
      <c r="G37" s="1219"/>
    </row>
    <row r="38" spans="2:10" s="102" customFormat="1">
      <c r="B38" s="1455" t="s">
        <v>515</v>
      </c>
      <c r="C38" s="1453" t="s">
        <v>403</v>
      </c>
      <c r="D38" s="1222"/>
      <c r="E38" s="1220">
        <f>D66*D65</f>
        <v>0</v>
      </c>
      <c r="F38" s="2920">
        <f>'Tableau 6 ter'!E10</f>
        <v>0</v>
      </c>
      <c r="G38" s="1219"/>
    </row>
    <row r="39" spans="2:10" s="102" customFormat="1" ht="15.75" customHeight="1">
      <c r="B39" s="1456" t="s">
        <v>516</v>
      </c>
      <c r="C39" s="1454" t="s">
        <v>1617</v>
      </c>
      <c r="D39" s="1223"/>
      <c r="E39" s="1221">
        <f>SUM(E37:E38)</f>
        <v>0</v>
      </c>
      <c r="F39" s="1221">
        <f>SUM(F37:F38)</f>
        <v>0</v>
      </c>
      <c r="G39" s="1219"/>
    </row>
    <row r="40" spans="2:10" s="180" customFormat="1" ht="13.5" thickBot="1">
      <c r="B40" s="1216"/>
      <c r="C40" s="1217"/>
      <c r="D40" s="1218"/>
      <c r="E40" s="1218"/>
      <c r="F40" s="1216"/>
      <c r="G40" s="1219"/>
      <c r="H40" s="1218"/>
      <c r="I40" s="1218"/>
      <c r="J40" s="1218"/>
    </row>
    <row r="41" spans="2:10" s="180" customFormat="1" ht="13.5" thickBot="1">
      <c r="B41" s="1224" t="s">
        <v>962</v>
      </c>
      <c r="C41" s="1225"/>
      <c r="D41" s="1226"/>
      <c r="E41" s="1227">
        <f>MIN(E35,E39)</f>
        <v>0</v>
      </c>
      <c r="F41" s="1227">
        <f>MIN(E35,F39)</f>
        <v>0</v>
      </c>
      <c r="G41" s="1219"/>
    </row>
    <row r="42" spans="2:10" s="180" customFormat="1">
      <c r="B42" s="1216"/>
      <c r="C42" s="1217"/>
      <c r="D42" s="1218"/>
      <c r="E42" s="1218"/>
      <c r="F42" s="1219"/>
      <c r="G42" s="1219"/>
      <c r="H42" s="1219"/>
      <c r="I42" s="1218"/>
      <c r="J42" s="1218"/>
    </row>
    <row r="43" spans="2:10" s="107" customFormat="1">
      <c r="C43" s="106"/>
      <c r="F43" s="1207" t="s">
        <v>961</v>
      </c>
      <c r="G43" s="1207"/>
      <c r="H43" s="1207">
        <f>F41-H35</f>
        <v>0</v>
      </c>
    </row>
    <row r="44" spans="2:10" s="107" customFormat="1">
      <c r="C44" s="106"/>
      <c r="F44" s="1207"/>
      <c r="G44" s="1207"/>
      <c r="H44" s="1207"/>
    </row>
    <row r="45" spans="2:10" s="107" customFormat="1">
      <c r="C45" s="106"/>
      <c r="F45" s="1206"/>
      <c r="G45" s="1206"/>
      <c r="H45" s="1206"/>
      <c r="I45" s="1206"/>
      <c r="J45" s="1206"/>
    </row>
    <row r="46" spans="2:10" s="102" customFormat="1">
      <c r="B46" s="107"/>
      <c r="C46" s="106"/>
      <c r="D46" s="107"/>
      <c r="E46" s="107"/>
      <c r="F46" s="107"/>
      <c r="G46" s="107"/>
      <c r="I46" s="107"/>
      <c r="J46" s="107"/>
    </row>
    <row r="47" spans="2:10" s="102" customFormat="1">
      <c r="B47" s="107"/>
      <c r="C47" s="110"/>
    </row>
    <row r="48" spans="2:10" s="102" customFormat="1">
      <c r="B48" s="2913"/>
      <c r="C48" s="2914"/>
      <c r="D48" s="2915"/>
    </row>
    <row r="49" spans="2:4" s="102" customFormat="1">
      <c r="B49" s="1176" t="s">
        <v>513</v>
      </c>
      <c r="C49" s="490"/>
      <c r="D49" s="1177"/>
    </row>
    <row r="50" spans="2:4" s="102" customFormat="1">
      <c r="B50" s="1178"/>
      <c r="C50" s="490"/>
      <c r="D50" s="1177"/>
    </row>
    <row r="51" spans="2:4" s="102" customFormat="1">
      <c r="B51" s="1179"/>
      <c r="C51" s="490"/>
      <c r="D51" s="1180"/>
    </row>
    <row r="52" spans="2:4" s="102" customFormat="1">
      <c r="B52" s="1179"/>
      <c r="C52" s="490"/>
      <c r="D52" s="1180"/>
    </row>
    <row r="53" spans="2:4" s="102" customFormat="1">
      <c r="B53" s="1179"/>
      <c r="C53" s="490"/>
      <c r="D53" s="1180"/>
    </row>
    <row r="54" spans="2:4" s="102" customFormat="1">
      <c r="B54" s="1179" t="s">
        <v>957</v>
      </c>
      <c r="C54" s="490"/>
      <c r="D54" s="1180">
        <f>HYPOTHESES!B30</f>
        <v>8.0000000000000002E-3</v>
      </c>
    </row>
    <row r="55" spans="2:4" s="102" customFormat="1">
      <c r="B55" s="1179" t="s">
        <v>958</v>
      </c>
      <c r="C55" s="490"/>
      <c r="D55" s="1180">
        <f>HYPOTHESES!B31</f>
        <v>1.2999999999999999E-2</v>
      </c>
    </row>
    <row r="56" spans="2:4" s="102" customFormat="1">
      <c r="B56" s="1179" t="s">
        <v>960</v>
      </c>
      <c r="C56" s="490"/>
      <c r="D56" s="1180">
        <f>HYPOTHESES!B32</f>
        <v>1.4999999999999999E-2</v>
      </c>
    </row>
    <row r="57" spans="2:4" s="102" customFormat="1">
      <c r="B57" s="1179"/>
      <c r="C57" s="490"/>
      <c r="D57" s="1180"/>
    </row>
    <row r="58" spans="2:4" s="102" customFormat="1">
      <c r="B58" s="2916" t="s">
        <v>396</v>
      </c>
      <c r="C58" s="490"/>
      <c r="D58" s="2378">
        <f>HYPOTHESES!B35</f>
        <v>0</v>
      </c>
    </row>
    <row r="59" spans="2:4" s="102" customFormat="1">
      <c r="B59" s="2916" t="s">
        <v>397</v>
      </c>
      <c r="C59" s="490"/>
      <c r="D59" s="2378">
        <f>HYPOTHESES!B36</f>
        <v>0</v>
      </c>
    </row>
    <row r="60" spans="2:4" s="102" customFormat="1">
      <c r="B60" s="2916" t="s">
        <v>932</v>
      </c>
      <c r="C60" s="490"/>
      <c r="D60" s="2379">
        <f>HYPOTHESES!B37</f>
        <v>0</v>
      </c>
    </row>
    <row r="61" spans="2:4" s="102" customFormat="1">
      <c r="B61" s="2916" t="s">
        <v>963</v>
      </c>
      <c r="C61" s="490"/>
      <c r="D61" s="2379">
        <f>HYPOTHESES!B38</f>
        <v>0</v>
      </c>
    </row>
    <row r="62" spans="2:4" s="102" customFormat="1">
      <c r="B62" s="2916" t="s">
        <v>933</v>
      </c>
      <c r="C62" s="490"/>
      <c r="D62" s="2379">
        <f>HYPOTHESES!B39</f>
        <v>0</v>
      </c>
    </row>
    <row r="63" spans="2:4" s="102" customFormat="1">
      <c r="B63" s="2916" t="s">
        <v>964</v>
      </c>
      <c r="C63" s="490"/>
      <c r="D63" s="2379">
        <f>HYPOTHESES!B40</f>
        <v>0</v>
      </c>
    </row>
    <row r="64" spans="2:4" s="102" customFormat="1">
      <c r="B64" s="2916"/>
      <c r="C64" s="490"/>
      <c r="D64" s="1180"/>
    </row>
    <row r="65" spans="1:10" s="102" customFormat="1">
      <c r="B65" s="1179" t="s">
        <v>1180</v>
      </c>
      <c r="C65" s="490"/>
      <c r="D65" s="1468"/>
    </row>
    <row r="66" spans="1:10" s="102" customFormat="1">
      <c r="B66" s="1179" t="s">
        <v>1181</v>
      </c>
      <c r="C66" s="490"/>
      <c r="D66" s="1469">
        <v>1.52</v>
      </c>
    </row>
    <row r="67" spans="1:10" s="102" customFormat="1">
      <c r="B67" s="1179" t="s">
        <v>1182</v>
      </c>
      <c r="C67" s="490"/>
      <c r="D67" s="1469">
        <v>2.13</v>
      </c>
    </row>
    <row r="68" spans="1:10" s="102" customFormat="1">
      <c r="B68" s="1179"/>
      <c r="C68" s="490"/>
      <c r="D68" s="1469"/>
    </row>
    <row r="69" spans="1:10" s="102" customFormat="1">
      <c r="B69" s="1228"/>
      <c r="C69" s="2917"/>
      <c r="D69" s="2918"/>
    </row>
    <row r="70" spans="1:10" s="102" customFormat="1"/>
    <row r="71" spans="1:10" s="102" customFormat="1" ht="18">
      <c r="A71" s="2921" t="s">
        <v>907</v>
      </c>
      <c r="B71" s="2921"/>
      <c r="C71" s="112"/>
      <c r="D71" s="112"/>
      <c r="E71" s="112"/>
      <c r="F71" s="112"/>
      <c r="G71" s="112"/>
      <c r="H71" s="112"/>
      <c r="I71" s="112"/>
    </row>
    <row r="72" spans="1:10" s="102" customFormat="1">
      <c r="A72" s="2922" t="s">
        <v>211</v>
      </c>
      <c r="B72" s="2922"/>
      <c r="C72" s="112"/>
      <c r="D72" s="112"/>
      <c r="E72" s="112"/>
      <c r="F72" s="112"/>
      <c r="G72" s="112"/>
      <c r="H72" s="112"/>
      <c r="I72" s="112"/>
    </row>
    <row r="73" spans="1:10" s="102" customFormat="1">
      <c r="A73" s="2923" t="s">
        <v>1177</v>
      </c>
      <c r="B73" s="2923"/>
      <c r="C73" s="2924"/>
      <c r="D73" s="2924"/>
      <c r="E73" s="2924"/>
      <c r="F73" s="2924"/>
      <c r="G73" s="2924"/>
      <c r="H73" s="2924"/>
      <c r="I73" s="2924"/>
      <c r="J73" s="180"/>
    </row>
    <row r="74" spans="1:10" s="102" customFormat="1">
      <c r="A74" s="2922"/>
      <c r="B74" s="2922"/>
      <c r="C74" s="112"/>
      <c r="D74" s="112"/>
      <c r="E74" s="112"/>
      <c r="F74" s="112"/>
      <c r="G74" s="112"/>
      <c r="H74" s="112"/>
      <c r="I74" s="112"/>
    </row>
    <row r="75" spans="1:10" s="102" customFormat="1">
      <c r="A75" s="2922"/>
      <c r="B75" s="2922"/>
      <c r="C75" s="112"/>
      <c r="D75" s="112"/>
      <c r="E75" s="112"/>
      <c r="F75" s="112"/>
      <c r="G75" s="112"/>
      <c r="H75" s="112"/>
      <c r="I75" s="112"/>
    </row>
    <row r="76" spans="1:10" s="102" customFormat="1" ht="18">
      <c r="A76" s="2921" t="s">
        <v>461</v>
      </c>
      <c r="B76" s="2921"/>
      <c r="C76" s="112"/>
      <c r="D76" s="112"/>
      <c r="E76" s="112"/>
      <c r="F76" s="112"/>
      <c r="G76" s="112"/>
      <c r="H76" s="112"/>
      <c r="I76" s="112"/>
    </row>
    <row r="77" spans="1:10" s="102" customFormat="1">
      <c r="A77" s="2926" t="s">
        <v>1618</v>
      </c>
      <c r="B77" s="2925" t="str">
        <f>ANNEXES!D14</f>
        <v xml:space="preserve">Un tableau et une note explicative reprenant une vue d'ensemble des coûts gérables de l'année N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v>
      </c>
      <c r="C77" s="2925"/>
      <c r="D77" s="2925"/>
      <c r="E77" s="2925"/>
      <c r="F77" s="2925"/>
      <c r="G77" s="2925"/>
      <c r="H77" s="2925"/>
      <c r="I77" s="2925"/>
    </row>
    <row r="78" spans="1:10" s="102" customFormat="1">
      <c r="A78" s="2926" t="s">
        <v>1619</v>
      </c>
      <c r="B78" s="2925" t="str">
        <f>ANNEXES!D15</f>
        <v xml:space="preserve">Un tableau et une note explicative reprenant le détail des coûts IT et notamment les coûts de la clearing house actuelle, les coûts d'Atrias, les coûts des autres projets informatiques significatifs (en y joignant les pièces justificatives).
Pour ORES Assets : l'excel et la note peut porter sur l'ensemble des secteurs mais en distinguant les coûts imputés aux secteurs électricité et aux secteurs gaz </v>
      </c>
      <c r="C78" s="2925"/>
      <c r="D78" s="2925"/>
      <c r="E78" s="2925"/>
      <c r="F78" s="2925"/>
      <c r="G78" s="2925"/>
      <c r="H78" s="2925"/>
      <c r="I78" s="2925"/>
    </row>
    <row r="79" spans="1:10" ht="15">
      <c r="D79" s="962"/>
    </row>
    <row r="80" spans="1:10" ht="15">
      <c r="D80" s="962"/>
    </row>
    <row r="81" spans="4:4" ht="15">
      <c r="D81" s="962"/>
    </row>
    <row r="82" spans="4:4" ht="15">
      <c r="D82" s="962"/>
    </row>
  </sheetData>
  <pageMargins left="0.55118110236220474" right="0.23622047244094491" top="0.43307086614173229" bottom="0.31496062992125984" header="0.27559055118110237" footer="0.15748031496062992"/>
  <pageSetup paperSize="9" scale="54" orientation="portrait"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sheetPr published="0">
    <tabColor theme="3"/>
    <pageSetUpPr fitToPage="1"/>
  </sheetPr>
  <dimension ref="A1:BA29"/>
  <sheetViews>
    <sheetView showGridLines="0" workbookViewId="0">
      <selection activeCell="E29" sqref="E29"/>
    </sheetView>
  </sheetViews>
  <sheetFormatPr baseColWidth="10" defaultRowHeight="12.75"/>
  <cols>
    <col min="1" max="1" width="56.28515625" style="478" customWidth="1"/>
    <col min="2" max="2" width="29.42578125" style="478" customWidth="1"/>
    <col min="3" max="4" width="29.85546875" style="478" customWidth="1"/>
    <col min="5" max="5" width="14" style="478" customWidth="1"/>
    <col min="6" max="16384" width="11.42578125" style="478"/>
  </cols>
  <sheetData>
    <row r="1" spans="1:53" s="2315" customFormat="1" ht="18">
      <c r="A1" s="2313" t="s">
        <v>1495</v>
      </c>
      <c r="B1" s="2314"/>
      <c r="C1" s="2314"/>
      <c r="D1" s="2314"/>
      <c r="E1" s="2330"/>
      <c r="G1" s="2316"/>
      <c r="H1" s="2316"/>
      <c r="J1" s="2317"/>
      <c r="AA1" s="2318"/>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row>
    <row r="2" spans="1:53" s="2322" customFormat="1">
      <c r="A2" s="2320" t="str">
        <f>'[4]PAGE DE GARDE'!C8</f>
        <v>GAZ</v>
      </c>
      <c r="B2" s="506" t="str">
        <f>'PAGE DE GARDE'!C10</f>
        <v>REALITE 2015 V0</v>
      </c>
      <c r="C2" s="2320"/>
      <c r="D2" s="2321"/>
      <c r="E2" s="2330"/>
      <c r="G2" s="2323"/>
      <c r="H2" s="2323"/>
      <c r="J2" s="2324"/>
      <c r="AA2" s="2325"/>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row>
    <row r="3" spans="1:53" s="2322" customFormat="1">
      <c r="A3" s="2327" t="str">
        <f>'PAGE DE GARDE'!C7</f>
        <v>GRD</v>
      </c>
      <c r="B3" s="506"/>
      <c r="C3" s="2320"/>
      <c r="D3" s="2328"/>
      <c r="E3" s="2330"/>
      <c r="G3" s="2323"/>
      <c r="H3" s="2323"/>
      <c r="J3" s="2324"/>
      <c r="AA3" s="2325"/>
      <c r="AB3" s="2326"/>
      <c r="AC3" s="2326"/>
      <c r="AD3" s="2326"/>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row>
    <row r="4" spans="1:53" s="2330" customFormat="1">
      <c r="A4" s="2329"/>
    </row>
    <row r="5" spans="1:53" s="2333" customFormat="1" ht="13.5" thickBot="1">
      <c r="A5" s="2331"/>
      <c r="B5" s="2332"/>
      <c r="C5" s="2330"/>
      <c r="D5" s="2330"/>
    </row>
    <row r="6" spans="1:53" ht="76.5">
      <c r="A6" s="2334" t="s">
        <v>398</v>
      </c>
      <c r="B6" s="2335"/>
      <c r="C6" s="2336" t="s">
        <v>1480</v>
      </c>
      <c r="D6" s="2337" t="s">
        <v>1481</v>
      </c>
    </row>
    <row r="7" spans="1:53">
      <c r="A7" s="2338"/>
      <c r="B7" s="106"/>
      <c r="C7" s="2339"/>
      <c r="D7" s="2340"/>
    </row>
    <row r="8" spans="1:53" ht="13.5" thickBot="1">
      <c r="A8" s="2341"/>
      <c r="B8" s="2342"/>
      <c r="C8" s="2343" t="s">
        <v>1482</v>
      </c>
      <c r="D8" s="2344" t="s">
        <v>926</v>
      </c>
    </row>
    <row r="9" spans="1:53">
      <c r="A9" s="2345"/>
      <c r="B9" s="2346"/>
      <c r="C9" s="2602" t="s">
        <v>1483</v>
      </c>
      <c r="D9" s="2603"/>
    </row>
    <row r="10" spans="1:53">
      <c r="A10" s="2347" t="s">
        <v>1484</v>
      </c>
      <c r="B10" s="2348"/>
      <c r="C10" s="2349"/>
      <c r="D10" s="2350">
        <f>C10</f>
        <v>0</v>
      </c>
    </row>
    <row r="11" spans="1:53">
      <c r="A11" s="2351" t="s">
        <v>1485</v>
      </c>
      <c r="B11" s="2352"/>
      <c r="C11" s="2353"/>
      <c r="D11" s="2354">
        <v>0</v>
      </c>
    </row>
    <row r="12" spans="1:53" ht="13.5" thickBot="1">
      <c r="A12" s="2355" t="s">
        <v>1486</v>
      </c>
      <c r="B12" s="2356"/>
      <c r="C12" s="2357"/>
      <c r="D12" s="2358">
        <f>D10+D11</f>
        <v>0</v>
      </c>
    </row>
    <row r="13" spans="1:53" ht="13.5" thickBot="1">
      <c r="A13" s="1949" t="s">
        <v>1487</v>
      </c>
      <c r="B13" s="1950"/>
      <c r="C13" s="2359">
        <f>C10*(1+$C$22)*(1+$C$23)*(1+$C$24)</f>
        <v>0</v>
      </c>
      <c r="D13" s="2359">
        <f>D12*(1+$C$22)*(1+$C$23)*(1+$C$24)</f>
        <v>0</v>
      </c>
    </row>
    <row r="14" spans="1:53">
      <c r="A14" s="1951"/>
      <c r="B14" s="106"/>
      <c r="C14" s="107"/>
      <c r="D14" s="107"/>
    </row>
    <row r="15" spans="1:53">
      <c r="A15" s="1958"/>
      <c r="B15" s="106"/>
      <c r="C15" s="1207"/>
      <c r="D15" s="1207"/>
    </row>
    <row r="16" spans="1:53" s="480" customFormat="1">
      <c r="A16" s="1958"/>
      <c r="B16" s="106"/>
      <c r="C16" s="1207" t="s">
        <v>1239</v>
      </c>
      <c r="D16" s="2360">
        <f>D13-C13</f>
        <v>0</v>
      </c>
    </row>
    <row r="17" spans="1:4">
      <c r="A17" s="102"/>
      <c r="B17" s="110"/>
      <c r="C17" s="1207"/>
      <c r="D17" s="1207"/>
    </row>
    <row r="18" spans="1:4">
      <c r="A18" s="515"/>
      <c r="B18" s="1959"/>
      <c r="C18" s="1960"/>
      <c r="D18" s="1960"/>
    </row>
    <row r="19" spans="1:4">
      <c r="A19" s="1952"/>
      <c r="B19" s="1953"/>
      <c r="C19" s="1954"/>
      <c r="D19" s="102"/>
    </row>
    <row r="20" spans="1:4">
      <c r="A20" s="1955" t="s">
        <v>513</v>
      </c>
      <c r="B20" s="490"/>
      <c r="C20" s="1177"/>
      <c r="D20" s="102"/>
    </row>
    <row r="21" spans="1:4">
      <c r="A21" s="1956"/>
      <c r="B21" s="490"/>
      <c r="C21" s="1177"/>
      <c r="D21" s="102"/>
    </row>
    <row r="22" spans="1:4">
      <c r="A22" s="1957" t="s">
        <v>1235</v>
      </c>
      <c r="B22" s="490"/>
      <c r="C22" s="1180">
        <v>1.11E-2</v>
      </c>
      <c r="D22" s="102"/>
    </row>
    <row r="23" spans="1:4">
      <c r="A23" s="1957" t="s">
        <v>1236</v>
      </c>
      <c r="B23" s="490"/>
      <c r="C23" s="1180">
        <f>HYPOTHESES!B30</f>
        <v>8.0000000000000002E-3</v>
      </c>
      <c r="D23" s="102"/>
    </row>
    <row r="24" spans="1:4">
      <c r="A24" s="1957" t="s">
        <v>1237</v>
      </c>
      <c r="B24" s="490"/>
      <c r="C24" s="1180">
        <f>HYPOTHESES!B31</f>
        <v>1.2999999999999999E-2</v>
      </c>
      <c r="D24" s="102"/>
    </row>
    <row r="25" spans="1:4">
      <c r="A25" s="2361"/>
      <c r="B25" s="2362"/>
      <c r="C25" s="2363"/>
      <c r="D25" s="102"/>
    </row>
    <row r="26" spans="1:4" ht="15">
      <c r="C26" s="962"/>
    </row>
    <row r="27" spans="1:4" ht="15">
      <c r="C27" s="962"/>
    </row>
    <row r="28" spans="1:4" ht="15">
      <c r="C28" s="962"/>
    </row>
    <row r="29" spans="1:4" ht="15">
      <c r="C29" s="962"/>
    </row>
  </sheetData>
  <mergeCells count="1">
    <mergeCell ref="C9:D9"/>
  </mergeCells>
  <pageMargins left="0.70866141732283472" right="0.70866141732283472" top="0.74803149606299213" bottom="0.74803149606299213" header="0.31496062992125984" footer="0.31496062992125984"/>
  <pageSetup paperSize="9" scale="83" orientation="landscape" r:id="rId1"/>
</worksheet>
</file>

<file path=xl/worksheets/sheet19.xml><?xml version="1.0" encoding="utf-8"?>
<worksheet xmlns="http://schemas.openxmlformats.org/spreadsheetml/2006/main" xmlns:r="http://schemas.openxmlformats.org/officeDocument/2006/relationships">
  <sheetPr published="0">
    <tabColor theme="3"/>
    <pageSetUpPr fitToPage="1"/>
  </sheetPr>
  <dimension ref="A1:E22"/>
  <sheetViews>
    <sheetView workbookViewId="0"/>
  </sheetViews>
  <sheetFormatPr baseColWidth="10" defaultRowHeight="12.75"/>
  <cols>
    <col min="1" max="1" width="59.28515625" style="353" customWidth="1"/>
    <col min="2" max="2" width="29.28515625" style="353" customWidth="1"/>
    <col min="3" max="5" width="27.85546875" style="353" customWidth="1"/>
    <col min="6" max="16384" width="11.42578125" style="353"/>
  </cols>
  <sheetData>
    <row r="1" spans="1:5" ht="18">
      <c r="A1" s="75" t="s">
        <v>1496</v>
      </c>
      <c r="B1" s="65"/>
      <c r="C1" s="65"/>
      <c r="D1" s="65"/>
      <c r="E1" s="65"/>
    </row>
    <row r="2" spans="1:5">
      <c r="A2" s="62" t="s">
        <v>366</v>
      </c>
      <c r="B2" s="73" t="str">
        <f>'PAGE DE GARDE'!C10</f>
        <v>REALITE 2015 V0</v>
      </c>
      <c r="C2" s="62"/>
      <c r="D2" s="94"/>
      <c r="E2" s="94"/>
    </row>
    <row r="3" spans="1:5">
      <c r="A3" s="271" t="str">
        <f>'PAGE DE GARDE'!C7</f>
        <v>GRD</v>
      </c>
      <c r="B3" s="73"/>
      <c r="C3" s="62"/>
      <c r="D3" s="63"/>
      <c r="E3" s="63"/>
    </row>
    <row r="4" spans="1:5">
      <c r="A4" s="2418"/>
      <c r="B4" s="2419"/>
      <c r="C4" s="2419"/>
      <c r="D4" s="2419"/>
      <c r="E4" s="2419"/>
    </row>
    <row r="5" spans="1:5" ht="13.5" thickBot="1">
      <c r="A5" s="2420"/>
      <c r="B5" s="2421"/>
      <c r="C5" s="2419"/>
      <c r="D5" s="2419"/>
      <c r="E5" s="2419"/>
    </row>
    <row r="6" spans="1:5" ht="51">
      <c r="A6" s="2422" t="s">
        <v>398</v>
      </c>
      <c r="B6" s="2423"/>
      <c r="C6" s="2424" t="s">
        <v>1488</v>
      </c>
      <c r="D6" s="2425" t="s">
        <v>1489</v>
      </c>
      <c r="E6" s="2426" t="s">
        <v>1490</v>
      </c>
    </row>
    <row r="7" spans="1:5">
      <c r="A7" s="2427"/>
      <c r="B7" s="2428"/>
      <c r="C7" s="2429"/>
      <c r="D7" s="2430"/>
      <c r="E7" s="2431"/>
    </row>
    <row r="8" spans="1:5" ht="13.5" thickBot="1">
      <c r="A8" s="2432"/>
      <c r="B8" s="2433"/>
      <c r="C8" s="2434" t="s">
        <v>470</v>
      </c>
      <c r="D8" s="2434" t="s">
        <v>935</v>
      </c>
      <c r="E8" s="2435" t="s">
        <v>470</v>
      </c>
    </row>
    <row r="9" spans="1:5" ht="13.5" thickBot="1">
      <c r="A9" s="2427"/>
      <c r="B9" s="2428"/>
      <c r="C9" s="2604" t="s">
        <v>1491</v>
      </c>
      <c r="D9" s="2605"/>
      <c r="E9" s="2606"/>
    </row>
    <row r="10" spans="1:5" ht="13.5" thickBot="1">
      <c r="A10" s="2364" t="s">
        <v>1492</v>
      </c>
      <c r="B10" s="2365"/>
      <c r="C10" s="2366">
        <v>0</v>
      </c>
      <c r="D10" s="2367"/>
      <c r="E10" s="2368">
        <f>IF(D10&gt;C10,C10,D10)</f>
        <v>0</v>
      </c>
    </row>
    <row r="11" spans="1:5">
      <c r="A11" s="2437"/>
      <c r="B11" s="2428"/>
      <c r="C11" s="738"/>
      <c r="D11" s="738"/>
      <c r="E11" s="738"/>
    </row>
    <row r="12" spans="1:5">
      <c r="A12" s="2369" t="s">
        <v>1493</v>
      </c>
      <c r="B12" s="2370"/>
      <c r="C12" s="2370"/>
      <c r="D12" s="2370"/>
      <c r="E12" s="2370"/>
    </row>
    <row r="13" spans="1:5">
      <c r="A13" s="2371"/>
      <c r="B13" s="2370"/>
      <c r="C13" s="2370"/>
      <c r="D13" s="2372"/>
      <c r="E13" s="2372"/>
    </row>
    <row r="14" spans="1:5" ht="13.5" customHeight="1">
      <c r="A14" s="738"/>
      <c r="B14" s="2428"/>
      <c r="C14" s="106"/>
      <c r="D14" s="2373" t="s">
        <v>1477</v>
      </c>
      <c r="E14" s="2374">
        <v>0</v>
      </c>
    </row>
    <row r="15" spans="1:5">
      <c r="A15" s="348"/>
      <c r="B15" s="1959"/>
      <c r="C15" s="1960"/>
      <c r="D15" s="1960"/>
      <c r="E15" s="1960"/>
    </row>
    <row r="16" spans="1:5">
      <c r="A16" s="1952"/>
      <c r="B16" s="1953"/>
      <c r="C16" s="1954"/>
      <c r="D16" s="348"/>
      <c r="E16" s="348"/>
    </row>
    <row r="17" spans="1:5">
      <c r="A17" s="1955" t="s">
        <v>1494</v>
      </c>
      <c r="B17" s="490"/>
      <c r="C17" s="1177"/>
      <c r="D17" s="348"/>
      <c r="E17" s="348"/>
    </row>
    <row r="18" spans="1:5">
      <c r="A18" s="1956"/>
      <c r="B18" s="490"/>
      <c r="C18" s="1177"/>
      <c r="D18" s="348"/>
      <c r="E18" s="348"/>
    </row>
    <row r="19" spans="1:5">
      <c r="A19" s="1179" t="s">
        <v>1180</v>
      </c>
      <c r="B19" s="490"/>
      <c r="C19" s="2375"/>
      <c r="D19" s="348"/>
      <c r="E19" s="348"/>
    </row>
    <row r="20" spans="1:5">
      <c r="A20" s="1179" t="s">
        <v>1181</v>
      </c>
      <c r="B20" s="490"/>
      <c r="C20" s="1469">
        <v>1.52</v>
      </c>
      <c r="D20" s="348"/>
      <c r="E20" s="348"/>
    </row>
    <row r="21" spans="1:5">
      <c r="A21" s="1179" t="s">
        <v>1182</v>
      </c>
      <c r="B21" s="490"/>
      <c r="C21" s="1469">
        <v>2.13</v>
      </c>
      <c r="D21" s="348"/>
      <c r="E21" s="348"/>
    </row>
    <row r="22" spans="1:5">
      <c r="A22" s="2361"/>
      <c r="B22" s="2362"/>
      <c r="C22" s="2363"/>
      <c r="D22" s="2436"/>
      <c r="E22" s="2436"/>
    </row>
  </sheetData>
  <mergeCells count="1">
    <mergeCell ref="C9:E9"/>
  </mergeCells>
  <pageMargins left="0.70866141732283472" right="0.70866141732283472" top="0.74803149606299213" bottom="0.74803149606299213" header="0.31496062992125984"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sheetPr published="0">
    <pageSetUpPr fitToPage="1"/>
  </sheetPr>
  <dimension ref="A1:I96"/>
  <sheetViews>
    <sheetView zoomScaleNormal="100" workbookViewId="0">
      <selection activeCell="G31" sqref="G31"/>
    </sheetView>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842</v>
      </c>
      <c r="B1" s="75"/>
      <c r="C1" s="504"/>
      <c r="D1" s="504"/>
      <c r="E1" s="504"/>
      <c r="F1" s="504"/>
    </row>
    <row r="2" spans="1:6">
      <c r="A2" s="62" t="str">
        <f>'PAGE DE GARDE'!C8</f>
        <v>GAZ</v>
      </c>
      <c r="B2" s="73" t="str">
        <f>'PAGE DE GARDE'!C10</f>
        <v>REALITE 2015 V0</v>
      </c>
      <c r="C2" s="62"/>
      <c r="D2" s="73"/>
      <c r="E2" s="819"/>
      <c r="F2" s="819"/>
    </row>
    <row r="3" spans="1:6">
      <c r="A3" s="271" t="str">
        <f>'PAGE DE GARDE'!C7</f>
        <v>GRD</v>
      </c>
      <c r="B3" s="73"/>
      <c r="C3" s="62"/>
      <c r="D3" s="63"/>
      <c r="E3" s="819"/>
      <c r="F3" s="819"/>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3.5" thickBot="1">
      <c r="A8" s="548" t="s">
        <v>922</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3.5"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923</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9">
      <c r="A49" s="770"/>
      <c r="B49" s="771"/>
      <c r="C49" s="772"/>
      <c r="D49" s="773"/>
      <c r="E49" s="773"/>
      <c r="F49" s="935">
        <f t="shared" si="2"/>
        <v>0</v>
      </c>
    </row>
    <row r="50" spans="1:9">
      <c r="A50" s="770"/>
      <c r="B50" s="771"/>
      <c r="C50" s="772"/>
      <c r="D50" s="773"/>
      <c r="E50" s="773"/>
      <c r="F50" s="935">
        <f t="shared" si="2"/>
        <v>0</v>
      </c>
    </row>
    <row r="51" spans="1:9" ht="13.5" thickBot="1">
      <c r="A51" s="766"/>
      <c r="B51" s="767"/>
      <c r="C51" s="774"/>
      <c r="D51" s="969"/>
      <c r="E51" s="969"/>
      <c r="F51" s="1242"/>
    </row>
    <row r="52" spans="1:9" ht="13.5" thickBot="1">
      <c r="A52" s="776" t="s">
        <v>802</v>
      </c>
      <c r="B52" s="777"/>
      <c r="C52" s="778">
        <f>SUM(C35:C51)</f>
        <v>0</v>
      </c>
      <c r="D52" s="779">
        <f t="shared" ref="D52:E52" si="3">SUM(D35:D51)</f>
        <v>0</v>
      </c>
      <c r="E52" s="779">
        <f t="shared" si="3"/>
        <v>0</v>
      </c>
      <c r="F52" s="780">
        <f>D52-E52</f>
        <v>0</v>
      </c>
    </row>
    <row r="53" spans="1:9" ht="13.5" thickBot="1">
      <c r="A53" s="782"/>
      <c r="B53" s="783"/>
      <c r="C53" s="783"/>
      <c r="D53" s="783"/>
      <c r="E53" s="783"/>
      <c r="F53" s="784"/>
    </row>
    <row r="54" spans="1:9" ht="13.5" thickBot="1">
      <c r="A54" s="776" t="s">
        <v>803</v>
      </c>
      <c r="B54" s="777"/>
      <c r="C54" s="778">
        <f>+C29+C52</f>
        <v>0</v>
      </c>
      <c r="D54" s="779">
        <f t="shared" ref="D54:E54" si="4">+D29+D52</f>
        <v>0</v>
      </c>
      <c r="E54" s="779">
        <f t="shared" si="4"/>
        <v>0</v>
      </c>
      <c r="F54" s="780">
        <f>D54-E54</f>
        <v>0</v>
      </c>
    </row>
    <row r="55" spans="1:9" ht="13.5" thickBot="1">
      <c r="A55" s="1243"/>
      <c r="B55" s="1244"/>
      <c r="C55" s="1244"/>
      <c r="D55" s="1244"/>
      <c r="E55" s="1244"/>
      <c r="F55" s="1245"/>
    </row>
    <row r="56" spans="1:9" ht="12.75" customHeight="1">
      <c r="A56" s="1024" t="s">
        <v>967</v>
      </c>
      <c r="B56" s="1025"/>
      <c r="C56" s="1026"/>
      <c r="D56" s="1026"/>
      <c r="E56" s="1026"/>
      <c r="F56" s="1027"/>
      <c r="G56" s="553"/>
      <c r="H56" s="565"/>
      <c r="I56" s="565"/>
    </row>
    <row r="57" spans="1:9">
      <c r="A57" s="936"/>
      <c r="B57" s="553"/>
      <c r="C57" s="553"/>
      <c r="D57" s="553"/>
      <c r="E57" s="553"/>
      <c r="F57" s="1028"/>
      <c r="G57" s="553"/>
      <c r="H57" s="565"/>
      <c r="I57" s="565"/>
    </row>
    <row r="58" spans="1:9" ht="12.75" customHeight="1">
      <c r="A58" s="2616" t="s">
        <v>966</v>
      </c>
      <c r="B58" s="2438"/>
      <c r="C58" s="2438"/>
      <c r="D58" s="2438"/>
      <c r="E58" s="2438"/>
      <c r="F58" s="2617"/>
      <c r="G58" s="788"/>
      <c r="H58" s="788"/>
      <c r="I58" s="788"/>
    </row>
    <row r="59" spans="1:9" ht="12.75" customHeight="1">
      <c r="A59" s="2616"/>
      <c r="B59" s="2438"/>
      <c r="C59" s="2438"/>
      <c r="D59" s="2438"/>
      <c r="E59" s="2438"/>
      <c r="F59" s="2617"/>
      <c r="G59" s="788"/>
      <c r="H59" s="788"/>
      <c r="I59" s="788"/>
    </row>
    <row r="60" spans="1:9" ht="12.75" customHeight="1">
      <c r="A60" s="1186"/>
      <c r="B60" s="1187"/>
      <c r="C60" s="1187"/>
      <c r="D60" s="1187"/>
      <c r="E60" s="1187"/>
      <c r="F60" s="1188"/>
      <c r="G60" s="788"/>
      <c r="H60" s="788"/>
      <c r="I60" s="788"/>
    </row>
    <row r="61" spans="1:9" ht="12.75" customHeight="1">
      <c r="A61" s="1186"/>
      <c r="B61" s="1187"/>
      <c r="C61" s="1187"/>
      <c r="D61" s="1187"/>
      <c r="E61" s="1187"/>
      <c r="F61" s="1188"/>
      <c r="G61" s="788"/>
      <c r="H61" s="788"/>
      <c r="I61" s="788"/>
    </row>
    <row r="62" spans="1:9" ht="12.75" customHeight="1">
      <c r="A62" s="1186"/>
      <c r="B62" s="1187"/>
      <c r="C62" s="1187"/>
      <c r="D62" s="1187"/>
      <c r="E62" s="1187"/>
      <c r="F62" s="1188"/>
      <c r="G62" s="788"/>
      <c r="H62" s="788"/>
      <c r="I62" s="788"/>
    </row>
    <row r="63" spans="1:9" ht="12.75" customHeight="1">
      <c r="A63" s="1186"/>
      <c r="B63" s="1187"/>
      <c r="C63" s="1187"/>
      <c r="D63" s="1187"/>
      <c r="E63" s="1187"/>
      <c r="F63" s="1188"/>
      <c r="G63" s="788"/>
      <c r="H63" s="788"/>
      <c r="I63" s="788"/>
    </row>
    <row r="64" spans="1:9" ht="12.75" customHeight="1">
      <c r="A64" s="1186"/>
      <c r="B64" s="1187"/>
      <c r="C64" s="1187"/>
      <c r="D64" s="1187"/>
      <c r="E64" s="1187"/>
      <c r="F64" s="1188"/>
      <c r="G64" s="788"/>
      <c r="H64" s="788"/>
      <c r="I64" s="788"/>
    </row>
    <row r="65" spans="1:9" ht="12.75" customHeight="1">
      <c r="A65" s="1186"/>
      <c r="B65" s="1187"/>
      <c r="C65" s="1187"/>
      <c r="D65" s="1187"/>
      <c r="E65" s="1187"/>
      <c r="F65" s="1188"/>
      <c r="G65" s="788"/>
      <c r="H65" s="788"/>
      <c r="I65" s="788"/>
    </row>
    <row r="66" spans="1:9" ht="12.75" customHeight="1">
      <c r="A66" s="1186"/>
      <c r="B66" s="1187"/>
      <c r="C66" s="1187"/>
      <c r="D66" s="1187"/>
      <c r="E66" s="1187"/>
      <c r="F66" s="1188"/>
      <c r="G66" s="788"/>
      <c r="H66" s="788"/>
      <c r="I66" s="788"/>
    </row>
    <row r="67" spans="1:9" ht="12.75" customHeight="1">
      <c r="A67" s="1186"/>
      <c r="B67" s="1187"/>
      <c r="C67" s="1187"/>
      <c r="D67" s="1187"/>
      <c r="E67" s="1187"/>
      <c r="F67" s="1188"/>
      <c r="G67" s="788"/>
      <c r="H67" s="788"/>
      <c r="I67" s="788"/>
    </row>
    <row r="68" spans="1:9" ht="12.75" customHeight="1">
      <c r="A68" s="1186"/>
      <c r="B68" s="1187"/>
      <c r="C68" s="1187"/>
      <c r="D68" s="1187"/>
      <c r="E68" s="1187"/>
      <c r="F68" s="1188"/>
      <c r="G68" s="788"/>
      <c r="H68" s="788"/>
      <c r="I68" s="788"/>
    </row>
    <row r="69" spans="1:9" ht="12.75" customHeight="1">
      <c r="A69" s="1186"/>
      <c r="B69" s="1187"/>
      <c r="C69" s="1187"/>
      <c r="D69" s="1187"/>
      <c r="E69" s="1187"/>
      <c r="F69" s="1188"/>
      <c r="G69" s="788"/>
      <c r="H69" s="788"/>
      <c r="I69" s="788"/>
    </row>
    <row r="70" spans="1:9" ht="12.75" customHeight="1">
      <c r="A70" s="1186"/>
      <c r="B70" s="1187"/>
      <c r="C70" s="1187"/>
      <c r="D70" s="1187"/>
      <c r="E70" s="1187"/>
      <c r="F70" s="1188"/>
      <c r="G70" s="788"/>
      <c r="H70" s="788"/>
      <c r="I70" s="788"/>
    </row>
    <row r="71" spans="1:9" ht="12.75" customHeight="1">
      <c r="A71" s="1186"/>
      <c r="B71" s="1187"/>
      <c r="C71" s="1187"/>
      <c r="D71" s="1187"/>
      <c r="E71" s="1187"/>
      <c r="F71" s="1188"/>
      <c r="G71" s="788"/>
      <c r="H71" s="788"/>
      <c r="I71" s="788"/>
    </row>
    <row r="72" spans="1:9" ht="12.75" customHeight="1">
      <c r="A72" s="1186"/>
      <c r="B72" s="1187"/>
      <c r="C72" s="1187"/>
      <c r="D72" s="1187"/>
      <c r="E72" s="1187"/>
      <c r="F72" s="1188"/>
      <c r="G72" s="788"/>
      <c r="H72" s="788"/>
      <c r="I72" s="788"/>
    </row>
    <row r="73" spans="1:9" ht="12.75" customHeight="1">
      <c r="A73" s="1186"/>
      <c r="B73" s="1187"/>
      <c r="C73" s="1187"/>
      <c r="D73" s="1187"/>
      <c r="E73" s="1187"/>
      <c r="F73" s="1188"/>
      <c r="G73" s="788"/>
      <c r="H73" s="788"/>
      <c r="I73" s="788"/>
    </row>
    <row r="74" spans="1:9" ht="12.75" customHeight="1">
      <c r="A74" s="1186"/>
      <c r="B74" s="1187"/>
      <c r="C74" s="1187"/>
      <c r="D74" s="1187"/>
      <c r="E74" s="1187"/>
      <c r="F74" s="1188"/>
      <c r="G74" s="788"/>
      <c r="H74" s="788"/>
      <c r="I74" s="788"/>
    </row>
    <row r="75" spans="1:9" ht="13.5" thickBot="1">
      <c r="A75" s="797"/>
      <c r="B75" s="798"/>
      <c r="C75" s="798"/>
      <c r="D75" s="798"/>
      <c r="E75" s="798"/>
      <c r="F75" s="1105"/>
    </row>
    <row r="76" spans="1:9">
      <c r="A76" s="785"/>
      <c r="B76" s="786"/>
      <c r="C76" s="786"/>
      <c r="D76" s="786"/>
      <c r="E76" s="786"/>
      <c r="F76" s="786"/>
    </row>
    <row r="77" spans="1:9">
      <c r="A77" s="785"/>
      <c r="B77" s="786"/>
      <c r="C77" s="786"/>
      <c r="D77" s="786"/>
      <c r="E77" s="786"/>
      <c r="F77" s="786"/>
    </row>
    <row r="78" spans="1:9">
      <c r="A78" s="785"/>
      <c r="B78" s="786"/>
      <c r="C78" s="786"/>
      <c r="D78" s="786"/>
      <c r="E78" s="786"/>
      <c r="F78" s="786"/>
    </row>
    <row r="79" spans="1:9">
      <c r="A79" s="785"/>
      <c r="B79" s="786"/>
      <c r="C79" s="786"/>
      <c r="D79" s="786"/>
      <c r="E79" s="786"/>
      <c r="F79" s="786"/>
    </row>
    <row r="80" spans="1:9">
      <c r="A80" s="785"/>
      <c r="B80" s="786"/>
      <c r="C80" s="786"/>
      <c r="D80" s="786"/>
      <c r="E80" s="786"/>
      <c r="F80" s="786"/>
    </row>
    <row r="81" spans="1:6">
      <c r="A81" s="785"/>
      <c r="B81" s="786"/>
      <c r="C81" s="786"/>
      <c r="D81" s="786"/>
      <c r="E81" s="786"/>
      <c r="F81" s="786"/>
    </row>
    <row r="82" spans="1:6">
      <c r="A82" s="785"/>
      <c r="B82" s="786"/>
      <c r="C82" s="786"/>
      <c r="D82" s="786"/>
      <c r="E82" s="786"/>
      <c r="F82" s="786"/>
    </row>
    <row r="83" spans="1:6">
      <c r="A83" s="785"/>
      <c r="B83" s="786"/>
      <c r="C83" s="786"/>
      <c r="D83" s="786"/>
      <c r="E83" s="786"/>
      <c r="F83" s="786"/>
    </row>
    <row r="84" spans="1:6">
      <c r="A84" s="785"/>
      <c r="B84" s="786"/>
      <c r="C84" s="786"/>
      <c r="D84" s="786"/>
      <c r="E84" s="786"/>
      <c r="F84" s="786"/>
    </row>
    <row r="85" spans="1:6">
      <c r="A85" s="785"/>
      <c r="B85" s="786"/>
      <c r="C85" s="786"/>
      <c r="D85" s="786"/>
      <c r="E85" s="786"/>
      <c r="F85" s="786"/>
    </row>
    <row r="86" spans="1:6">
      <c r="A86" s="785"/>
      <c r="B86" s="786"/>
      <c r="C86" s="786"/>
      <c r="D86" s="786"/>
      <c r="E86" s="786"/>
      <c r="F86" s="786"/>
    </row>
    <row r="87" spans="1:6">
      <c r="A87" s="785"/>
      <c r="B87" s="786"/>
      <c r="C87" s="786"/>
      <c r="D87" s="786"/>
      <c r="E87" s="786"/>
      <c r="F87" s="786"/>
    </row>
    <row r="88" spans="1:6">
      <c r="A88" s="785"/>
      <c r="B88" s="786"/>
      <c r="C88" s="786"/>
      <c r="D88" s="786"/>
      <c r="E88" s="786"/>
      <c r="F88" s="786"/>
    </row>
    <row r="89" spans="1:6">
      <c r="A89" s="785"/>
      <c r="B89" s="786"/>
      <c r="C89" s="786"/>
      <c r="D89" s="786"/>
      <c r="E89" s="786"/>
      <c r="F89" s="786"/>
    </row>
    <row r="90" spans="1:6">
      <c r="A90" s="785"/>
      <c r="B90" s="786"/>
      <c r="C90" s="786"/>
      <c r="D90" s="786"/>
      <c r="E90" s="786"/>
      <c r="F90" s="786"/>
    </row>
    <row r="91" spans="1:6">
      <c r="A91" s="785"/>
      <c r="B91" s="786"/>
      <c r="C91" s="786"/>
      <c r="D91" s="786"/>
      <c r="E91" s="786"/>
      <c r="F91" s="786"/>
    </row>
    <row r="92" spans="1:6">
      <c r="A92" s="785"/>
      <c r="B92" s="786"/>
      <c r="C92" s="786"/>
      <c r="D92" s="786"/>
      <c r="E92" s="786"/>
      <c r="F92" s="786"/>
    </row>
    <row r="93" spans="1:6">
      <c r="A93" s="785"/>
      <c r="B93" s="786"/>
      <c r="C93" s="786"/>
      <c r="D93" s="786"/>
      <c r="E93" s="786"/>
      <c r="F93" s="786"/>
    </row>
    <row r="94" spans="1:6">
      <c r="A94" s="785"/>
      <c r="B94" s="786"/>
      <c r="C94" s="786"/>
      <c r="D94" s="786"/>
      <c r="E94" s="786"/>
      <c r="F94" s="786"/>
    </row>
    <row r="95" spans="1:6">
      <c r="A95" s="785"/>
      <c r="B95" s="786"/>
      <c r="C95" s="786"/>
      <c r="D95" s="786"/>
      <c r="E95" s="786"/>
      <c r="F95" s="786"/>
    </row>
    <row r="96" spans="1:6">
      <c r="A96" s="785"/>
      <c r="B96" s="786"/>
      <c r="C96" s="786"/>
      <c r="D96" s="786"/>
      <c r="E96" s="786"/>
      <c r="F96" s="78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sheetPr published="0">
    <pageSetUpPr fitToPage="1"/>
  </sheetPr>
  <dimension ref="A1:F79"/>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825</v>
      </c>
      <c r="B1" s="75"/>
      <c r="C1" s="504"/>
      <c r="D1" s="504"/>
      <c r="E1" s="504"/>
      <c r="F1" s="504"/>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922</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3.5"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2.75" customHeight="1" thickBot="1">
      <c r="A31" s="548" t="s">
        <v>923</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4.25">
      <c r="A56" s="1024" t="s">
        <v>967</v>
      </c>
      <c r="B56" s="1025"/>
      <c r="C56" s="1026"/>
      <c r="D56" s="1026"/>
      <c r="E56" s="1026"/>
      <c r="F56" s="1027"/>
    </row>
    <row r="57" spans="1:6">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row r="76" spans="1:6">
      <c r="A76" s="785"/>
      <c r="B76" s="786"/>
      <c r="C76" s="786"/>
      <c r="D76" s="786"/>
      <c r="E76" s="786"/>
      <c r="F76" s="786"/>
    </row>
    <row r="77" spans="1:6">
      <c r="A77" s="785"/>
      <c r="B77" s="786"/>
      <c r="C77" s="786"/>
      <c r="D77" s="786"/>
      <c r="E77" s="786"/>
      <c r="F77" s="786"/>
    </row>
    <row r="78" spans="1:6">
      <c r="A78" s="785"/>
      <c r="B78" s="786"/>
      <c r="C78" s="786"/>
      <c r="D78" s="786"/>
      <c r="E78" s="786"/>
      <c r="F78" s="786"/>
    </row>
    <row r="79" spans="1:6">
      <c r="A79" s="785"/>
      <c r="B79" s="786"/>
      <c r="C79" s="786"/>
      <c r="D79" s="786"/>
      <c r="E79" s="786"/>
      <c r="F79" s="78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sheetPr published="0">
    <pageSetUpPr fitToPage="1"/>
  </sheetPr>
  <dimension ref="A1:F79"/>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843</v>
      </c>
      <c r="B1" s="787"/>
      <c r="C1" s="787"/>
      <c r="D1" s="787"/>
      <c r="E1" s="787"/>
      <c r="F1" s="78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816</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817</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D36-E36</f>
        <v>0</v>
      </c>
    </row>
    <row r="37" spans="1:6">
      <c r="A37" s="770"/>
      <c r="B37" s="771"/>
      <c r="C37" s="772"/>
      <c r="D37" s="773"/>
      <c r="E37" s="773"/>
      <c r="F37" s="935">
        <f t="shared" ref="F37:F50" si="2">D37-E37</f>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4.25">
      <c r="A56" s="1024" t="s">
        <v>967</v>
      </c>
      <c r="B56" s="1025"/>
      <c r="C56" s="1026"/>
      <c r="D56" s="1026"/>
      <c r="E56" s="1026"/>
      <c r="F56" s="1027"/>
    </row>
    <row r="57" spans="1:6">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row r="76" spans="1:6">
      <c r="A76" s="785"/>
      <c r="B76" s="786"/>
      <c r="C76" s="786"/>
      <c r="D76" s="786"/>
      <c r="E76" s="786"/>
      <c r="F76" s="786"/>
    </row>
    <row r="77" spans="1:6">
      <c r="A77" s="785"/>
      <c r="B77" s="786"/>
      <c r="C77" s="786"/>
      <c r="D77" s="786"/>
      <c r="E77" s="786"/>
      <c r="F77" s="786"/>
    </row>
    <row r="78" spans="1:6">
      <c r="A78" s="785"/>
      <c r="B78" s="786"/>
      <c r="C78" s="786"/>
      <c r="D78" s="786"/>
      <c r="E78" s="786"/>
      <c r="F78" s="786"/>
    </row>
    <row r="79" spans="1:6">
      <c r="A79" s="785"/>
      <c r="B79" s="786"/>
      <c r="C79" s="786"/>
      <c r="D79" s="786"/>
      <c r="E79" s="786"/>
      <c r="F79" s="78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sheetPr published="0">
    <pageSetUpPr fitToPage="1"/>
  </sheetPr>
  <dimension ref="A1:F76"/>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s="485" customFormat="1" ht="18">
      <c r="A1" s="75" t="s">
        <v>1278</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797</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801</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4.25">
      <c r="A56" s="1024" t="s">
        <v>967</v>
      </c>
      <c r="B56" s="1025"/>
      <c r="C56" s="1026"/>
      <c r="D56" s="1026"/>
      <c r="E56" s="1026"/>
      <c r="F56" s="1027"/>
    </row>
    <row r="57" spans="1:6">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row r="76" spans="1:6">
      <c r="A76" s="785"/>
      <c r="B76" s="786"/>
      <c r="C76" s="786"/>
      <c r="D76" s="786"/>
      <c r="E76" s="786"/>
      <c r="F76" s="786"/>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s="485" customFormat="1" ht="18">
      <c r="A1" s="75" t="s">
        <v>1279</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804</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6"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D27-E27</f>
        <v>0</v>
      </c>
    </row>
    <row r="28" spans="1:6" ht="13.5" thickBot="1">
      <c r="A28" s="766"/>
      <c r="B28" s="767"/>
      <c r="C28" s="774"/>
      <c r="D28" s="969"/>
      <c r="E28" s="969"/>
      <c r="F28" s="1242"/>
    </row>
    <row r="29" spans="1:6" ht="13.5" thickBot="1">
      <c r="A29" s="776" t="s">
        <v>800</v>
      </c>
      <c r="B29" s="777"/>
      <c r="C29" s="778">
        <f>SUM(C12:C28)</f>
        <v>0</v>
      </c>
      <c r="D29" s="779">
        <f t="shared" ref="D29:E29" si="1">SUM(D12:D28)</f>
        <v>0</v>
      </c>
      <c r="E29" s="779">
        <f t="shared" si="1"/>
        <v>0</v>
      </c>
      <c r="F29" s="780">
        <f>D29-E29</f>
        <v>0</v>
      </c>
    </row>
    <row r="30" spans="1:6">
      <c r="A30" s="766"/>
      <c r="B30" s="781"/>
      <c r="C30" s="781"/>
      <c r="D30" s="781"/>
      <c r="E30" s="781"/>
      <c r="F30" s="792"/>
    </row>
    <row r="31" spans="1:6" ht="12.75" customHeight="1" thickBot="1">
      <c r="A31" s="548" t="s">
        <v>805</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4.25">
      <c r="A56" s="1024" t="s">
        <v>967</v>
      </c>
      <c r="B56" s="1025"/>
      <c r="C56" s="1026"/>
      <c r="D56" s="1026"/>
      <c r="E56" s="1026"/>
      <c r="F56" s="1027"/>
    </row>
    <row r="57" spans="1:6">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s="485" customFormat="1" ht="18">
      <c r="A1" s="75" t="s">
        <v>1280</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806</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 t="shared" ref="F13:F27" si="0">D13-E13</f>
        <v>0</v>
      </c>
    </row>
    <row r="14" spans="1:6">
      <c r="A14" s="770"/>
      <c r="B14" s="771"/>
      <c r="C14" s="772"/>
      <c r="D14" s="773"/>
      <c r="E14" s="773"/>
      <c r="F14" s="935">
        <f t="shared" si="0"/>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807</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sheetPr published="0">
    <pageSetUpPr fitToPage="1"/>
  </sheetPr>
  <dimension ref="A1:H75"/>
  <sheetViews>
    <sheetView zoomScaleNormal="100" workbookViewId="0"/>
  </sheetViews>
  <sheetFormatPr baseColWidth="10" defaultColWidth="8.85546875" defaultRowHeight="12.75"/>
  <cols>
    <col min="1" max="1" width="22" style="353" customWidth="1"/>
    <col min="2" max="2" width="81" style="353" customWidth="1"/>
    <col min="3" max="6" width="21.28515625" style="353" customWidth="1"/>
    <col min="7" max="16384" width="8.85546875" style="353"/>
  </cols>
  <sheetData>
    <row r="1" spans="1:8" ht="18">
      <c r="A1" s="75" t="s">
        <v>1281</v>
      </c>
      <c r="B1" s="75"/>
      <c r="C1" s="65"/>
      <c r="D1" s="65"/>
      <c r="E1" s="65"/>
      <c r="F1" s="757"/>
      <c r="H1" s="485"/>
    </row>
    <row r="2" spans="1:8">
      <c r="A2" s="62" t="str">
        <f>'PAGE DE GARDE'!C8</f>
        <v>GAZ</v>
      </c>
      <c r="B2" s="73" t="str">
        <f>'PAGE DE GARDE'!C10</f>
        <v>REALITE 2015 V0</v>
      </c>
      <c r="C2" s="506"/>
      <c r="D2" s="757"/>
      <c r="E2" s="506"/>
      <c r="F2" s="506"/>
    </row>
    <row r="3" spans="1:8">
      <c r="A3" s="271" t="str">
        <f>'PAGE DE GARDE'!C7</f>
        <v>GRD</v>
      </c>
      <c r="B3" s="73"/>
      <c r="C3" s="506"/>
      <c r="D3" s="506"/>
      <c r="E3" s="506"/>
      <c r="F3" s="506"/>
    </row>
    <row r="4" spans="1:8" ht="13.5" thickBot="1"/>
    <row r="5" spans="1:8">
      <c r="A5" s="759"/>
      <c r="B5" s="760"/>
      <c r="C5" s="760"/>
      <c r="D5" s="760"/>
      <c r="E5" s="760"/>
      <c r="F5" s="933"/>
    </row>
    <row r="6" spans="1:8">
      <c r="A6" s="761" t="s">
        <v>796</v>
      </c>
      <c r="B6" s="762"/>
      <c r="C6" s="763"/>
      <c r="D6" s="763"/>
      <c r="E6" s="763"/>
      <c r="F6" s="764"/>
    </row>
    <row r="7" spans="1:8">
      <c r="A7" s="765"/>
      <c r="B7" s="763"/>
      <c r="C7" s="763"/>
      <c r="D7" s="763"/>
      <c r="E7" s="763"/>
      <c r="F7" s="764"/>
    </row>
    <row r="8" spans="1:8" ht="12.75" customHeight="1" thickBot="1">
      <c r="A8" s="548" t="s">
        <v>808</v>
      </c>
      <c r="B8" s="763"/>
      <c r="C8" s="763"/>
      <c r="D8" s="763"/>
      <c r="E8" s="763"/>
      <c r="F8" s="764"/>
    </row>
    <row r="9" spans="1:8" ht="12.75" customHeight="1">
      <c r="A9" s="2610" t="s">
        <v>798</v>
      </c>
      <c r="B9" s="2610" t="s">
        <v>799</v>
      </c>
      <c r="C9" s="2613" t="str">
        <f>'PAGE DE GARDE'!$B$16</f>
        <v>REALITE 2014</v>
      </c>
      <c r="D9" s="2613" t="str">
        <f>'PAGE DE GARDE'!$B$15</f>
        <v>BUDGET 2015</v>
      </c>
      <c r="E9" s="2613" t="str">
        <f>'PAGE DE GARDE'!$B$14</f>
        <v>REALITE 2015</v>
      </c>
      <c r="F9" s="2607" t="s">
        <v>965</v>
      </c>
    </row>
    <row r="10" spans="1:8">
      <c r="A10" s="2611"/>
      <c r="B10" s="2611"/>
      <c r="C10" s="2614"/>
      <c r="D10" s="2614"/>
      <c r="E10" s="2614"/>
      <c r="F10" s="2608"/>
    </row>
    <row r="11" spans="1:8" ht="13.5" thickBot="1">
      <c r="A11" s="2612"/>
      <c r="B11" s="2612"/>
      <c r="C11" s="2615"/>
      <c r="D11" s="2615"/>
      <c r="E11" s="2615"/>
      <c r="F11" s="2609"/>
    </row>
    <row r="12" spans="1:8">
      <c r="A12" s="766"/>
      <c r="B12" s="767"/>
      <c r="C12" s="768"/>
      <c r="D12" s="769"/>
      <c r="E12" s="769"/>
      <c r="F12" s="934"/>
    </row>
    <row r="13" spans="1:8">
      <c r="A13" s="770"/>
      <c r="B13" s="771"/>
      <c r="C13" s="772"/>
      <c r="D13" s="773"/>
      <c r="E13" s="773"/>
      <c r="F13" s="935">
        <f>D13-E13</f>
        <v>0</v>
      </c>
    </row>
    <row r="14" spans="1:8">
      <c r="A14" s="770"/>
      <c r="B14" s="771"/>
      <c r="C14" s="772"/>
      <c r="D14" s="773"/>
      <c r="E14" s="773"/>
      <c r="F14" s="935">
        <f t="shared" ref="F14:F27" si="0">D14-E14</f>
        <v>0</v>
      </c>
    </row>
    <row r="15" spans="1:8">
      <c r="A15" s="770"/>
      <c r="B15" s="771"/>
      <c r="C15" s="772"/>
      <c r="D15" s="773"/>
      <c r="E15" s="773"/>
      <c r="F15" s="935">
        <f t="shared" si="0"/>
        <v>0</v>
      </c>
    </row>
    <row r="16" spans="1:8">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3.5"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2.75" customHeight="1" thickBot="1">
      <c r="A31" s="548" t="s">
        <v>809</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1282</v>
      </c>
      <c r="B1" s="787"/>
      <c r="C1" s="787"/>
      <c r="D1" s="787"/>
      <c r="E1" s="787"/>
      <c r="F1" s="78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810</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811</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sheetPr published="0">
    <pageSetUpPr fitToPage="1"/>
  </sheetPr>
  <dimension ref="A1:F75"/>
  <sheetViews>
    <sheetView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1283</v>
      </c>
      <c r="B1" s="787"/>
      <c r="C1" s="787"/>
      <c r="D1" s="787"/>
      <c r="E1" s="787"/>
      <c r="F1" s="78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812</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813</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sheetPr published="0">
    <pageSetUpPr fitToPage="1"/>
  </sheetPr>
  <dimension ref="A1:F75"/>
  <sheetViews>
    <sheetView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826</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814</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 t="shared" ref="F13:F27" si="0">D13-E13</f>
        <v>0</v>
      </c>
    </row>
    <row r="14" spans="1:6">
      <c r="A14" s="770"/>
      <c r="B14" s="771"/>
      <c r="C14" s="772"/>
      <c r="D14" s="773"/>
      <c r="E14" s="773"/>
      <c r="F14" s="935">
        <f t="shared" si="0"/>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3.5"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2.75" customHeight="1" thickBot="1">
      <c r="A31" s="548" t="s">
        <v>815</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sheetPr published="0">
    <pageSetUpPr fitToPage="1"/>
  </sheetPr>
  <dimension ref="A1:F75"/>
  <sheetViews>
    <sheetView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827</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818</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1"/>
      <c r="B10" s="2611"/>
      <c r="C10" s="2614"/>
      <c r="D10" s="2614"/>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 t="shared" ref="F13:F27" si="0">D13-E13</f>
        <v>0</v>
      </c>
    </row>
    <row r="14" spans="1:6">
      <c r="A14" s="770"/>
      <c r="B14" s="771"/>
      <c r="C14" s="772"/>
      <c r="D14" s="773"/>
      <c r="E14" s="773"/>
      <c r="F14" s="935">
        <f t="shared" si="0"/>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819</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sheetPr published="0">
    <pageSetUpPr fitToPage="1"/>
  </sheetPr>
  <dimension ref="A1:F75"/>
  <sheetViews>
    <sheetView workbookViewId="0"/>
  </sheetViews>
  <sheetFormatPr baseColWidth="10" defaultColWidth="8.85546875" defaultRowHeight="12.75"/>
  <cols>
    <col min="1" max="1" width="22" style="353" customWidth="1"/>
    <col min="2" max="2" width="58.5703125" style="353" customWidth="1"/>
    <col min="3" max="6" width="21.28515625" style="353" customWidth="1"/>
    <col min="7" max="16384" width="8.85546875" style="353"/>
  </cols>
  <sheetData>
    <row r="1" spans="1:6" ht="18">
      <c r="A1" s="75" t="s">
        <v>828</v>
      </c>
      <c r="B1" s="75"/>
      <c r="C1" s="65"/>
      <c r="D1" s="65"/>
      <c r="E1" s="65"/>
      <c r="F1" s="757"/>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5"/>
      <c r="B7" s="763"/>
      <c r="C7" s="763"/>
      <c r="D7" s="763"/>
      <c r="E7" s="763"/>
      <c r="F7" s="764"/>
    </row>
    <row r="8" spans="1:6" ht="12.75" customHeight="1" thickBot="1">
      <c r="A8" s="548" t="s">
        <v>820</v>
      </c>
      <c r="B8" s="763"/>
      <c r="C8" s="763"/>
      <c r="D8" s="763"/>
      <c r="E8" s="763"/>
      <c r="F8" s="764"/>
    </row>
    <row r="9" spans="1:6" ht="12.75" customHeight="1">
      <c r="A9" s="2610" t="s">
        <v>798</v>
      </c>
      <c r="B9" s="2610" t="s">
        <v>799</v>
      </c>
      <c r="C9" s="2613" t="str">
        <f>'PAGE DE GARDE'!$B$16</f>
        <v>REALITE 2014</v>
      </c>
      <c r="D9" s="2613" t="str">
        <f>'PAGE DE GARDE'!$B$15</f>
        <v>BUDGET 2015</v>
      </c>
      <c r="E9" s="2613" t="str">
        <f>'PAGE DE GARDE'!$B$14</f>
        <v>REALITE 2015</v>
      </c>
      <c r="F9" s="2607" t="s">
        <v>965</v>
      </c>
    </row>
    <row r="10" spans="1:6">
      <c r="A10" s="2618"/>
      <c r="B10" s="2618"/>
      <c r="C10" s="2619"/>
      <c r="D10" s="2619"/>
      <c r="E10" s="2614"/>
      <c r="F10" s="2608"/>
    </row>
    <row r="11" spans="1:6" ht="13.5" thickBot="1">
      <c r="A11" s="2612"/>
      <c r="B11" s="2612"/>
      <c r="C11" s="2615"/>
      <c r="D11" s="2615"/>
      <c r="E11" s="2615"/>
      <c r="F11" s="2609"/>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c r="A27" s="770"/>
      <c r="B27" s="771"/>
      <c r="C27" s="772"/>
      <c r="D27" s="773"/>
      <c r="E27" s="773"/>
      <c r="F27" s="935">
        <f t="shared" si="0"/>
        <v>0</v>
      </c>
    </row>
    <row r="28" spans="1:6" ht="13.5" thickBot="1">
      <c r="A28" s="766"/>
      <c r="B28" s="767"/>
      <c r="C28" s="774"/>
      <c r="D28" s="969"/>
      <c r="E28" s="969"/>
      <c r="F28" s="1242"/>
    </row>
    <row r="29" spans="1:6" ht="12.75" customHeight="1" thickBot="1">
      <c r="A29" s="776" t="s">
        <v>800</v>
      </c>
      <c r="B29" s="777"/>
      <c r="C29" s="778">
        <f>SUM(C12:C28)</f>
        <v>0</v>
      </c>
      <c r="D29" s="779">
        <f t="shared" ref="D29:E29" si="1">SUM(D12:D28)</f>
        <v>0</v>
      </c>
      <c r="E29" s="779">
        <f t="shared" si="1"/>
        <v>0</v>
      </c>
      <c r="F29" s="780">
        <f>D29-E29</f>
        <v>0</v>
      </c>
    </row>
    <row r="30" spans="1:6" ht="12.75" customHeight="1">
      <c r="A30" s="766"/>
      <c r="B30" s="781"/>
      <c r="C30" s="781"/>
      <c r="D30" s="781"/>
      <c r="E30" s="781"/>
      <c r="F30" s="792"/>
    </row>
    <row r="31" spans="1:6" ht="13.5" thickBot="1">
      <c r="A31" s="548" t="s">
        <v>821</v>
      </c>
      <c r="B31" s="763"/>
      <c r="C31" s="763"/>
      <c r="D31" s="763"/>
      <c r="E31" s="763"/>
      <c r="F31" s="764"/>
    </row>
    <row r="32" spans="1:6" ht="12.75" customHeight="1">
      <c r="A32" s="2610" t="s">
        <v>798</v>
      </c>
      <c r="B32" s="2610" t="s">
        <v>799</v>
      </c>
      <c r="C32" s="2613" t="str">
        <f>'PAGE DE GARDE'!$B$16</f>
        <v>REALITE 2014</v>
      </c>
      <c r="D32" s="2613" t="str">
        <f>'PAGE DE GARDE'!$B$15</f>
        <v>BUDGET 2015</v>
      </c>
      <c r="E32" s="2613" t="str">
        <f>'PAGE DE GARDE'!$B$14</f>
        <v>REALITE 2015</v>
      </c>
      <c r="F32" s="2607" t="s">
        <v>965</v>
      </c>
    </row>
    <row r="33" spans="1:6">
      <c r="A33" s="2611"/>
      <c r="B33" s="2611"/>
      <c r="C33" s="2614"/>
      <c r="D33" s="2614"/>
      <c r="E33" s="2614"/>
      <c r="F33" s="2608"/>
    </row>
    <row r="34" spans="1:6" ht="13.5" thickBot="1">
      <c r="A34" s="2612"/>
      <c r="B34" s="2612"/>
      <c r="C34" s="2615"/>
      <c r="D34" s="2615"/>
      <c r="E34" s="2615"/>
      <c r="F34" s="2609"/>
    </row>
    <row r="35" spans="1:6">
      <c r="A35" s="766"/>
      <c r="B35" s="767"/>
      <c r="C35" s="768"/>
      <c r="D35" s="769"/>
      <c r="E35" s="769"/>
      <c r="F35" s="934"/>
    </row>
    <row r="36" spans="1:6">
      <c r="A36" s="770"/>
      <c r="B36" s="771"/>
      <c r="C36" s="772"/>
      <c r="D36" s="773"/>
      <c r="E36" s="773"/>
      <c r="F36" s="935">
        <f t="shared" ref="F36:F50" si="2">D36-E36</f>
        <v>0</v>
      </c>
    </row>
    <row r="37" spans="1:6">
      <c r="A37" s="770"/>
      <c r="B37" s="771"/>
      <c r="C37" s="772"/>
      <c r="D37" s="773"/>
      <c r="E37" s="773"/>
      <c r="F37" s="935">
        <f t="shared" si="2"/>
        <v>0</v>
      </c>
    </row>
    <row r="38" spans="1:6">
      <c r="A38" s="770"/>
      <c r="B38" s="771"/>
      <c r="C38" s="772"/>
      <c r="D38" s="773"/>
      <c r="E38" s="773"/>
      <c r="F38" s="935">
        <f t="shared" si="2"/>
        <v>0</v>
      </c>
    </row>
    <row r="39" spans="1:6">
      <c r="A39" s="770"/>
      <c r="B39" s="771"/>
      <c r="C39" s="772"/>
      <c r="D39" s="773"/>
      <c r="E39" s="773"/>
      <c r="F39" s="935">
        <f t="shared" si="2"/>
        <v>0</v>
      </c>
    </row>
    <row r="40" spans="1:6">
      <c r="A40" s="770"/>
      <c r="B40" s="771"/>
      <c r="C40" s="772"/>
      <c r="D40" s="773"/>
      <c r="E40" s="773"/>
      <c r="F40" s="935">
        <f t="shared" si="2"/>
        <v>0</v>
      </c>
    </row>
    <row r="41" spans="1:6">
      <c r="A41" s="770"/>
      <c r="B41" s="771"/>
      <c r="C41" s="772"/>
      <c r="D41" s="773"/>
      <c r="E41" s="773"/>
      <c r="F41" s="935">
        <f t="shared" si="2"/>
        <v>0</v>
      </c>
    </row>
    <row r="42" spans="1:6">
      <c r="A42" s="770"/>
      <c r="B42" s="771"/>
      <c r="C42" s="772"/>
      <c r="D42" s="773"/>
      <c r="E42" s="773"/>
      <c r="F42" s="935">
        <f t="shared" si="2"/>
        <v>0</v>
      </c>
    </row>
    <row r="43" spans="1:6">
      <c r="A43" s="770"/>
      <c r="B43" s="771"/>
      <c r="C43" s="772"/>
      <c r="D43" s="773"/>
      <c r="E43" s="773"/>
      <c r="F43" s="935">
        <f t="shared" si="2"/>
        <v>0</v>
      </c>
    </row>
    <row r="44" spans="1:6">
      <c r="A44" s="770"/>
      <c r="B44" s="771"/>
      <c r="C44" s="772"/>
      <c r="D44" s="773"/>
      <c r="E44" s="773"/>
      <c r="F44" s="935">
        <f t="shared" si="2"/>
        <v>0</v>
      </c>
    </row>
    <row r="45" spans="1:6">
      <c r="A45" s="770"/>
      <c r="B45" s="771"/>
      <c r="C45" s="772"/>
      <c r="D45" s="773"/>
      <c r="E45" s="773"/>
      <c r="F45" s="935">
        <f t="shared" si="2"/>
        <v>0</v>
      </c>
    </row>
    <row r="46" spans="1:6">
      <c r="A46" s="770"/>
      <c r="B46" s="771"/>
      <c r="C46" s="772"/>
      <c r="D46" s="773"/>
      <c r="E46" s="773"/>
      <c r="F46" s="935">
        <f t="shared" si="2"/>
        <v>0</v>
      </c>
    </row>
    <row r="47" spans="1:6">
      <c r="A47" s="770"/>
      <c r="B47" s="771"/>
      <c r="C47" s="772"/>
      <c r="D47" s="773"/>
      <c r="E47" s="773"/>
      <c r="F47" s="935">
        <f t="shared" si="2"/>
        <v>0</v>
      </c>
    </row>
    <row r="48" spans="1:6">
      <c r="A48" s="770"/>
      <c r="B48" s="771"/>
      <c r="C48" s="772"/>
      <c r="D48" s="773"/>
      <c r="E48" s="773"/>
      <c r="F48" s="935">
        <f t="shared" si="2"/>
        <v>0</v>
      </c>
    </row>
    <row r="49" spans="1:6">
      <c r="A49" s="770"/>
      <c r="B49" s="771"/>
      <c r="C49" s="772"/>
      <c r="D49" s="773"/>
      <c r="E49" s="773"/>
      <c r="F49" s="935">
        <f t="shared" si="2"/>
        <v>0</v>
      </c>
    </row>
    <row r="50" spans="1:6">
      <c r="A50" s="770"/>
      <c r="B50" s="771"/>
      <c r="C50" s="772"/>
      <c r="D50" s="773"/>
      <c r="E50" s="773"/>
      <c r="F50" s="935">
        <f t="shared" si="2"/>
        <v>0</v>
      </c>
    </row>
    <row r="51" spans="1:6" ht="13.5" thickBot="1">
      <c r="A51" s="766"/>
      <c r="B51" s="767"/>
      <c r="C51" s="774"/>
      <c r="D51" s="969"/>
      <c r="E51" s="969"/>
      <c r="F51" s="1242"/>
    </row>
    <row r="52" spans="1:6" ht="13.5" thickBot="1">
      <c r="A52" s="776" t="s">
        <v>802</v>
      </c>
      <c r="B52" s="777"/>
      <c r="C52" s="778">
        <f>SUM(C35:C51)</f>
        <v>0</v>
      </c>
      <c r="D52" s="779">
        <f t="shared" ref="D52:E52" si="3">SUM(D35:D51)</f>
        <v>0</v>
      </c>
      <c r="E52" s="779">
        <f t="shared" si="3"/>
        <v>0</v>
      </c>
      <c r="F52" s="780">
        <f>D52-E52</f>
        <v>0</v>
      </c>
    </row>
    <row r="53" spans="1:6" ht="13.5" thickBot="1">
      <c r="A53" s="782"/>
      <c r="B53" s="783"/>
      <c r="C53" s="783"/>
      <c r="D53" s="783"/>
      <c r="E53" s="783"/>
      <c r="F53" s="784"/>
    </row>
    <row r="54" spans="1:6" ht="13.5" thickBot="1">
      <c r="A54" s="776" t="s">
        <v>803</v>
      </c>
      <c r="B54" s="777"/>
      <c r="C54" s="778">
        <f>+C29+C52</f>
        <v>0</v>
      </c>
      <c r="D54" s="779">
        <f t="shared" ref="D54:E54" si="4">+D29+D52</f>
        <v>0</v>
      </c>
      <c r="E54" s="779">
        <f t="shared" si="4"/>
        <v>0</v>
      </c>
      <c r="F54" s="780">
        <f>D54-E54</f>
        <v>0</v>
      </c>
    </row>
    <row r="55" spans="1:6" ht="13.5" thickBot="1">
      <c r="A55" s="1243"/>
      <c r="B55" s="1244"/>
      <c r="C55" s="1244"/>
      <c r="D55" s="1244"/>
      <c r="E55" s="1244"/>
      <c r="F55" s="1245"/>
    </row>
    <row r="56" spans="1:6" ht="12.75" customHeight="1">
      <c r="A56" s="1024" t="s">
        <v>967</v>
      </c>
      <c r="B56" s="1025"/>
      <c r="C56" s="1026"/>
      <c r="D56" s="1026"/>
      <c r="E56" s="1026"/>
      <c r="F56" s="1027"/>
    </row>
    <row r="57" spans="1:6" ht="13.5" customHeight="1">
      <c r="A57" s="936"/>
      <c r="B57" s="553"/>
      <c r="C57" s="553"/>
      <c r="D57" s="553"/>
      <c r="E57" s="553"/>
      <c r="F57" s="1028"/>
    </row>
    <row r="58" spans="1:6" ht="12.75" customHeight="1">
      <c r="A58" s="2616" t="s">
        <v>966</v>
      </c>
      <c r="B58" s="2438"/>
      <c r="C58" s="2438"/>
      <c r="D58" s="2438"/>
      <c r="E58" s="2438"/>
      <c r="F58" s="2617"/>
    </row>
    <row r="59" spans="1:6" ht="12.75" customHeight="1">
      <c r="A59" s="2616"/>
      <c r="B59" s="2438"/>
      <c r="C59" s="2438"/>
      <c r="D59" s="2438"/>
      <c r="E59" s="2438"/>
      <c r="F59" s="2617"/>
    </row>
    <row r="60" spans="1:6">
      <c r="A60" s="1186"/>
      <c r="B60" s="1187"/>
      <c r="C60" s="1187"/>
      <c r="D60" s="1187"/>
      <c r="E60" s="1187"/>
      <c r="F60" s="1188"/>
    </row>
    <row r="61" spans="1:6">
      <c r="A61" s="1186"/>
      <c r="B61" s="1187"/>
      <c r="C61" s="1187"/>
      <c r="D61" s="1187"/>
      <c r="E61" s="1187"/>
      <c r="F61" s="1188"/>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ht="13.5" thickBot="1">
      <c r="A75" s="797"/>
      <c r="B75" s="798"/>
      <c r="C75" s="798"/>
      <c r="D75" s="798"/>
      <c r="E75" s="798"/>
      <c r="F75" s="1105"/>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sheetPr published="0">
    <pageSetUpPr fitToPage="1"/>
  </sheetPr>
  <dimension ref="A1:I52"/>
  <sheetViews>
    <sheetView showGridLines="0" workbookViewId="0"/>
  </sheetViews>
  <sheetFormatPr baseColWidth="10" defaultColWidth="8.85546875" defaultRowHeight="12.75"/>
  <cols>
    <col min="1" max="1" width="22" style="485" customWidth="1"/>
    <col min="2" max="2" width="58.5703125" style="485" customWidth="1"/>
    <col min="3" max="6" width="21.28515625" style="485" customWidth="1"/>
    <col min="7" max="16384" width="8.85546875" style="485"/>
  </cols>
  <sheetData>
    <row r="1" spans="1:9" ht="18">
      <c r="A1" s="75" t="s">
        <v>829</v>
      </c>
      <c r="B1" s="75"/>
      <c r="C1" s="75"/>
      <c r="D1" s="504"/>
      <c r="E1" s="504"/>
      <c r="F1" s="504"/>
    </row>
    <row r="2" spans="1:9">
      <c r="A2" s="62" t="str">
        <f>'PAGE DE GARDE'!C8</f>
        <v>GAZ</v>
      </c>
      <c r="B2" s="73" t="str">
        <f>'PAGE DE GARDE'!C10</f>
        <v>REALITE 2015 V0</v>
      </c>
      <c r="C2" s="506"/>
      <c r="D2" s="757"/>
      <c r="E2" s="506"/>
      <c r="F2" s="506"/>
      <c r="G2" s="484"/>
      <c r="H2" s="484"/>
      <c r="I2" s="484"/>
    </row>
    <row r="3" spans="1:9">
      <c r="A3" s="271" t="str">
        <f>'PAGE DE GARDE'!C7</f>
        <v>GRD</v>
      </c>
      <c r="B3" s="73"/>
      <c r="C3" s="506"/>
      <c r="D3" s="506"/>
      <c r="E3" s="506"/>
      <c r="F3" s="506"/>
      <c r="G3" s="484"/>
      <c r="H3" s="484"/>
      <c r="I3" s="484"/>
    </row>
    <row r="4" spans="1:9" ht="13.5" thickBot="1">
      <c r="G4" s="484"/>
    </row>
    <row r="5" spans="1:9">
      <c r="A5" s="759"/>
      <c r="B5" s="760"/>
      <c r="C5" s="760"/>
      <c r="D5" s="760"/>
      <c r="E5" s="760"/>
      <c r="F5" s="933"/>
    </row>
    <row r="6" spans="1:9">
      <c r="A6" s="761" t="s">
        <v>796</v>
      </c>
      <c r="B6" s="762"/>
      <c r="C6" s="763"/>
      <c r="D6" s="763"/>
      <c r="E6" s="763"/>
      <c r="F6" s="764"/>
    </row>
    <row r="7" spans="1:9" ht="13.5" thickBot="1">
      <c r="A7" s="765"/>
      <c r="B7" s="763"/>
      <c r="C7" s="763"/>
      <c r="D7" s="763"/>
      <c r="E7" s="763"/>
      <c r="F7" s="764"/>
    </row>
    <row r="8" spans="1:9" ht="12.75" customHeight="1">
      <c r="A8" s="2620" t="s">
        <v>798</v>
      </c>
      <c r="B8" s="2610" t="s">
        <v>799</v>
      </c>
      <c r="C8" s="2613" t="str">
        <f>'PAGE DE GARDE'!$B$16</f>
        <v>REALITE 2014</v>
      </c>
      <c r="D8" s="2613" t="str">
        <f>'PAGE DE GARDE'!$B$15</f>
        <v>BUDGET 2015</v>
      </c>
      <c r="E8" s="2613" t="str">
        <f>'PAGE DE GARDE'!$B$14</f>
        <v>REALITE 2015</v>
      </c>
      <c r="F8" s="2607" t="s">
        <v>965</v>
      </c>
    </row>
    <row r="9" spans="1:9">
      <c r="A9" s="2621"/>
      <c r="B9" s="2611"/>
      <c r="C9" s="2614"/>
      <c r="D9" s="2614"/>
      <c r="E9" s="2614"/>
      <c r="F9" s="2608"/>
    </row>
    <row r="10" spans="1:9" ht="13.5" thickBot="1">
      <c r="A10" s="2622"/>
      <c r="B10" s="2623"/>
      <c r="C10" s="2624"/>
      <c r="D10" s="2624"/>
      <c r="E10" s="2615"/>
      <c r="F10" s="2609"/>
    </row>
    <row r="11" spans="1:9">
      <c r="A11" s="766"/>
      <c r="B11" s="767"/>
      <c r="C11" s="768"/>
      <c r="D11" s="769"/>
      <c r="E11" s="769"/>
      <c r="F11" s="934"/>
    </row>
    <row r="12" spans="1:9">
      <c r="A12" s="770"/>
      <c r="B12" s="771"/>
      <c r="C12" s="772"/>
      <c r="D12" s="773"/>
      <c r="E12" s="773"/>
      <c r="F12" s="935">
        <f>D12-E12</f>
        <v>0</v>
      </c>
    </row>
    <row r="13" spans="1:9">
      <c r="A13" s="770"/>
      <c r="B13" s="771"/>
      <c r="C13" s="772"/>
      <c r="D13" s="773"/>
      <c r="E13" s="773"/>
      <c r="F13" s="935">
        <f t="shared" ref="F13:F26" si="0">D13-E13</f>
        <v>0</v>
      </c>
    </row>
    <row r="14" spans="1:9">
      <c r="A14" s="770"/>
      <c r="B14" s="771"/>
      <c r="C14" s="772"/>
      <c r="D14" s="773"/>
      <c r="E14" s="773"/>
      <c r="F14" s="935">
        <f t="shared" si="0"/>
        <v>0</v>
      </c>
    </row>
    <row r="15" spans="1:9">
      <c r="A15" s="770"/>
      <c r="B15" s="771"/>
      <c r="C15" s="772"/>
      <c r="D15" s="773"/>
      <c r="E15" s="773"/>
      <c r="F15" s="935">
        <f t="shared" si="0"/>
        <v>0</v>
      </c>
    </row>
    <row r="16" spans="1:9">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ht="13.5" thickBot="1">
      <c r="A27" s="766"/>
      <c r="B27" s="767"/>
      <c r="C27" s="774"/>
      <c r="D27" s="969"/>
      <c r="E27" s="969"/>
      <c r="F27" s="1242"/>
    </row>
    <row r="28" spans="1:6" ht="13.5" thickBot="1">
      <c r="A28" s="776" t="s">
        <v>369</v>
      </c>
      <c r="B28" s="777"/>
      <c r="C28" s="778">
        <f>SUM(C11:C27)</f>
        <v>0</v>
      </c>
      <c r="D28" s="779">
        <f t="shared" ref="D28:E28" si="1">SUM(D11:D27)</f>
        <v>0</v>
      </c>
      <c r="E28" s="779">
        <f t="shared" si="1"/>
        <v>0</v>
      </c>
      <c r="F28" s="780">
        <f>D28-E28</f>
        <v>0</v>
      </c>
    </row>
    <row r="29" spans="1:6" ht="13.5" thickBot="1">
      <c r="A29" s="1243"/>
      <c r="B29" s="1244"/>
      <c r="C29" s="1244"/>
      <c r="D29" s="1244"/>
      <c r="E29" s="1244"/>
      <c r="F29" s="1245"/>
    </row>
    <row r="30" spans="1:6" ht="12.75" customHeight="1">
      <c r="A30" s="1024" t="s">
        <v>967</v>
      </c>
      <c r="B30" s="1025"/>
      <c r="C30" s="1026"/>
      <c r="D30" s="1026"/>
      <c r="E30" s="1026"/>
      <c r="F30" s="1027"/>
    </row>
    <row r="31" spans="1:6" ht="13.5" customHeight="1">
      <c r="A31" s="936"/>
      <c r="B31" s="553"/>
      <c r="C31" s="553"/>
      <c r="D31" s="553"/>
      <c r="E31" s="553"/>
      <c r="F31" s="1028"/>
    </row>
    <row r="32" spans="1:6" ht="12.75" customHeight="1">
      <c r="A32" s="2616" t="s">
        <v>966</v>
      </c>
      <c r="B32" s="2438"/>
      <c r="C32" s="2438"/>
      <c r="D32" s="2438"/>
      <c r="E32" s="2438"/>
      <c r="F32" s="2617"/>
    </row>
    <row r="33" spans="1:6" ht="12.75" customHeight="1">
      <c r="A33" s="2616"/>
      <c r="B33" s="2438"/>
      <c r="C33" s="2438"/>
      <c r="D33" s="2438"/>
      <c r="E33" s="2438"/>
      <c r="F33" s="2617"/>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c r="A46" s="1186"/>
      <c r="B46" s="1187"/>
      <c r="C46" s="1187"/>
      <c r="D46" s="1187"/>
      <c r="E46" s="1187"/>
      <c r="F46" s="1188"/>
    </row>
    <row r="47" spans="1:6">
      <c r="A47" s="1186"/>
      <c r="B47" s="1187"/>
      <c r="C47" s="1187"/>
      <c r="D47" s="1187"/>
      <c r="E47" s="1187"/>
      <c r="F47" s="1188"/>
    </row>
    <row r="48" spans="1:6">
      <c r="A48" s="1186"/>
      <c r="B48" s="1187"/>
      <c r="C48" s="1187"/>
      <c r="D48" s="1187"/>
      <c r="E48" s="1187"/>
      <c r="F48" s="1188"/>
    </row>
    <row r="49" spans="1:6" ht="13.5" thickBot="1">
      <c r="A49" s="797"/>
      <c r="B49" s="798"/>
      <c r="C49" s="798"/>
      <c r="D49" s="798"/>
      <c r="E49" s="798"/>
      <c r="F49" s="1105"/>
    </row>
    <row r="50" spans="1:6">
      <c r="A50" s="181"/>
      <c r="B50" s="83"/>
      <c r="C50" s="83"/>
      <c r="D50" s="83"/>
      <c r="E50" s="83"/>
      <c r="F50" s="83"/>
    </row>
    <row r="51" spans="1:6">
      <c r="A51" s="181"/>
      <c r="B51" s="83"/>
      <c r="C51" s="83"/>
      <c r="D51" s="83"/>
      <c r="E51" s="83"/>
      <c r="F51" s="83"/>
    </row>
    <row r="52" spans="1:6">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sheetPr published="0">
    <pageSetUpPr fitToPage="1"/>
  </sheetPr>
  <dimension ref="A1:I51"/>
  <sheetViews>
    <sheetView showGridLines="0" workbookViewId="0"/>
  </sheetViews>
  <sheetFormatPr baseColWidth="10" defaultColWidth="8.85546875" defaultRowHeight="12.75"/>
  <cols>
    <col min="1" max="1" width="22" style="485" customWidth="1"/>
    <col min="2" max="2" width="58.5703125" style="485" customWidth="1"/>
    <col min="3" max="6" width="21.28515625" style="485" customWidth="1"/>
    <col min="7" max="16384" width="8.85546875" style="485"/>
  </cols>
  <sheetData>
    <row r="1" spans="1:9" ht="18">
      <c r="A1" s="75" t="s">
        <v>830</v>
      </c>
      <c r="B1" s="75"/>
      <c r="C1" s="75"/>
      <c r="D1" s="504"/>
      <c r="E1" s="504"/>
      <c r="F1" s="504"/>
    </row>
    <row r="2" spans="1:9">
      <c r="A2" s="62" t="str">
        <f>'PAGE DE GARDE'!C8</f>
        <v>GAZ</v>
      </c>
      <c r="B2" s="73" t="str">
        <f>'PAGE DE GARDE'!C10</f>
        <v>REALITE 2015 V0</v>
      </c>
      <c r="C2" s="506"/>
      <c r="D2" s="757"/>
      <c r="E2" s="506"/>
      <c r="F2" s="506"/>
      <c r="G2" s="484"/>
      <c r="H2" s="484"/>
      <c r="I2" s="484"/>
    </row>
    <row r="3" spans="1:9">
      <c r="A3" s="271" t="str">
        <f>'PAGE DE GARDE'!C7</f>
        <v>GRD</v>
      </c>
      <c r="B3" s="73"/>
      <c r="C3" s="506"/>
      <c r="D3" s="506"/>
      <c r="E3" s="506"/>
      <c r="F3" s="506"/>
      <c r="G3" s="484"/>
      <c r="H3" s="484"/>
      <c r="I3" s="484"/>
    </row>
    <row r="4" spans="1:9" ht="13.5" thickBot="1">
      <c r="G4" s="484"/>
    </row>
    <row r="5" spans="1:9">
      <c r="A5" s="759"/>
      <c r="B5" s="760"/>
      <c r="C5" s="760"/>
      <c r="D5" s="760"/>
      <c r="E5" s="760"/>
      <c r="F5" s="760"/>
    </row>
    <row r="6" spans="1:9">
      <c r="A6" s="761" t="s">
        <v>796</v>
      </c>
      <c r="B6" s="762"/>
      <c r="C6" s="763"/>
      <c r="D6" s="763"/>
      <c r="E6" s="763"/>
      <c r="F6" s="763"/>
    </row>
    <row r="7" spans="1:9" ht="13.5" thickBot="1">
      <c r="A7" s="765"/>
      <c r="B7" s="763"/>
      <c r="C7" s="763"/>
      <c r="D7" s="763"/>
      <c r="E7" s="763"/>
      <c r="F7" s="763"/>
    </row>
    <row r="8" spans="1:9" ht="12.75" customHeight="1">
      <c r="A8" s="2620" t="s">
        <v>798</v>
      </c>
      <c r="B8" s="2610" t="s">
        <v>799</v>
      </c>
      <c r="C8" s="2613" t="str">
        <f>'PAGE DE GARDE'!$B$16</f>
        <v>REALITE 2014</v>
      </c>
      <c r="D8" s="2613" t="str">
        <f>'PAGE DE GARDE'!$B$15</f>
        <v>BUDGET 2015</v>
      </c>
      <c r="E8" s="2613" t="str">
        <f>'PAGE DE GARDE'!$B$14</f>
        <v>REALITE 2015</v>
      </c>
      <c r="F8" s="2607" t="s">
        <v>965</v>
      </c>
    </row>
    <row r="9" spans="1:9">
      <c r="A9" s="2621"/>
      <c r="B9" s="2611"/>
      <c r="C9" s="2614"/>
      <c r="D9" s="2614"/>
      <c r="E9" s="2614"/>
      <c r="F9" s="2608"/>
    </row>
    <row r="10" spans="1:9" ht="13.5" thickBot="1">
      <c r="A10" s="2622"/>
      <c r="B10" s="2623"/>
      <c r="C10" s="2624"/>
      <c r="D10" s="2624"/>
      <c r="E10" s="2615"/>
      <c r="F10" s="2609"/>
    </row>
    <row r="11" spans="1:9">
      <c r="A11" s="766"/>
      <c r="B11" s="767"/>
      <c r="C11" s="768"/>
      <c r="D11" s="769"/>
      <c r="E11" s="769"/>
      <c r="F11" s="769"/>
    </row>
    <row r="12" spans="1:9">
      <c r="A12" s="770"/>
      <c r="B12" s="771"/>
      <c r="C12" s="772"/>
      <c r="D12" s="773"/>
      <c r="E12" s="773"/>
      <c r="F12" s="773">
        <f>D12-E12</f>
        <v>0</v>
      </c>
    </row>
    <row r="13" spans="1:9">
      <c r="A13" s="770"/>
      <c r="B13" s="771"/>
      <c r="C13" s="772"/>
      <c r="D13" s="773"/>
      <c r="E13" s="773"/>
      <c r="F13" s="773">
        <f t="shared" ref="F13:F26" si="0">D13-E13</f>
        <v>0</v>
      </c>
    </row>
    <row r="14" spans="1:9">
      <c r="A14" s="770"/>
      <c r="B14" s="771"/>
      <c r="C14" s="772"/>
      <c r="D14" s="773"/>
      <c r="E14" s="773"/>
      <c r="F14" s="773">
        <f t="shared" si="0"/>
        <v>0</v>
      </c>
    </row>
    <row r="15" spans="1:9">
      <c r="A15" s="770"/>
      <c r="B15" s="771"/>
      <c r="C15" s="772"/>
      <c r="D15" s="773"/>
      <c r="E15" s="773"/>
      <c r="F15" s="773">
        <f t="shared" si="0"/>
        <v>0</v>
      </c>
    </row>
    <row r="16" spans="1:9">
      <c r="A16" s="770"/>
      <c r="B16" s="771"/>
      <c r="C16" s="772"/>
      <c r="D16" s="773"/>
      <c r="E16" s="773"/>
      <c r="F16" s="773">
        <f t="shared" si="0"/>
        <v>0</v>
      </c>
    </row>
    <row r="17" spans="1:6">
      <c r="A17" s="770"/>
      <c r="B17" s="771"/>
      <c r="C17" s="772"/>
      <c r="D17" s="773"/>
      <c r="E17" s="773"/>
      <c r="F17" s="773">
        <f t="shared" si="0"/>
        <v>0</v>
      </c>
    </row>
    <row r="18" spans="1:6">
      <c r="A18" s="770"/>
      <c r="B18" s="771"/>
      <c r="C18" s="772"/>
      <c r="D18" s="773"/>
      <c r="E18" s="773"/>
      <c r="F18" s="773">
        <f t="shared" si="0"/>
        <v>0</v>
      </c>
    </row>
    <row r="19" spans="1:6">
      <c r="A19" s="770"/>
      <c r="B19" s="771"/>
      <c r="C19" s="772"/>
      <c r="D19" s="773"/>
      <c r="E19" s="773"/>
      <c r="F19" s="773">
        <f t="shared" si="0"/>
        <v>0</v>
      </c>
    </row>
    <row r="20" spans="1:6">
      <c r="A20" s="770"/>
      <c r="B20" s="771"/>
      <c r="C20" s="772"/>
      <c r="D20" s="773"/>
      <c r="E20" s="773"/>
      <c r="F20" s="773">
        <f t="shared" si="0"/>
        <v>0</v>
      </c>
    </row>
    <row r="21" spans="1:6">
      <c r="A21" s="770"/>
      <c r="B21" s="771"/>
      <c r="C21" s="772"/>
      <c r="D21" s="773"/>
      <c r="E21" s="773"/>
      <c r="F21" s="773">
        <f t="shared" si="0"/>
        <v>0</v>
      </c>
    </row>
    <row r="22" spans="1:6">
      <c r="A22" s="770"/>
      <c r="B22" s="771"/>
      <c r="C22" s="772"/>
      <c r="D22" s="773"/>
      <c r="E22" s="773"/>
      <c r="F22" s="773">
        <f t="shared" si="0"/>
        <v>0</v>
      </c>
    </row>
    <row r="23" spans="1:6">
      <c r="A23" s="770"/>
      <c r="B23" s="771"/>
      <c r="C23" s="772"/>
      <c r="D23" s="773"/>
      <c r="E23" s="773"/>
      <c r="F23" s="773">
        <f t="shared" si="0"/>
        <v>0</v>
      </c>
    </row>
    <row r="24" spans="1:6">
      <c r="A24" s="770"/>
      <c r="B24" s="771"/>
      <c r="C24" s="772"/>
      <c r="D24" s="773"/>
      <c r="E24" s="773"/>
      <c r="F24" s="773">
        <f t="shared" si="0"/>
        <v>0</v>
      </c>
    </row>
    <row r="25" spans="1:6">
      <c r="A25" s="770"/>
      <c r="B25" s="771"/>
      <c r="C25" s="772"/>
      <c r="D25" s="773"/>
      <c r="E25" s="773"/>
      <c r="F25" s="773">
        <f t="shared" si="0"/>
        <v>0</v>
      </c>
    </row>
    <row r="26" spans="1:6">
      <c r="A26" s="770"/>
      <c r="B26" s="771"/>
      <c r="C26" s="772"/>
      <c r="D26" s="773"/>
      <c r="E26" s="773"/>
      <c r="F26" s="773">
        <f t="shared" si="0"/>
        <v>0</v>
      </c>
    </row>
    <row r="27" spans="1:6" ht="13.5" thickBot="1">
      <c r="A27" s="766"/>
      <c r="B27" s="767"/>
      <c r="C27" s="774"/>
      <c r="D27" s="775"/>
      <c r="E27" s="775"/>
      <c r="F27" s="775"/>
    </row>
    <row r="28" spans="1:6" ht="13.5" thickBot="1">
      <c r="A28" s="776" t="s">
        <v>369</v>
      </c>
      <c r="B28" s="777"/>
      <c r="C28" s="778">
        <f>SUM(C11:C27)</f>
        <v>0</v>
      </c>
      <c r="D28" s="779">
        <f t="shared" ref="D28:E28" si="1">SUM(D11:D27)</f>
        <v>0</v>
      </c>
      <c r="E28" s="779">
        <f t="shared" si="1"/>
        <v>0</v>
      </c>
      <c r="F28" s="779">
        <f>D28-E28</f>
        <v>0</v>
      </c>
    </row>
    <row r="29" spans="1:6" ht="12.75" customHeight="1" thickBot="1">
      <c r="A29" s="782"/>
      <c r="B29" s="783"/>
      <c r="C29" s="783"/>
      <c r="D29" s="783"/>
      <c r="E29" s="783"/>
      <c r="F29" s="783"/>
    </row>
    <row r="30" spans="1:6" ht="12.75" customHeight="1">
      <c r="A30" s="1024" t="s">
        <v>967</v>
      </c>
      <c r="B30" s="1025"/>
      <c r="C30" s="1026"/>
      <c r="D30" s="1026"/>
      <c r="E30" s="1026"/>
      <c r="F30" s="1027"/>
    </row>
    <row r="31" spans="1:6" ht="12.75" customHeight="1">
      <c r="A31" s="936"/>
      <c r="B31" s="553"/>
      <c r="C31" s="553"/>
      <c r="D31" s="553"/>
      <c r="E31" s="553"/>
      <c r="F31" s="1028"/>
    </row>
    <row r="32" spans="1:6" ht="12.75" customHeight="1">
      <c r="A32" s="2616" t="s">
        <v>966</v>
      </c>
      <c r="B32" s="2438"/>
      <c r="C32" s="2438"/>
      <c r="D32" s="2438"/>
      <c r="E32" s="2438"/>
      <c r="F32" s="2617"/>
    </row>
    <row r="33" spans="1:6" ht="12.75" customHeight="1">
      <c r="A33" s="2616"/>
      <c r="B33" s="2438"/>
      <c r="C33" s="2438"/>
      <c r="D33" s="2438"/>
      <c r="E33" s="2438"/>
      <c r="F33" s="2617"/>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c r="A46" s="1186"/>
      <c r="B46" s="1187"/>
      <c r="C46" s="1187"/>
      <c r="D46" s="1187"/>
      <c r="E46" s="1187"/>
      <c r="F46" s="1188"/>
    </row>
    <row r="47" spans="1:6">
      <c r="A47" s="1186"/>
      <c r="B47" s="1187"/>
      <c r="C47" s="1187"/>
      <c r="D47" s="1187"/>
      <c r="E47" s="1187"/>
      <c r="F47" s="1188"/>
    </row>
    <row r="48" spans="1:6">
      <c r="A48" s="1186"/>
      <c r="B48" s="1187"/>
      <c r="C48" s="1187"/>
      <c r="D48" s="1187"/>
      <c r="E48" s="1187"/>
      <c r="F48" s="1188"/>
    </row>
    <row r="49" spans="1:6" ht="13.5" thickBot="1">
      <c r="A49" s="797"/>
      <c r="B49" s="798"/>
      <c r="C49" s="798"/>
      <c r="D49" s="798"/>
      <c r="E49" s="798"/>
      <c r="F49" s="1105"/>
    </row>
    <row r="50" spans="1:6">
      <c r="A50" s="181"/>
      <c r="B50" s="83"/>
      <c r="C50" s="83"/>
      <c r="D50" s="83"/>
      <c r="E50" s="83"/>
      <c r="F50" s="83"/>
    </row>
    <row r="51" spans="1:6">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sheetPr published="0">
    <pageSetUpPr fitToPage="1"/>
  </sheetPr>
  <dimension ref="A1:I51"/>
  <sheetViews>
    <sheetView showGridLines="0" workbookViewId="0"/>
  </sheetViews>
  <sheetFormatPr baseColWidth="10" defaultColWidth="8.85546875" defaultRowHeight="12.75"/>
  <cols>
    <col min="1" max="1" width="22" style="485" customWidth="1"/>
    <col min="2" max="2" width="58.5703125" style="485" customWidth="1"/>
    <col min="3" max="6" width="21.28515625" style="485" customWidth="1"/>
    <col min="7" max="16384" width="8.85546875" style="485"/>
  </cols>
  <sheetData>
    <row r="1" spans="1:9" ht="18">
      <c r="A1" s="75" t="s">
        <v>831</v>
      </c>
      <c r="B1" s="75"/>
      <c r="C1" s="75"/>
      <c r="D1" s="504"/>
      <c r="E1" s="504"/>
      <c r="F1" s="504"/>
    </row>
    <row r="2" spans="1:9">
      <c r="A2" s="62" t="str">
        <f>'PAGE DE GARDE'!C8</f>
        <v>GAZ</v>
      </c>
      <c r="B2" s="73" t="str">
        <f>'PAGE DE GARDE'!C10</f>
        <v>REALITE 2015 V0</v>
      </c>
      <c r="C2" s="506"/>
      <c r="D2" s="757"/>
      <c r="E2" s="506"/>
      <c r="F2" s="506"/>
      <c r="G2" s="484"/>
      <c r="H2" s="484"/>
      <c r="I2" s="484"/>
    </row>
    <row r="3" spans="1:9">
      <c r="A3" s="271" t="str">
        <f>'PAGE DE GARDE'!C7</f>
        <v>GRD</v>
      </c>
      <c r="B3" s="73"/>
      <c r="C3" s="506"/>
      <c r="D3" s="506"/>
      <c r="E3" s="506"/>
      <c r="F3" s="506"/>
      <c r="G3" s="484"/>
      <c r="H3" s="484"/>
      <c r="I3" s="484"/>
    </row>
    <row r="4" spans="1:9" ht="13.5" thickBot="1">
      <c r="G4" s="484"/>
    </row>
    <row r="5" spans="1:9">
      <c r="A5" s="759"/>
      <c r="B5" s="760"/>
      <c r="C5" s="760"/>
      <c r="D5" s="760"/>
      <c r="E5" s="760"/>
      <c r="F5" s="933"/>
    </row>
    <row r="6" spans="1:9">
      <c r="A6" s="761" t="s">
        <v>796</v>
      </c>
      <c r="B6" s="762"/>
      <c r="C6" s="763"/>
      <c r="D6" s="763"/>
      <c r="E6" s="763"/>
      <c r="F6" s="764"/>
    </row>
    <row r="7" spans="1:9" ht="13.5" thickBot="1">
      <c r="A7" s="765"/>
      <c r="B7" s="763"/>
      <c r="C7" s="763"/>
      <c r="D7" s="763"/>
      <c r="E7" s="763"/>
      <c r="F7" s="764"/>
    </row>
    <row r="8" spans="1:9" ht="12.75" customHeight="1">
      <c r="A8" s="2620" t="s">
        <v>798</v>
      </c>
      <c r="B8" s="2610" t="s">
        <v>799</v>
      </c>
      <c r="C8" s="2613" t="str">
        <f>'PAGE DE GARDE'!$B$16</f>
        <v>REALITE 2014</v>
      </c>
      <c r="D8" s="2613" t="str">
        <f>'PAGE DE GARDE'!$B$15</f>
        <v>BUDGET 2015</v>
      </c>
      <c r="E8" s="2613" t="str">
        <f>'PAGE DE GARDE'!$B$14</f>
        <v>REALITE 2015</v>
      </c>
      <c r="F8" s="2607" t="s">
        <v>965</v>
      </c>
    </row>
    <row r="9" spans="1:9">
      <c r="A9" s="2621"/>
      <c r="B9" s="2611"/>
      <c r="C9" s="2614"/>
      <c r="D9" s="2614"/>
      <c r="E9" s="2614"/>
      <c r="F9" s="2608"/>
    </row>
    <row r="10" spans="1:9" ht="13.5" thickBot="1">
      <c r="A10" s="2622"/>
      <c r="B10" s="2623"/>
      <c r="C10" s="2624"/>
      <c r="D10" s="2624"/>
      <c r="E10" s="2615"/>
      <c r="F10" s="2609"/>
    </row>
    <row r="11" spans="1:9">
      <c r="A11" s="766"/>
      <c r="B11" s="767"/>
      <c r="C11" s="768"/>
      <c r="D11" s="769"/>
      <c r="E11" s="769"/>
      <c r="F11" s="934"/>
    </row>
    <row r="12" spans="1:9">
      <c r="A12" s="770"/>
      <c r="B12" s="771"/>
      <c r="C12" s="772"/>
      <c r="D12" s="773"/>
      <c r="E12" s="773"/>
      <c r="F12" s="935">
        <f>D12-E12</f>
        <v>0</v>
      </c>
    </row>
    <row r="13" spans="1:9">
      <c r="A13" s="770"/>
      <c r="B13" s="771"/>
      <c r="C13" s="772"/>
      <c r="D13" s="773"/>
      <c r="E13" s="773"/>
      <c r="F13" s="935">
        <f t="shared" ref="F13:F26" si="0">D13-E13</f>
        <v>0</v>
      </c>
    </row>
    <row r="14" spans="1:9">
      <c r="A14" s="770"/>
      <c r="B14" s="771"/>
      <c r="C14" s="772"/>
      <c r="D14" s="773"/>
      <c r="E14" s="773"/>
      <c r="F14" s="935">
        <f t="shared" si="0"/>
        <v>0</v>
      </c>
    </row>
    <row r="15" spans="1:9">
      <c r="A15" s="770"/>
      <c r="B15" s="771"/>
      <c r="C15" s="772"/>
      <c r="D15" s="773"/>
      <c r="E15" s="773"/>
      <c r="F15" s="935">
        <f t="shared" si="0"/>
        <v>0</v>
      </c>
    </row>
    <row r="16" spans="1:9">
      <c r="A16" s="770"/>
      <c r="B16" s="771"/>
      <c r="C16" s="772"/>
      <c r="D16" s="773"/>
      <c r="E16" s="773"/>
      <c r="F16" s="935">
        <f t="shared" si="0"/>
        <v>0</v>
      </c>
    </row>
    <row r="17" spans="1:6">
      <c r="A17" s="770"/>
      <c r="B17" s="771"/>
      <c r="C17" s="772"/>
      <c r="D17" s="773"/>
      <c r="E17" s="773"/>
      <c r="F17" s="935">
        <f t="shared" si="0"/>
        <v>0</v>
      </c>
    </row>
    <row r="18" spans="1:6">
      <c r="A18" s="770"/>
      <c r="B18" s="771"/>
      <c r="C18" s="772"/>
      <c r="D18" s="773"/>
      <c r="E18" s="773"/>
      <c r="F18" s="935">
        <f t="shared" si="0"/>
        <v>0</v>
      </c>
    </row>
    <row r="19" spans="1:6">
      <c r="A19" s="770"/>
      <c r="B19" s="771"/>
      <c r="C19" s="772"/>
      <c r="D19" s="773"/>
      <c r="E19" s="773"/>
      <c r="F19" s="935">
        <f t="shared" si="0"/>
        <v>0</v>
      </c>
    </row>
    <row r="20" spans="1:6">
      <c r="A20" s="770"/>
      <c r="B20" s="771"/>
      <c r="C20" s="772"/>
      <c r="D20" s="773"/>
      <c r="E20" s="773"/>
      <c r="F20" s="935">
        <f t="shared" si="0"/>
        <v>0</v>
      </c>
    </row>
    <row r="21" spans="1:6">
      <c r="A21" s="770"/>
      <c r="B21" s="771"/>
      <c r="C21" s="772"/>
      <c r="D21" s="773"/>
      <c r="E21" s="773"/>
      <c r="F21" s="935">
        <f t="shared" si="0"/>
        <v>0</v>
      </c>
    </row>
    <row r="22" spans="1:6">
      <c r="A22" s="770"/>
      <c r="B22" s="771"/>
      <c r="C22" s="772"/>
      <c r="D22" s="773"/>
      <c r="E22" s="773"/>
      <c r="F22" s="935">
        <f t="shared" si="0"/>
        <v>0</v>
      </c>
    </row>
    <row r="23" spans="1:6">
      <c r="A23" s="770"/>
      <c r="B23" s="771"/>
      <c r="C23" s="772"/>
      <c r="D23" s="773"/>
      <c r="E23" s="773"/>
      <c r="F23" s="935">
        <f t="shared" si="0"/>
        <v>0</v>
      </c>
    </row>
    <row r="24" spans="1:6">
      <c r="A24" s="770"/>
      <c r="B24" s="771"/>
      <c r="C24" s="772"/>
      <c r="D24" s="773"/>
      <c r="E24" s="773"/>
      <c r="F24" s="935">
        <f t="shared" si="0"/>
        <v>0</v>
      </c>
    </row>
    <row r="25" spans="1:6">
      <c r="A25" s="770"/>
      <c r="B25" s="771"/>
      <c r="C25" s="772"/>
      <c r="D25" s="773"/>
      <c r="E25" s="773"/>
      <c r="F25" s="935">
        <f t="shared" si="0"/>
        <v>0</v>
      </c>
    </row>
    <row r="26" spans="1:6">
      <c r="A26" s="770"/>
      <c r="B26" s="771"/>
      <c r="C26" s="772"/>
      <c r="D26" s="773"/>
      <c r="E26" s="773"/>
      <c r="F26" s="935">
        <f t="shared" si="0"/>
        <v>0</v>
      </c>
    </row>
    <row r="27" spans="1:6" ht="13.5" thickBot="1">
      <c r="A27" s="766"/>
      <c r="B27" s="767"/>
      <c r="C27" s="774"/>
      <c r="D27" s="969"/>
      <c r="E27" s="969"/>
      <c r="F27" s="1242"/>
    </row>
    <row r="28" spans="1:6" ht="13.5" thickBot="1">
      <c r="A28" s="776" t="s">
        <v>369</v>
      </c>
      <c r="B28" s="777"/>
      <c r="C28" s="778">
        <f>SUM(C11:C27)</f>
        <v>0</v>
      </c>
      <c r="D28" s="779">
        <f t="shared" ref="D28:E28" si="1">SUM(D11:D27)</f>
        <v>0</v>
      </c>
      <c r="E28" s="779">
        <f t="shared" si="1"/>
        <v>0</v>
      </c>
      <c r="F28" s="780">
        <f>D28-E28</f>
        <v>0</v>
      </c>
    </row>
    <row r="29" spans="1:6" ht="13.5" thickBot="1">
      <c r="A29" s="1243"/>
      <c r="B29" s="1244"/>
      <c r="C29" s="1244"/>
      <c r="D29" s="1244"/>
      <c r="E29" s="1244"/>
      <c r="F29" s="1245"/>
    </row>
    <row r="30" spans="1:6" ht="12.75" customHeight="1">
      <c r="A30" s="1024" t="s">
        <v>967</v>
      </c>
      <c r="B30" s="1025"/>
      <c r="C30" s="1026"/>
      <c r="D30" s="1026"/>
      <c r="E30" s="1026"/>
      <c r="F30" s="1027"/>
    </row>
    <row r="31" spans="1:6" ht="12.75" customHeight="1">
      <c r="A31" s="936"/>
      <c r="B31" s="553"/>
      <c r="C31" s="553"/>
      <c r="D31" s="553"/>
      <c r="E31" s="553"/>
      <c r="F31" s="1028"/>
    </row>
    <row r="32" spans="1:6" ht="12.75" customHeight="1">
      <c r="A32" s="2616" t="s">
        <v>966</v>
      </c>
      <c r="B32" s="2438"/>
      <c r="C32" s="2438"/>
      <c r="D32" s="2438"/>
      <c r="E32" s="2438"/>
      <c r="F32" s="2617"/>
    </row>
    <row r="33" spans="1:6" ht="12.75" customHeight="1">
      <c r="A33" s="2616"/>
      <c r="B33" s="2438"/>
      <c r="C33" s="2438"/>
      <c r="D33" s="2438"/>
      <c r="E33" s="2438"/>
      <c r="F33" s="2617"/>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c r="A46" s="1186"/>
      <c r="B46" s="1187"/>
      <c r="C46" s="1187"/>
      <c r="D46" s="1187"/>
      <c r="E46" s="1187"/>
      <c r="F46" s="1188"/>
    </row>
    <row r="47" spans="1:6">
      <c r="A47" s="1186"/>
      <c r="B47" s="1187"/>
      <c r="C47" s="1187"/>
      <c r="D47" s="1187"/>
      <c r="E47" s="1187"/>
      <c r="F47" s="1188"/>
    </row>
    <row r="48" spans="1:6">
      <c r="A48" s="1186"/>
      <c r="B48" s="1187"/>
      <c r="C48" s="1187"/>
      <c r="D48" s="1187"/>
      <c r="E48" s="1187"/>
      <c r="F48" s="1188"/>
    </row>
    <row r="49" spans="1:6" ht="13.5" thickBot="1">
      <c r="A49" s="797"/>
      <c r="B49" s="798"/>
      <c r="C49" s="798"/>
      <c r="D49" s="798"/>
      <c r="E49" s="798"/>
      <c r="F49" s="1105"/>
    </row>
    <row r="50" spans="1:6">
      <c r="A50" s="181"/>
      <c r="B50" s="83"/>
      <c r="C50" s="83"/>
      <c r="D50" s="83"/>
      <c r="E50" s="83"/>
      <c r="F50" s="83"/>
    </row>
    <row r="51" spans="1:6">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sheetPr published="0">
    <pageSetUpPr fitToPage="1"/>
  </sheetPr>
  <dimension ref="A1:E66"/>
  <sheetViews>
    <sheetView showGridLines="0" zoomScaleNormal="100" workbookViewId="0"/>
  </sheetViews>
  <sheetFormatPr baseColWidth="10" defaultColWidth="8.85546875" defaultRowHeight="12.75"/>
  <cols>
    <col min="1" max="1" width="63.42578125" style="485" customWidth="1"/>
    <col min="2" max="2" width="19.7109375" style="485" customWidth="1"/>
    <col min="3" max="3" width="20.7109375" style="485" customWidth="1"/>
    <col min="4" max="5" width="19.7109375" style="485" customWidth="1"/>
    <col min="6" max="16384" width="8.85546875" style="485"/>
  </cols>
  <sheetData>
    <row r="1" spans="1:5" s="505" customFormat="1" ht="18">
      <c r="A1" s="75" t="s">
        <v>832</v>
      </c>
      <c r="B1" s="75"/>
      <c r="C1" s="504"/>
      <c r="D1" s="504"/>
      <c r="E1" s="504"/>
    </row>
    <row r="2" spans="1:5" s="507" customFormat="1" ht="11.25">
      <c r="A2" s="62" t="str">
        <f>'PAGE DE GARDE'!C8</f>
        <v>GAZ</v>
      </c>
      <c r="B2" s="73" t="str">
        <f>'PAGE DE GARDE'!C10</f>
        <v>REALITE 2015 V0</v>
      </c>
      <c r="C2" s="506"/>
      <c r="D2" s="506"/>
      <c r="E2" s="506"/>
    </row>
    <row r="3" spans="1:5" s="507" customFormat="1" ht="11.25">
      <c r="A3" s="271" t="str">
        <f>'PAGE DE GARDE'!C7</f>
        <v>GRD</v>
      </c>
      <c r="B3" s="73"/>
      <c r="C3" s="506"/>
      <c r="D3" s="506"/>
      <c r="E3" s="506"/>
    </row>
    <row r="4" spans="1:5" s="965" customFormat="1" ht="18.75" thickBot="1">
      <c r="A4" s="963"/>
      <c r="B4" s="964"/>
      <c r="C4" s="964"/>
      <c r="D4" s="964"/>
      <c r="E4" s="964"/>
    </row>
    <row r="5" spans="1:5" ht="13.5" thickBot="1">
      <c r="A5" s="2625" t="s">
        <v>517</v>
      </c>
      <c r="B5" s="2626"/>
      <c r="C5" s="2626"/>
      <c r="D5" s="2626"/>
      <c r="E5" s="2627"/>
    </row>
    <row r="6" spans="1:5" ht="12.75" customHeight="1">
      <c r="A6" s="1491" t="s">
        <v>398</v>
      </c>
      <c r="B6" s="2628" t="str">
        <f>'PAGE DE GARDE'!$B$16</f>
        <v>REALITE 2014</v>
      </c>
      <c r="C6" s="2628" t="str">
        <f>'PAGE DE GARDE'!$B$15</f>
        <v>BUDGET 2015</v>
      </c>
      <c r="D6" s="2628" t="str">
        <f>'PAGE DE GARDE'!$B$14</f>
        <v>REALITE 2015</v>
      </c>
      <c r="E6" s="2628" t="s">
        <v>965</v>
      </c>
    </row>
    <row r="7" spans="1:5" ht="27" customHeight="1">
      <c r="A7" s="1492"/>
      <c r="B7" s="2629"/>
      <c r="C7" s="2629"/>
      <c r="D7" s="2629"/>
      <c r="E7" s="2629"/>
    </row>
    <row r="8" spans="1:5" ht="15">
      <c r="A8" s="1493"/>
      <c r="B8" s="1494"/>
      <c r="C8" s="1495"/>
      <c r="D8" s="1496"/>
      <c r="E8" s="1494"/>
    </row>
    <row r="9" spans="1:5" ht="15">
      <c r="A9" s="1514" t="s">
        <v>212</v>
      </c>
      <c r="B9" s="1497"/>
      <c r="C9" s="1498"/>
      <c r="D9" s="1499"/>
      <c r="E9" s="1497"/>
    </row>
    <row r="10" spans="1:5" ht="15">
      <c r="A10" s="1493"/>
      <c r="B10" s="1513"/>
      <c r="C10" s="1516"/>
      <c r="D10" s="1517"/>
      <c r="E10" s="1513"/>
    </row>
    <row r="11" spans="1:5">
      <c r="A11" s="1522" t="s">
        <v>438</v>
      </c>
      <c r="B11" s="1507"/>
      <c r="C11" s="1515"/>
      <c r="D11" s="1507"/>
      <c r="E11" s="1507">
        <f>+C11-D11</f>
        <v>0</v>
      </c>
    </row>
    <row r="12" spans="1:5">
      <c r="A12" s="1522" t="s">
        <v>399</v>
      </c>
      <c r="B12" s="1507"/>
      <c r="C12" s="1515"/>
      <c r="D12" s="1507"/>
      <c r="E12" s="1507">
        <f>+C12-D12</f>
        <v>0</v>
      </c>
    </row>
    <row r="13" spans="1:5">
      <c r="A13" s="1522" t="s">
        <v>400</v>
      </c>
      <c r="B13" s="1507"/>
      <c r="C13" s="1515"/>
      <c r="D13" s="1507"/>
      <c r="E13" s="1507">
        <f>+C13-D13</f>
        <v>0</v>
      </c>
    </row>
    <row r="14" spans="1:5" ht="15">
      <c r="A14" s="1493"/>
      <c r="B14" s="1513"/>
      <c r="C14" s="1516"/>
      <c r="D14" s="1517"/>
      <c r="E14" s="1513"/>
    </row>
    <row r="15" spans="1:5">
      <c r="A15" s="1522" t="s">
        <v>439</v>
      </c>
      <c r="B15" s="1507"/>
      <c r="C15" s="1515"/>
      <c r="D15" s="1507"/>
      <c r="E15" s="1507">
        <f>+C15-D15</f>
        <v>0</v>
      </c>
    </row>
    <row r="16" spans="1:5">
      <c r="A16" s="1522" t="s">
        <v>347</v>
      </c>
      <c r="B16" s="1507"/>
      <c r="C16" s="1515"/>
      <c r="D16" s="1507"/>
      <c r="E16" s="1507">
        <f>+C16-D16</f>
        <v>0</v>
      </c>
    </row>
    <row r="17" spans="1:5">
      <c r="A17" s="1522" t="s">
        <v>348</v>
      </c>
      <c r="B17" s="1507"/>
      <c r="C17" s="1515"/>
      <c r="D17" s="1507"/>
      <c r="E17" s="1507">
        <f>+C17-D17</f>
        <v>0</v>
      </c>
    </row>
    <row r="18" spans="1:5">
      <c r="A18" s="1522" t="s">
        <v>349</v>
      </c>
      <c r="B18" s="1507"/>
      <c r="C18" s="1515"/>
      <c r="D18" s="1507"/>
      <c r="E18" s="1507">
        <f>+C18-D18</f>
        <v>0</v>
      </c>
    </row>
    <row r="19" spans="1:5">
      <c r="A19" s="1500"/>
      <c r="B19" s="1511"/>
      <c r="C19" s="1518"/>
      <c r="D19" s="1511"/>
      <c r="E19" s="1513"/>
    </row>
    <row r="20" spans="1:5">
      <c r="A20" s="1522" t="s">
        <v>213</v>
      </c>
      <c r="B20" s="1507"/>
      <c r="C20" s="1515"/>
      <c r="D20" s="1507"/>
      <c r="E20" s="1507">
        <f>+C20-D20</f>
        <v>0</v>
      </c>
    </row>
    <row r="21" spans="1:5">
      <c r="A21" s="1522" t="s">
        <v>206</v>
      </c>
      <c r="B21" s="1507"/>
      <c r="C21" s="1515"/>
      <c r="D21" s="1507"/>
      <c r="E21" s="1507">
        <f>+C21-D21</f>
        <v>0</v>
      </c>
    </row>
    <row r="22" spans="1:5">
      <c r="A22" s="1522" t="s">
        <v>214</v>
      </c>
      <c r="B22" s="1507"/>
      <c r="C22" s="1515"/>
      <c r="D22" s="1507"/>
      <c r="E22" s="1507">
        <f>+C22-D22</f>
        <v>0</v>
      </c>
    </row>
    <row r="23" spans="1:5">
      <c r="A23" s="1522" t="s">
        <v>215</v>
      </c>
      <c r="B23" s="1507"/>
      <c r="C23" s="1515"/>
      <c r="D23" s="1507"/>
      <c r="E23" s="1507">
        <f>+C23-D23</f>
        <v>0</v>
      </c>
    </row>
    <row r="24" spans="1:5" ht="15.75" thickBot="1">
      <c r="A24" s="1501"/>
      <c r="B24" s="1519"/>
      <c r="C24" s="1520"/>
      <c r="D24" s="1521"/>
      <c r="E24" s="1519"/>
    </row>
    <row r="25" spans="1:5" ht="13.5" thickBot="1">
      <c r="A25" s="1502" t="s">
        <v>216</v>
      </c>
      <c r="B25" s="778">
        <f>SUM(B11:B23)</f>
        <v>0</v>
      </c>
      <c r="C25" s="778">
        <f>SUM(C11:C23)</f>
        <v>0</v>
      </c>
      <c r="D25" s="778">
        <f>SUM(D11:D23)</f>
        <v>0</v>
      </c>
      <c r="E25" s="777">
        <f>C25-D25</f>
        <v>0</v>
      </c>
    </row>
    <row r="30" spans="1:5" ht="13.5" thickBot="1"/>
    <row r="31" spans="1:5" ht="13.5" thickBot="1">
      <c r="A31" s="2625" t="s">
        <v>518</v>
      </c>
      <c r="B31" s="2626"/>
      <c r="C31" s="2626"/>
      <c r="D31" s="2626"/>
      <c r="E31" s="2627"/>
    </row>
    <row r="32" spans="1:5" ht="12.75" customHeight="1">
      <c r="A32" s="1491" t="s">
        <v>398</v>
      </c>
      <c r="B32" s="2628" t="str">
        <f>'PAGE DE GARDE'!$B$16</f>
        <v>REALITE 2014</v>
      </c>
      <c r="C32" s="2628" t="str">
        <f>'PAGE DE GARDE'!$B$15</f>
        <v>BUDGET 2015</v>
      </c>
      <c r="D32" s="2628" t="str">
        <f>'PAGE DE GARDE'!$B$14</f>
        <v>REALITE 2015</v>
      </c>
      <c r="E32" s="2628" t="s">
        <v>965</v>
      </c>
    </row>
    <row r="33" spans="1:5" ht="25.5" customHeight="1">
      <c r="A33" s="1492"/>
      <c r="B33" s="2629"/>
      <c r="C33" s="2629"/>
      <c r="D33" s="2629"/>
      <c r="E33" s="2629"/>
    </row>
    <row r="34" spans="1:5" ht="15">
      <c r="A34" s="1493"/>
      <c r="B34" s="1494"/>
      <c r="C34" s="1496"/>
      <c r="D34" s="1496"/>
      <c r="E34" s="1494"/>
    </row>
    <row r="35" spans="1:5" ht="15">
      <c r="A35" s="1514" t="s">
        <v>212</v>
      </c>
      <c r="B35" s="1497"/>
      <c r="C35" s="1499"/>
      <c r="D35" s="1499"/>
      <c r="E35" s="1497"/>
    </row>
    <row r="36" spans="1:5" ht="15">
      <c r="A36" s="1493"/>
      <c r="B36" s="1494"/>
      <c r="C36" s="1496"/>
      <c r="D36" s="1496"/>
      <c r="E36" s="1494"/>
    </row>
    <row r="37" spans="1:5">
      <c r="A37" s="1503" t="s">
        <v>1266</v>
      </c>
      <c r="B37" s="1507"/>
      <c r="C37" s="1507"/>
      <c r="D37" s="1507"/>
      <c r="E37" s="1508">
        <f>C37-D37</f>
        <v>0</v>
      </c>
    </row>
    <row r="38" spans="1:5">
      <c r="A38" s="1503" t="s">
        <v>506</v>
      </c>
      <c r="B38" s="1507"/>
      <c r="C38" s="1507"/>
      <c r="D38" s="1507"/>
      <c r="E38" s="1508">
        <f t="shared" ref="E38:E51" si="0">C38-D38</f>
        <v>0</v>
      </c>
    </row>
    <row r="39" spans="1:5">
      <c r="A39" s="1503" t="s">
        <v>271</v>
      </c>
      <c r="B39" s="1507"/>
      <c r="C39" s="1507"/>
      <c r="D39" s="1507"/>
      <c r="E39" s="1508">
        <f t="shared" si="0"/>
        <v>0</v>
      </c>
    </row>
    <row r="40" spans="1:5">
      <c r="A40" s="1503" t="s">
        <v>507</v>
      </c>
      <c r="B40" s="1507"/>
      <c r="C40" s="1507"/>
      <c r="D40" s="1507"/>
      <c r="E40" s="1508">
        <f t="shared" si="0"/>
        <v>0</v>
      </c>
    </row>
    <row r="41" spans="1:5">
      <c r="A41" s="1503" t="s">
        <v>902</v>
      </c>
      <c r="B41" s="1507"/>
      <c r="C41" s="1507"/>
      <c r="D41" s="1507"/>
      <c r="E41" s="1508">
        <f t="shared" si="0"/>
        <v>0</v>
      </c>
    </row>
    <row r="42" spans="1:5">
      <c r="A42" s="1503" t="s">
        <v>903</v>
      </c>
      <c r="B42" s="1507"/>
      <c r="C42" s="1507"/>
      <c r="D42" s="1507"/>
      <c r="E42" s="1508">
        <f t="shared" si="0"/>
        <v>0</v>
      </c>
    </row>
    <row r="43" spans="1:5">
      <c r="A43" s="1503" t="s">
        <v>18</v>
      </c>
      <c r="B43" s="1507"/>
      <c r="C43" s="1507"/>
      <c r="D43" s="1507"/>
      <c r="E43" s="1508">
        <f t="shared" si="0"/>
        <v>0</v>
      </c>
    </row>
    <row r="44" spans="1:5">
      <c r="A44" s="1503" t="s">
        <v>281</v>
      </c>
      <c r="B44" s="1507"/>
      <c r="C44" s="1507"/>
      <c r="D44" s="1507"/>
      <c r="E44" s="1508">
        <f t="shared" si="0"/>
        <v>0</v>
      </c>
    </row>
    <row r="45" spans="1:5">
      <c r="A45" s="1503" t="s">
        <v>282</v>
      </c>
      <c r="B45" s="1507"/>
      <c r="C45" s="1507"/>
      <c r="D45" s="1507"/>
      <c r="E45" s="1508">
        <f t="shared" si="0"/>
        <v>0</v>
      </c>
    </row>
    <row r="46" spans="1:5">
      <c r="A46" s="1503" t="s">
        <v>283</v>
      </c>
      <c r="B46" s="1507"/>
      <c r="C46" s="1507"/>
      <c r="D46" s="1507"/>
      <c r="E46" s="1508">
        <f t="shared" si="0"/>
        <v>0</v>
      </c>
    </row>
    <row r="47" spans="1:5">
      <c r="A47" s="1503" t="s">
        <v>519</v>
      </c>
      <c r="B47" s="1507"/>
      <c r="C47" s="1507"/>
      <c r="D47" s="1507"/>
      <c r="E47" s="1508">
        <f t="shared" si="0"/>
        <v>0</v>
      </c>
    </row>
    <row r="48" spans="1:5">
      <c r="A48" s="1503" t="s">
        <v>1470</v>
      </c>
      <c r="B48" s="1507"/>
      <c r="C48" s="1507"/>
      <c r="D48" s="1507"/>
      <c r="E48" s="1508">
        <f t="shared" si="0"/>
        <v>0</v>
      </c>
    </row>
    <row r="49" spans="1:5">
      <c r="A49" s="1503" t="s">
        <v>285</v>
      </c>
      <c r="B49" s="1507"/>
      <c r="C49" s="1507"/>
      <c r="D49" s="1507"/>
      <c r="E49" s="1508">
        <f t="shared" si="0"/>
        <v>0</v>
      </c>
    </row>
    <row r="50" spans="1:5">
      <c r="A50" s="1503" t="s">
        <v>644</v>
      </c>
      <c r="B50" s="1507"/>
      <c r="C50" s="1507"/>
      <c r="D50" s="1507"/>
      <c r="E50" s="1508">
        <f t="shared" si="0"/>
        <v>0</v>
      </c>
    </row>
    <row r="51" spans="1:5">
      <c r="A51" s="1503" t="s">
        <v>161</v>
      </c>
      <c r="B51" s="1507"/>
      <c r="C51" s="1507"/>
      <c r="D51" s="1507"/>
      <c r="E51" s="1508">
        <f t="shared" si="0"/>
        <v>0</v>
      </c>
    </row>
    <row r="52" spans="1:5" ht="13.5" thickBot="1">
      <c r="A52" s="1503" t="s">
        <v>509</v>
      </c>
      <c r="B52" s="1507"/>
      <c r="C52" s="1507"/>
      <c r="D52" s="1507"/>
      <c r="E52" s="1508">
        <f>C52-D52</f>
        <v>0</v>
      </c>
    </row>
    <row r="53" spans="1:5" ht="13.5" thickBot="1">
      <c r="A53" s="1506" t="s">
        <v>524</v>
      </c>
      <c r="B53" s="778">
        <f>SUM(B36:B52)</f>
        <v>0</v>
      </c>
      <c r="C53" s="778">
        <f>SUM(C36:C52)</f>
        <v>0</v>
      </c>
      <c r="D53" s="778">
        <f>SUM(D36:D52)</f>
        <v>0</v>
      </c>
      <c r="E53" s="777">
        <f>SUM(E36:E52)</f>
        <v>0</v>
      </c>
    </row>
    <row r="54" spans="1:5">
      <c r="A54" s="1504"/>
      <c r="B54" s="1509"/>
      <c r="C54" s="1509"/>
      <c r="D54" s="1509"/>
      <c r="E54" s="1509"/>
    </row>
    <row r="55" spans="1:5">
      <c r="A55" s="1503" t="s">
        <v>520</v>
      </c>
      <c r="B55" s="1507"/>
      <c r="C55" s="1507"/>
      <c r="D55" s="1507"/>
      <c r="E55" s="1508">
        <f t="shared" ref="E55:E60" si="1">C55-D55</f>
        <v>0</v>
      </c>
    </row>
    <row r="56" spans="1:5">
      <c r="A56" s="1503" t="s">
        <v>521</v>
      </c>
      <c r="B56" s="1507"/>
      <c r="C56" s="1507"/>
      <c r="D56" s="1507"/>
      <c r="E56" s="1508">
        <f t="shared" si="1"/>
        <v>0</v>
      </c>
    </row>
    <row r="57" spans="1:5">
      <c r="A57" s="1503" t="s">
        <v>53</v>
      </c>
      <c r="B57" s="1507"/>
      <c r="C57" s="1507"/>
      <c r="D57" s="1507"/>
      <c r="E57" s="1508">
        <f t="shared" si="1"/>
        <v>0</v>
      </c>
    </row>
    <row r="58" spans="1:5">
      <c r="A58" s="1503" t="s">
        <v>508</v>
      </c>
      <c r="B58" s="1507"/>
      <c r="C58" s="1507"/>
      <c r="D58" s="1507"/>
      <c r="E58" s="1508">
        <f t="shared" si="1"/>
        <v>0</v>
      </c>
    </row>
    <row r="59" spans="1:5">
      <c r="A59" s="1503" t="s">
        <v>10</v>
      </c>
      <c r="B59" s="1507"/>
      <c r="C59" s="1507"/>
      <c r="D59" s="1507"/>
      <c r="E59" s="1508">
        <f t="shared" si="1"/>
        <v>0</v>
      </c>
    </row>
    <row r="60" spans="1:5" ht="13.5" thickBot="1">
      <c r="A60" s="1503" t="s">
        <v>522</v>
      </c>
      <c r="B60" s="1507"/>
      <c r="C60" s="1507"/>
      <c r="D60" s="1507"/>
      <c r="E60" s="1508">
        <f t="shared" si="1"/>
        <v>0</v>
      </c>
    </row>
    <row r="61" spans="1:5" ht="13.5" thickBot="1">
      <c r="A61" s="1506" t="s">
        <v>523</v>
      </c>
      <c r="B61" s="778">
        <f>SUM(B55:B60)</f>
        <v>0</v>
      </c>
      <c r="C61" s="778">
        <f>SUM(C55:C60)</f>
        <v>0</v>
      </c>
      <c r="D61" s="778">
        <f>SUM(D55:D60)</f>
        <v>0</v>
      </c>
      <c r="E61" s="777">
        <f>SUM(E55:E60)</f>
        <v>0</v>
      </c>
    </row>
    <row r="62" spans="1:5" ht="15.75" thickBot="1">
      <c r="A62" s="1505"/>
      <c r="B62" s="1510"/>
      <c r="C62" s="1511"/>
      <c r="D62" s="1512"/>
      <c r="E62" s="1513"/>
    </row>
    <row r="63" spans="1:5" ht="13.5" thickBot="1">
      <c r="A63" s="1502" t="s">
        <v>216</v>
      </c>
      <c r="B63" s="778">
        <f>B53+B61</f>
        <v>0</v>
      </c>
      <c r="C63" s="778">
        <f>C53+C61</f>
        <v>0</v>
      </c>
      <c r="D63" s="778">
        <f>D53+D61</f>
        <v>0</v>
      </c>
      <c r="E63" s="777">
        <f>E53+E61</f>
        <v>0</v>
      </c>
    </row>
    <row r="65" spans="1:5">
      <c r="A65" s="2927" t="s">
        <v>1620</v>
      </c>
      <c r="B65" s="2928">
        <f>'Tableau 3A'!K275+'Tableau 3A'!K279+'Tableau 3A'!K283+'Tableau 3A'!K284+'Tableau 3A'!K285</f>
        <v>0</v>
      </c>
      <c r="C65" s="2928">
        <f>'Tableau 3A'!L275+'Tableau 3A'!L279+'Tableau 3A'!L283+'Tableau 3A'!L284+'Tableau 3A'!L285</f>
        <v>0</v>
      </c>
      <c r="D65" s="2928">
        <f>'Tableau 3A'!M275+'Tableau 3A'!M279+'Tableau 3A'!M283+'Tableau 3A'!M284+'Tableau 3A'!M285</f>
        <v>0</v>
      </c>
      <c r="E65" s="486"/>
    </row>
    <row r="66" spans="1:5">
      <c r="A66" s="2927" t="s">
        <v>210</v>
      </c>
      <c r="B66" s="2928">
        <f>B63-B65</f>
        <v>0</v>
      </c>
      <c r="C66" s="2928">
        <f>C63-C65</f>
        <v>0</v>
      </c>
      <c r="D66" s="2928">
        <f>D63-D65</f>
        <v>0</v>
      </c>
      <c r="E66" s="486"/>
    </row>
  </sheetData>
  <mergeCells count="10">
    <mergeCell ref="A5:E5"/>
    <mergeCell ref="B6:B7"/>
    <mergeCell ref="C6:C7"/>
    <mergeCell ref="D6:D7"/>
    <mergeCell ref="E6:E7"/>
    <mergeCell ref="A31:E31"/>
    <mergeCell ref="B32:B33"/>
    <mergeCell ref="C32:C33"/>
    <mergeCell ref="D32:D33"/>
    <mergeCell ref="E32:E33"/>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36.xml><?xml version="1.0" encoding="utf-8"?>
<worksheet xmlns="http://schemas.openxmlformats.org/spreadsheetml/2006/main" xmlns:r="http://schemas.openxmlformats.org/officeDocument/2006/relationships">
  <sheetPr published="0">
    <tabColor rgb="FFFF0000"/>
    <pageSetUpPr fitToPage="1"/>
  </sheetPr>
  <dimension ref="A1:E41"/>
  <sheetViews>
    <sheetView showGridLines="0" zoomScaleNormal="100" workbookViewId="0"/>
  </sheetViews>
  <sheetFormatPr baseColWidth="10" defaultColWidth="8.85546875" defaultRowHeight="12.75"/>
  <cols>
    <col min="1" max="1" width="63.42578125" style="485" customWidth="1"/>
    <col min="2" max="2" width="19.7109375" style="485" customWidth="1"/>
    <col min="3" max="3" width="20.7109375" style="485" customWidth="1"/>
    <col min="4" max="4" width="19.7109375" style="485" customWidth="1"/>
    <col min="5" max="5" width="19.7109375" style="2929" customWidth="1"/>
    <col min="6" max="16384" width="8.85546875" style="485"/>
  </cols>
  <sheetData>
    <row r="1" spans="1:5" s="505" customFormat="1" ht="18">
      <c r="A1" s="75" t="s">
        <v>1399</v>
      </c>
      <c r="B1" s="75"/>
      <c r="C1" s="504"/>
      <c r="D1" s="504"/>
      <c r="E1" s="2929"/>
    </row>
    <row r="2" spans="1:5" s="507" customFormat="1">
      <c r="A2" s="62" t="str">
        <f>'PAGE DE GARDE'!C8</f>
        <v>GAZ</v>
      </c>
      <c r="B2" s="73" t="str">
        <f>'PAGE DE GARDE'!C10</f>
        <v>REALITE 2015 V0</v>
      </c>
      <c r="C2" s="506"/>
      <c r="D2" s="506"/>
      <c r="E2" s="2929"/>
    </row>
    <row r="3" spans="1:5" s="507" customFormat="1">
      <c r="A3" s="271" t="str">
        <f>'PAGE DE GARDE'!C7</f>
        <v>GRD</v>
      </c>
      <c r="B3" s="73"/>
      <c r="C3" s="506"/>
      <c r="D3" s="506"/>
      <c r="E3" s="2929"/>
    </row>
    <row r="4" spans="1:5" s="965" customFormat="1" ht="18">
      <c r="A4" s="963"/>
      <c r="B4" s="964"/>
      <c r="C4" s="964"/>
      <c r="D4" s="964"/>
      <c r="E4" s="2929"/>
    </row>
    <row r="5" spans="1:5" ht="13.5" thickBot="1"/>
    <row r="6" spans="1:5" ht="13.5" thickBot="1">
      <c r="A6" s="2414" t="s">
        <v>518</v>
      </c>
      <c r="B6" s="2415"/>
      <c r="C6" s="2415"/>
      <c r="D6" s="2415"/>
    </row>
    <row r="7" spans="1:5" ht="12.75" customHeight="1">
      <c r="A7" s="1491" t="s">
        <v>398</v>
      </c>
      <c r="B7" s="2416" t="str">
        <f>'PAGE DE GARDE'!$B$15</f>
        <v>BUDGET 2015</v>
      </c>
      <c r="C7" s="2416" t="str">
        <f>'PAGE DE GARDE'!$B$14</f>
        <v>REALITE 2015</v>
      </c>
      <c r="D7" s="2416" t="s">
        <v>965</v>
      </c>
    </row>
    <row r="8" spans="1:5" ht="25.5" customHeight="1">
      <c r="A8" s="1492"/>
      <c r="B8" s="2417"/>
      <c r="C8" s="2417"/>
      <c r="D8" s="2417"/>
    </row>
    <row r="9" spans="1:5" ht="15">
      <c r="A9" s="1493"/>
      <c r="B9" s="1496"/>
      <c r="C9" s="1496"/>
      <c r="D9" s="1494"/>
    </row>
    <row r="10" spans="1:5" ht="15">
      <c r="A10" s="1514" t="s">
        <v>212</v>
      </c>
      <c r="B10" s="1499"/>
      <c r="C10" s="1499"/>
      <c r="D10" s="1497"/>
    </row>
    <row r="11" spans="1:5" ht="15">
      <c r="A11" s="1493"/>
      <c r="B11" s="1496"/>
      <c r="C11" s="1496"/>
      <c r="D11" s="1494"/>
    </row>
    <row r="12" spans="1:5">
      <c r="A12" s="1503" t="s">
        <v>1266</v>
      </c>
      <c r="B12" s="1507"/>
      <c r="C12" s="1507"/>
      <c r="D12" s="1508">
        <f>B12-C12</f>
        <v>0</v>
      </c>
    </row>
    <row r="13" spans="1:5">
      <c r="A13" s="1503" t="s">
        <v>506</v>
      </c>
      <c r="B13" s="1507"/>
      <c r="C13" s="1507"/>
      <c r="D13" s="1508">
        <f t="shared" ref="D13:D26" si="0">B13-C13</f>
        <v>0</v>
      </c>
    </row>
    <row r="14" spans="1:5">
      <c r="A14" s="1503" t="s">
        <v>271</v>
      </c>
      <c r="B14" s="1507"/>
      <c r="C14" s="1507"/>
      <c r="D14" s="1508">
        <f t="shared" si="0"/>
        <v>0</v>
      </c>
    </row>
    <row r="15" spans="1:5">
      <c r="A15" s="1503" t="s">
        <v>507</v>
      </c>
      <c r="B15" s="1507"/>
      <c r="C15" s="1507"/>
      <c r="D15" s="1508">
        <f t="shared" si="0"/>
        <v>0</v>
      </c>
    </row>
    <row r="16" spans="1:5">
      <c r="A16" s="1503" t="s">
        <v>902</v>
      </c>
      <c r="B16" s="1507"/>
      <c r="C16" s="1507"/>
      <c r="D16" s="1508">
        <f t="shared" si="0"/>
        <v>0</v>
      </c>
    </row>
    <row r="17" spans="1:4">
      <c r="A17" s="1503" t="s">
        <v>903</v>
      </c>
      <c r="B17" s="1507"/>
      <c r="C17" s="1507"/>
      <c r="D17" s="1508">
        <f t="shared" si="0"/>
        <v>0</v>
      </c>
    </row>
    <row r="18" spans="1:4">
      <c r="A18" s="1503" t="s">
        <v>18</v>
      </c>
      <c r="B18" s="1507"/>
      <c r="C18" s="1507"/>
      <c r="D18" s="1508">
        <f t="shared" si="0"/>
        <v>0</v>
      </c>
    </row>
    <row r="19" spans="1:4">
      <c r="A19" s="1503" t="s">
        <v>281</v>
      </c>
      <c r="B19" s="1507"/>
      <c r="C19" s="1507"/>
      <c r="D19" s="1508">
        <f t="shared" si="0"/>
        <v>0</v>
      </c>
    </row>
    <row r="20" spans="1:4">
      <c r="A20" s="1503" t="s">
        <v>282</v>
      </c>
      <c r="B20" s="1507"/>
      <c r="C20" s="1507"/>
      <c r="D20" s="1508">
        <f t="shared" si="0"/>
        <v>0</v>
      </c>
    </row>
    <row r="21" spans="1:4">
      <c r="A21" s="1503" t="s">
        <v>283</v>
      </c>
      <c r="B21" s="1507"/>
      <c r="C21" s="1507"/>
      <c r="D21" s="1508">
        <f t="shared" si="0"/>
        <v>0</v>
      </c>
    </row>
    <row r="22" spans="1:4">
      <c r="A22" s="1503" t="s">
        <v>519</v>
      </c>
      <c r="B22" s="1507"/>
      <c r="C22" s="1507"/>
      <c r="D22" s="1508">
        <f t="shared" si="0"/>
        <v>0</v>
      </c>
    </row>
    <row r="23" spans="1:4">
      <c r="A23" s="1503" t="s">
        <v>1470</v>
      </c>
      <c r="B23" s="1507"/>
      <c r="C23" s="1507"/>
      <c r="D23" s="1508">
        <f t="shared" si="0"/>
        <v>0</v>
      </c>
    </row>
    <row r="24" spans="1:4">
      <c r="A24" s="1503" t="s">
        <v>285</v>
      </c>
      <c r="B24" s="1507"/>
      <c r="C24" s="1507"/>
      <c r="D24" s="1508">
        <f t="shared" si="0"/>
        <v>0</v>
      </c>
    </row>
    <row r="25" spans="1:4">
      <c r="A25" s="1503" t="s">
        <v>644</v>
      </c>
      <c r="B25" s="1507"/>
      <c r="C25" s="1507"/>
      <c r="D25" s="1508">
        <f t="shared" si="0"/>
        <v>0</v>
      </c>
    </row>
    <row r="26" spans="1:4">
      <c r="A26" s="1503" t="s">
        <v>161</v>
      </c>
      <c r="B26" s="1507"/>
      <c r="C26" s="1507"/>
      <c r="D26" s="1508">
        <f t="shared" si="0"/>
        <v>0</v>
      </c>
    </row>
    <row r="27" spans="1:4" ht="13.5" thickBot="1">
      <c r="A27" s="1503" t="s">
        <v>509</v>
      </c>
      <c r="B27" s="1507"/>
      <c r="C27" s="1507"/>
      <c r="D27" s="1508">
        <f>B27-C27</f>
        <v>0</v>
      </c>
    </row>
    <row r="28" spans="1:4" ht="13.5" thickBot="1">
      <c r="A28" s="1506" t="s">
        <v>524</v>
      </c>
      <c r="B28" s="778">
        <f>SUM(B11:B27)</f>
        <v>0</v>
      </c>
      <c r="C28" s="778">
        <f>SUM(C11:C27)</f>
        <v>0</v>
      </c>
      <c r="D28" s="777">
        <f>SUM(D11:D27)</f>
        <v>0</v>
      </c>
    </row>
    <row r="29" spans="1:4">
      <c r="A29" s="1504"/>
      <c r="B29" s="1509"/>
      <c r="C29" s="1509"/>
      <c r="D29" s="1509"/>
    </row>
    <row r="30" spans="1:4">
      <c r="A30" s="1503" t="s">
        <v>520</v>
      </c>
      <c r="B30" s="1507"/>
      <c r="C30" s="1507"/>
      <c r="D30" s="1508">
        <f t="shared" ref="D30:D35" si="1">B30-C30</f>
        <v>0</v>
      </c>
    </row>
    <row r="31" spans="1:4">
      <c r="A31" s="1503" t="s">
        <v>521</v>
      </c>
      <c r="B31" s="1507"/>
      <c r="C31" s="1507"/>
      <c r="D31" s="1508">
        <f t="shared" si="1"/>
        <v>0</v>
      </c>
    </row>
    <row r="32" spans="1:4">
      <c r="A32" s="1503" t="s">
        <v>53</v>
      </c>
      <c r="B32" s="1507"/>
      <c r="C32" s="1507"/>
      <c r="D32" s="1508">
        <f t="shared" si="1"/>
        <v>0</v>
      </c>
    </row>
    <row r="33" spans="1:4">
      <c r="A33" s="1503" t="s">
        <v>508</v>
      </c>
      <c r="B33" s="1507"/>
      <c r="C33" s="1507"/>
      <c r="D33" s="1508">
        <f t="shared" si="1"/>
        <v>0</v>
      </c>
    </row>
    <row r="34" spans="1:4">
      <c r="A34" s="1503" t="s">
        <v>10</v>
      </c>
      <c r="B34" s="1507"/>
      <c r="C34" s="1507"/>
      <c r="D34" s="1508">
        <f t="shared" si="1"/>
        <v>0</v>
      </c>
    </row>
    <row r="35" spans="1:4" ht="13.5" thickBot="1">
      <c r="A35" s="1503" t="s">
        <v>522</v>
      </c>
      <c r="B35" s="1507"/>
      <c r="C35" s="1507"/>
      <c r="D35" s="1508">
        <f t="shared" si="1"/>
        <v>0</v>
      </c>
    </row>
    <row r="36" spans="1:4" ht="13.5" thickBot="1">
      <c r="A36" s="1506" t="s">
        <v>523</v>
      </c>
      <c r="B36" s="778">
        <f>SUM(B30:B35)</f>
        <v>0</v>
      </c>
      <c r="C36" s="778">
        <f>SUM(C30:C35)</f>
        <v>0</v>
      </c>
      <c r="D36" s="777">
        <f>SUM(D30:D35)</f>
        <v>0</v>
      </c>
    </row>
    <row r="37" spans="1:4" ht="15.75" thickBot="1">
      <c r="A37" s="1505"/>
      <c r="B37" s="1511"/>
      <c r="C37" s="1512"/>
      <c r="D37" s="1513"/>
    </row>
    <row r="38" spans="1:4" ht="13.5" thickBot="1">
      <c r="A38" s="1502" t="s">
        <v>216</v>
      </c>
      <c r="B38" s="778">
        <f>B28+B36</f>
        <v>0</v>
      </c>
      <c r="C38" s="778">
        <f>C28+C36</f>
        <v>0</v>
      </c>
      <c r="D38" s="777">
        <f>D28+D36</f>
        <v>0</v>
      </c>
    </row>
    <row r="40" spans="1:4">
      <c r="A40" s="2927" t="s">
        <v>1400</v>
      </c>
      <c r="B40" s="2928">
        <f>'Tableau 3A bis'!J148+'Tableau 3A bis'!J152+'Tableau 3A bis'!J156+'Tableau 3A bis'!J157+'Tableau 3A bis'!J158</f>
        <v>0</v>
      </c>
      <c r="C40" s="2928">
        <f>'Tableau 3A bis'!K148+'Tableau 3A bis'!K152+'Tableau 3A bis'!K156+'Tableau 3A bis'!K157+'Tableau 3A bis'!K158</f>
        <v>0</v>
      </c>
      <c r="D40" s="486"/>
    </row>
    <row r="41" spans="1:4">
      <c r="A41" s="2927" t="s">
        <v>210</v>
      </c>
      <c r="B41" s="2928">
        <f>B38-B40</f>
        <v>0</v>
      </c>
      <c r="C41" s="2928">
        <f>C38-C40</f>
        <v>0</v>
      </c>
      <c r="D41" s="486"/>
    </row>
  </sheetData>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2" manualBreakCount="12">
    <brk id="49" max="16383" man="1"/>
    <brk id="105" max="16383" man="1"/>
    <brk id="160" max="16383" man="1"/>
    <brk id="216" max="16383" man="1"/>
    <brk id="272" max="16383" man="1"/>
    <brk id="327" max="16383" man="1"/>
    <brk id="383" max="16383" man="1"/>
    <brk id="439" max="16383" man="1"/>
    <brk id="497" max="16383" man="1"/>
    <brk id="553" max="16383" man="1"/>
    <brk id="610" max="16383" man="1"/>
    <brk id="666" max="16383" man="1"/>
  </rowBreaks>
</worksheet>
</file>

<file path=xl/worksheets/sheet37.xml><?xml version="1.0" encoding="utf-8"?>
<worksheet xmlns="http://schemas.openxmlformats.org/spreadsheetml/2006/main" xmlns:r="http://schemas.openxmlformats.org/officeDocument/2006/relationships">
  <sheetPr published="0"/>
  <dimension ref="A1:G78"/>
  <sheetViews>
    <sheetView zoomScaleNormal="100" workbookViewId="0">
      <selection activeCell="H16" sqref="H16"/>
    </sheetView>
  </sheetViews>
  <sheetFormatPr baseColWidth="10" defaultColWidth="8.85546875" defaultRowHeight="12.75"/>
  <cols>
    <col min="1" max="1" width="22" style="353" customWidth="1"/>
    <col min="2" max="2" width="58.5703125" style="353" customWidth="1"/>
    <col min="3" max="6" width="21.28515625" style="353" customWidth="1"/>
    <col min="7" max="7" width="25.140625" style="353" customWidth="1"/>
    <col min="8" max="16384" width="8.85546875" style="353"/>
  </cols>
  <sheetData>
    <row r="1" spans="1:6" ht="18">
      <c r="A1" s="75" t="s">
        <v>899</v>
      </c>
      <c r="B1" s="75"/>
      <c r="C1" s="504"/>
      <c r="D1" s="504"/>
      <c r="E1" s="504"/>
      <c r="F1" s="504"/>
    </row>
    <row r="2" spans="1:6">
      <c r="A2" s="62" t="str">
        <f>'PAGE DE GARDE'!C8</f>
        <v>GAZ</v>
      </c>
      <c r="B2" s="73"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1"/>
      <c r="B7" s="762"/>
      <c r="C7" s="763"/>
      <c r="D7" s="763"/>
      <c r="E7" s="763"/>
      <c r="F7" s="764"/>
    </row>
    <row r="8" spans="1:6" ht="13.5" thickBot="1">
      <c r="A8" s="548" t="s">
        <v>900</v>
      </c>
      <c r="B8" s="763"/>
      <c r="C8" s="763"/>
      <c r="D8" s="763"/>
      <c r="E8" s="763"/>
      <c r="F8" s="764"/>
    </row>
    <row r="9" spans="1:6" ht="12.75" customHeight="1">
      <c r="A9" s="2620" t="s">
        <v>798</v>
      </c>
      <c r="B9" s="2610" t="s">
        <v>799</v>
      </c>
      <c r="C9" s="2613" t="str">
        <f>'PAGE DE GARDE'!$B$16</f>
        <v>REALITE 2014</v>
      </c>
      <c r="D9" s="2613" t="str">
        <f>'PAGE DE GARDE'!$B$15</f>
        <v>BUDGET 2015</v>
      </c>
      <c r="E9" s="2613" t="str">
        <f>'PAGE DE GARDE'!$B$14</f>
        <v>REALITE 2015</v>
      </c>
      <c r="F9" s="2607" t="s">
        <v>965</v>
      </c>
    </row>
    <row r="10" spans="1:6">
      <c r="A10" s="2634"/>
      <c r="B10" s="2618"/>
      <c r="C10" s="2619"/>
      <c r="D10" s="2619"/>
      <c r="E10" s="2614"/>
      <c r="F10" s="2608"/>
    </row>
    <row r="11" spans="1:6" ht="13.5" thickBot="1">
      <c r="A11" s="2635"/>
      <c r="B11" s="2612"/>
      <c r="C11" s="2615"/>
      <c r="D11" s="2615"/>
      <c r="E11" s="2615"/>
      <c r="F11" s="2609"/>
    </row>
    <row r="12" spans="1:6">
      <c r="A12" s="766"/>
      <c r="B12" s="767"/>
      <c r="C12" s="967"/>
      <c r="D12" s="769"/>
      <c r="E12" s="769"/>
      <c r="F12" s="1175"/>
    </row>
    <row r="13" spans="1:6">
      <c r="A13" s="770"/>
      <c r="B13" s="771"/>
      <c r="C13" s="770"/>
      <c r="D13" s="773"/>
      <c r="E13" s="773"/>
      <c r="F13" s="1261">
        <f>D13-E13</f>
        <v>0</v>
      </c>
    </row>
    <row r="14" spans="1:6">
      <c r="A14" s="770"/>
      <c r="B14" s="771"/>
      <c r="C14" s="770"/>
      <c r="D14" s="773"/>
      <c r="E14" s="773"/>
      <c r="F14" s="1261">
        <f t="shared" ref="F14:F27" si="0">D14-E14</f>
        <v>0</v>
      </c>
    </row>
    <row r="15" spans="1:6">
      <c r="A15" s="770"/>
      <c r="B15" s="771"/>
      <c r="C15" s="770"/>
      <c r="D15" s="773"/>
      <c r="E15" s="773"/>
      <c r="F15" s="1261">
        <f t="shared" si="0"/>
        <v>0</v>
      </c>
    </row>
    <row r="16" spans="1:6">
      <c r="A16" s="770"/>
      <c r="B16" s="771"/>
      <c r="C16" s="770"/>
      <c r="D16" s="773"/>
      <c r="E16" s="773"/>
      <c r="F16" s="1261">
        <f t="shared" si="0"/>
        <v>0</v>
      </c>
    </row>
    <row r="17" spans="1:7">
      <c r="A17" s="770"/>
      <c r="B17" s="771"/>
      <c r="C17" s="770"/>
      <c r="D17" s="773"/>
      <c r="E17" s="773"/>
      <c r="F17" s="1261">
        <f t="shared" si="0"/>
        <v>0</v>
      </c>
    </row>
    <row r="18" spans="1:7">
      <c r="A18" s="770"/>
      <c r="B18" s="771"/>
      <c r="C18" s="770"/>
      <c r="D18" s="773"/>
      <c r="E18" s="773"/>
      <c r="F18" s="1261">
        <f t="shared" si="0"/>
        <v>0</v>
      </c>
    </row>
    <row r="19" spans="1:7">
      <c r="A19" s="770"/>
      <c r="B19" s="771"/>
      <c r="C19" s="770"/>
      <c r="D19" s="773"/>
      <c r="E19" s="773"/>
      <c r="F19" s="1261">
        <f t="shared" si="0"/>
        <v>0</v>
      </c>
    </row>
    <row r="20" spans="1:7">
      <c r="A20" s="770"/>
      <c r="B20" s="771"/>
      <c r="C20" s="770"/>
      <c r="D20" s="773"/>
      <c r="E20" s="773"/>
      <c r="F20" s="1261">
        <f t="shared" si="0"/>
        <v>0</v>
      </c>
    </row>
    <row r="21" spans="1:7">
      <c r="A21" s="770"/>
      <c r="B21" s="771"/>
      <c r="C21" s="770"/>
      <c r="D21" s="773"/>
      <c r="E21" s="773"/>
      <c r="F21" s="1261">
        <f t="shared" si="0"/>
        <v>0</v>
      </c>
    </row>
    <row r="22" spans="1:7">
      <c r="A22" s="770"/>
      <c r="B22" s="771"/>
      <c r="C22" s="770"/>
      <c r="D22" s="773"/>
      <c r="E22" s="773"/>
      <c r="F22" s="1261">
        <f t="shared" si="0"/>
        <v>0</v>
      </c>
    </row>
    <row r="23" spans="1:7">
      <c r="A23" s="770"/>
      <c r="B23" s="771"/>
      <c r="C23" s="770"/>
      <c r="D23" s="773"/>
      <c r="E23" s="773"/>
      <c r="F23" s="1261">
        <f t="shared" si="0"/>
        <v>0</v>
      </c>
    </row>
    <row r="24" spans="1:7">
      <c r="A24" s="770"/>
      <c r="B24" s="771"/>
      <c r="C24" s="770"/>
      <c r="D24" s="773"/>
      <c r="E24" s="773"/>
      <c r="F24" s="1261">
        <f t="shared" si="0"/>
        <v>0</v>
      </c>
    </row>
    <row r="25" spans="1:7">
      <c r="A25" s="770"/>
      <c r="B25" s="771"/>
      <c r="C25" s="770"/>
      <c r="D25" s="773"/>
      <c r="E25" s="773"/>
      <c r="F25" s="1261">
        <f t="shared" si="0"/>
        <v>0</v>
      </c>
    </row>
    <row r="26" spans="1:7">
      <c r="A26" s="770"/>
      <c r="B26" s="771"/>
      <c r="C26" s="770"/>
      <c r="D26" s="773"/>
      <c r="E26" s="773"/>
      <c r="F26" s="1261">
        <f t="shared" si="0"/>
        <v>0</v>
      </c>
    </row>
    <row r="27" spans="1:7">
      <c r="A27" s="770"/>
      <c r="B27" s="771"/>
      <c r="C27" s="770"/>
      <c r="D27" s="773"/>
      <c r="E27" s="773"/>
      <c r="F27" s="1261">
        <f t="shared" si="0"/>
        <v>0</v>
      </c>
    </row>
    <row r="28" spans="1:7" ht="13.5" thickBot="1">
      <c r="A28" s="766"/>
      <c r="B28" s="767"/>
      <c r="C28" s="766"/>
      <c r="D28" s="775"/>
      <c r="E28" s="775"/>
      <c r="F28" s="792"/>
    </row>
    <row r="29" spans="1:7" ht="13.5" thickBot="1">
      <c r="A29" s="776" t="s">
        <v>369</v>
      </c>
      <c r="B29" s="777"/>
      <c r="C29" s="776">
        <f>SUM(C12:C28)</f>
        <v>0</v>
      </c>
      <c r="D29" s="779">
        <f t="shared" ref="D29:E29" si="1">SUM(D12:D28)</f>
        <v>0</v>
      </c>
      <c r="E29" s="779">
        <f t="shared" si="1"/>
        <v>0</v>
      </c>
      <c r="F29" s="1283">
        <f>D29-E29</f>
        <v>0</v>
      </c>
      <c r="G29" s="1252" t="s">
        <v>1002</v>
      </c>
    </row>
    <row r="30" spans="1:7" ht="13.5" thickBot="1">
      <c r="A30" s="1257"/>
      <c r="B30" s="1258"/>
      <c r="C30" s="1258"/>
      <c r="D30" s="1258"/>
      <c r="E30" s="1258"/>
      <c r="F30" s="1259"/>
      <c r="G30" s="559"/>
    </row>
    <row r="31" spans="1:7" ht="13.5" thickBot="1">
      <c r="A31" s="1256" t="s">
        <v>1185</v>
      </c>
      <c r="B31" s="1248"/>
      <c r="C31" s="1248"/>
      <c r="D31" s="1248"/>
      <c r="E31" s="1248"/>
      <c r="F31" s="1249"/>
    </row>
    <row r="32" spans="1:7" ht="12.75" customHeight="1">
      <c r="A32" s="2620" t="s">
        <v>798</v>
      </c>
      <c r="B32" s="2620" t="s">
        <v>799</v>
      </c>
      <c r="C32" s="2613" t="str">
        <f>'PAGE DE GARDE'!$B$16</f>
        <v>REALITE 2014</v>
      </c>
      <c r="D32" s="2613" t="str">
        <f>'PAGE DE GARDE'!$B$15</f>
        <v>BUDGET 2015</v>
      </c>
      <c r="E32" s="2613" t="str">
        <f>'PAGE DE GARDE'!$B$14</f>
        <v>REALITE 2015</v>
      </c>
      <c r="F32" s="2607" t="s">
        <v>965</v>
      </c>
    </row>
    <row r="33" spans="1:6">
      <c r="A33" s="2621"/>
      <c r="B33" s="2621"/>
      <c r="C33" s="2614"/>
      <c r="D33" s="2614"/>
      <c r="E33" s="2614"/>
      <c r="F33" s="2608"/>
    </row>
    <row r="34" spans="1:6" ht="13.5" thickBot="1">
      <c r="A34" s="2635"/>
      <c r="B34" s="2635"/>
      <c r="C34" s="2615"/>
      <c r="D34" s="2615"/>
      <c r="E34" s="2615"/>
      <c r="F34" s="2609"/>
    </row>
    <row r="35" spans="1:6">
      <c r="A35" s="766"/>
      <c r="B35" s="766"/>
      <c r="C35" s="967"/>
      <c r="D35" s="769"/>
      <c r="E35" s="769"/>
      <c r="F35" s="1175"/>
    </row>
    <row r="36" spans="1:6">
      <c r="A36" s="770"/>
      <c r="B36" s="770"/>
      <c r="C36" s="770"/>
      <c r="D36" s="773"/>
      <c r="E36" s="773"/>
      <c r="F36" s="1261"/>
    </row>
    <row r="37" spans="1:6">
      <c r="A37" s="770"/>
      <c r="B37" s="770"/>
      <c r="C37" s="770"/>
      <c r="D37" s="773"/>
      <c r="E37" s="773"/>
      <c r="F37" s="1261"/>
    </row>
    <row r="38" spans="1:6">
      <c r="A38" s="770"/>
      <c r="B38" s="770"/>
      <c r="C38" s="770"/>
      <c r="D38" s="773"/>
      <c r="E38" s="773"/>
      <c r="F38" s="1261"/>
    </row>
    <row r="39" spans="1:6">
      <c r="A39" s="770"/>
      <c r="B39" s="770"/>
      <c r="C39" s="770"/>
      <c r="D39" s="773"/>
      <c r="E39" s="773"/>
      <c r="F39" s="1261"/>
    </row>
    <row r="40" spans="1:6">
      <c r="A40" s="770"/>
      <c r="B40" s="770"/>
      <c r="C40" s="770"/>
      <c r="D40" s="773"/>
      <c r="E40" s="773"/>
      <c r="F40" s="1261"/>
    </row>
    <row r="41" spans="1:6">
      <c r="A41" s="770"/>
      <c r="B41" s="770"/>
      <c r="C41" s="770"/>
      <c r="D41" s="773"/>
      <c r="E41" s="773"/>
      <c r="F41" s="1261"/>
    </row>
    <row r="42" spans="1:6">
      <c r="A42" s="770"/>
      <c r="B42" s="770"/>
      <c r="C42" s="770"/>
      <c r="D42" s="773"/>
      <c r="E42" s="773"/>
      <c r="F42" s="1261"/>
    </row>
    <row r="43" spans="1:6">
      <c r="A43" s="770"/>
      <c r="B43" s="770"/>
      <c r="C43" s="770"/>
      <c r="D43" s="773"/>
      <c r="E43" s="773"/>
      <c r="F43" s="1261"/>
    </row>
    <row r="44" spans="1:6">
      <c r="A44" s="770"/>
      <c r="B44" s="770"/>
      <c r="C44" s="770"/>
      <c r="D44" s="773"/>
      <c r="E44" s="773"/>
      <c r="F44" s="1261"/>
    </row>
    <row r="45" spans="1:6">
      <c r="A45" s="770"/>
      <c r="B45" s="770"/>
      <c r="C45" s="770"/>
      <c r="D45" s="773"/>
      <c r="E45" s="773"/>
      <c r="F45" s="1261"/>
    </row>
    <row r="46" spans="1:6">
      <c r="A46" s="770"/>
      <c r="B46" s="770"/>
      <c r="C46" s="770"/>
      <c r="D46" s="773"/>
      <c r="E46" s="773"/>
      <c r="F46" s="1261"/>
    </row>
    <row r="47" spans="1:6">
      <c r="A47" s="770"/>
      <c r="B47" s="770"/>
      <c r="C47" s="770"/>
      <c r="D47" s="773"/>
      <c r="E47" s="773"/>
      <c r="F47" s="1261"/>
    </row>
    <row r="48" spans="1:6">
      <c r="A48" s="770"/>
      <c r="B48" s="770"/>
      <c r="C48" s="770"/>
      <c r="D48" s="773"/>
      <c r="E48" s="773"/>
      <c r="F48" s="1261"/>
    </row>
    <row r="49" spans="1:7">
      <c r="A49" s="770"/>
      <c r="B49" s="770"/>
      <c r="C49" s="770"/>
      <c r="D49" s="773"/>
      <c r="E49" s="773"/>
      <c r="F49" s="1261"/>
    </row>
    <row r="50" spans="1:7">
      <c r="A50" s="770"/>
      <c r="B50" s="770"/>
      <c r="C50" s="770"/>
      <c r="D50" s="773"/>
      <c r="E50" s="773"/>
      <c r="F50" s="1261"/>
    </row>
    <row r="51" spans="1:7" ht="13.5" thickBot="1">
      <c r="A51" s="766"/>
      <c r="B51" s="766"/>
      <c r="C51" s="766"/>
      <c r="D51" s="775"/>
      <c r="E51" s="775"/>
      <c r="F51" s="792"/>
    </row>
    <row r="52" spans="1:7" ht="13.5" thickBot="1">
      <c r="A52" s="776" t="s">
        <v>369</v>
      </c>
      <c r="B52" s="776"/>
      <c r="C52" s="776">
        <f>SUM(C35:C51)</f>
        <v>0</v>
      </c>
      <c r="D52" s="779">
        <f t="shared" ref="D52:E52" si="2">SUM(D35:D51)</f>
        <v>0</v>
      </c>
      <c r="E52" s="779">
        <f t="shared" si="2"/>
        <v>0</v>
      </c>
      <c r="F52" s="1283">
        <f>D52-E52</f>
        <v>0</v>
      </c>
      <c r="G52" s="1252" t="s">
        <v>1003</v>
      </c>
    </row>
    <row r="53" spans="1:7" ht="13.5" thickBot="1">
      <c r="A53" s="1250"/>
      <c r="B53" s="1251"/>
      <c r="C53" s="1251"/>
      <c r="D53" s="1251"/>
      <c r="E53" s="1251"/>
      <c r="F53" s="1251"/>
    </row>
    <row r="54" spans="1:7" ht="13.5" thickBot="1">
      <c r="A54" s="776" t="s">
        <v>844</v>
      </c>
      <c r="B54" s="777"/>
      <c r="C54" s="776">
        <f>C29+C52</f>
        <v>0</v>
      </c>
      <c r="D54" s="779">
        <f>D29+D52</f>
        <v>0</v>
      </c>
      <c r="E54" s="779">
        <f>E29+E52</f>
        <v>0</v>
      </c>
      <c r="F54" s="1283">
        <f>F29+F52</f>
        <v>0</v>
      </c>
      <c r="G54" s="1252" t="s">
        <v>1004</v>
      </c>
    </row>
    <row r="55" spans="1:7">
      <c r="A55" s="1253"/>
      <c r="B55" s="1254"/>
      <c r="C55" s="1254"/>
      <c r="D55" s="1254"/>
      <c r="E55" s="1254"/>
      <c r="F55" s="1254"/>
    </row>
    <row r="56" spans="1:7">
      <c r="A56" s="1250"/>
      <c r="B56" s="1251"/>
      <c r="C56" s="1251"/>
      <c r="D56" s="1251"/>
      <c r="E56" s="1251"/>
      <c r="F56" s="1251"/>
    </row>
    <row r="57" spans="1:7" ht="13.5" thickBot="1">
      <c r="A57" s="1255"/>
      <c r="B57" s="788"/>
      <c r="C57" s="788"/>
      <c r="D57" s="788"/>
      <c r="E57" s="788"/>
      <c r="F57" s="788"/>
    </row>
    <row r="58" spans="1:7" ht="14.25">
      <c r="A58" s="1024" t="s">
        <v>967</v>
      </c>
      <c r="B58" s="1025"/>
      <c r="C58" s="1026"/>
      <c r="D58" s="1026"/>
      <c r="E58" s="1026"/>
      <c r="F58" s="1027"/>
    </row>
    <row r="59" spans="1:7" ht="12.75" customHeight="1">
      <c r="A59" s="936"/>
      <c r="B59" s="553"/>
      <c r="C59" s="553"/>
      <c r="D59" s="553"/>
      <c r="E59" s="553"/>
      <c r="F59" s="1028"/>
    </row>
    <row r="60" spans="1:7" ht="12.75" customHeight="1">
      <c r="A60" s="2616" t="s">
        <v>966</v>
      </c>
      <c r="B60" s="2438"/>
      <c r="C60" s="2438"/>
      <c r="D60" s="2438"/>
      <c r="E60" s="2438"/>
      <c r="F60" s="2617"/>
    </row>
    <row r="61" spans="1:7" ht="12.75" customHeight="1">
      <c r="A61" s="2630"/>
      <c r="B61" s="2636"/>
      <c r="C61" s="2636"/>
      <c r="D61" s="2636"/>
      <c r="E61" s="2636"/>
      <c r="F61" s="2637"/>
    </row>
    <row r="62" spans="1:7">
      <c r="A62" s="2630"/>
      <c r="B62" s="2631"/>
      <c r="C62" s="2631"/>
      <c r="D62" s="2631"/>
      <c r="E62" s="2631"/>
      <c r="F62" s="2632"/>
    </row>
    <row r="63" spans="1:7" ht="14.25">
      <c r="A63" s="1104" t="s">
        <v>1187</v>
      </c>
      <c r="B63" s="1489"/>
      <c r="C63" s="1489"/>
      <c r="D63" s="1489"/>
      <c r="E63" s="1489"/>
      <c r="F63" s="1490"/>
    </row>
    <row r="64" spans="1:7">
      <c r="A64" s="2630" t="s">
        <v>1005</v>
      </c>
      <c r="B64" s="2631"/>
      <c r="C64" s="2631"/>
      <c r="D64" s="2631"/>
      <c r="E64" s="2631"/>
      <c r="F64" s="2632"/>
    </row>
    <row r="65" spans="1:6">
      <c r="A65" s="2616" t="s">
        <v>1186</v>
      </c>
      <c r="B65" s="2507"/>
      <c r="C65" s="2507"/>
      <c r="D65" s="2507"/>
      <c r="E65" s="2507"/>
      <c r="F65" s="2633"/>
    </row>
    <row r="66" spans="1:6">
      <c r="A66" s="1186"/>
      <c r="B66" s="1184"/>
      <c r="C66" s="1184"/>
      <c r="D66" s="1184"/>
      <c r="E66" s="1184"/>
      <c r="F66" s="1260"/>
    </row>
    <row r="67" spans="1:6">
      <c r="A67" s="1186"/>
      <c r="B67" s="1184"/>
      <c r="C67" s="1184"/>
      <c r="D67" s="1184"/>
      <c r="E67" s="1184"/>
      <c r="F67" s="1260"/>
    </row>
    <row r="68" spans="1:6">
      <c r="A68" s="1186"/>
      <c r="B68" s="1184"/>
      <c r="C68" s="1184"/>
      <c r="D68" s="1184"/>
      <c r="E68" s="1184"/>
      <c r="F68" s="1260"/>
    </row>
    <row r="69" spans="1:6">
      <c r="A69" s="1186"/>
      <c r="B69" s="1184"/>
      <c r="C69" s="1184"/>
      <c r="D69" s="1184"/>
      <c r="E69" s="1184"/>
      <c r="F69" s="1260"/>
    </row>
    <row r="70" spans="1:6">
      <c r="A70" s="1186"/>
      <c r="B70" s="1187"/>
      <c r="C70" s="1187"/>
      <c r="D70" s="1187"/>
      <c r="E70" s="1187"/>
      <c r="F70" s="1188"/>
    </row>
    <row r="71" spans="1:6" ht="13.5" thickBot="1">
      <c r="A71" s="1181"/>
      <c r="B71" s="1182"/>
      <c r="C71" s="1182"/>
      <c r="D71" s="1182"/>
      <c r="E71" s="1182"/>
      <c r="F71" s="1183"/>
    </row>
    <row r="72" spans="1:6">
      <c r="A72" s="1156"/>
      <c r="B72" s="1156"/>
      <c r="C72" s="1156"/>
      <c r="D72" s="1156"/>
      <c r="E72" s="1156"/>
      <c r="F72" s="1156"/>
    </row>
    <row r="73" spans="1:6">
      <c r="A73" s="1156"/>
      <c r="B73" s="1156"/>
      <c r="C73" s="1156"/>
      <c r="D73" s="1156"/>
      <c r="E73" s="1156"/>
      <c r="F73" s="1156"/>
    </row>
    <row r="74" spans="1:6">
      <c r="A74" s="1156"/>
      <c r="B74" s="1156"/>
      <c r="C74" s="1156"/>
      <c r="D74" s="1156"/>
      <c r="E74" s="1156"/>
      <c r="F74" s="1156"/>
    </row>
    <row r="75" spans="1:6">
      <c r="A75" s="1156"/>
      <c r="B75" s="1156"/>
      <c r="C75" s="1156"/>
      <c r="D75" s="1156"/>
      <c r="E75" s="1156"/>
      <c r="F75" s="1156"/>
    </row>
    <row r="76" spans="1:6">
      <c r="A76" s="1156"/>
      <c r="B76" s="1156"/>
      <c r="C76" s="1156"/>
      <c r="D76" s="1156"/>
      <c r="E76" s="1156"/>
      <c r="F76" s="1156"/>
    </row>
    <row r="77" spans="1:6">
      <c r="A77" s="1156"/>
      <c r="B77" s="1156"/>
      <c r="C77" s="1156"/>
      <c r="D77" s="1156"/>
      <c r="E77" s="1156"/>
      <c r="F77" s="1156"/>
    </row>
    <row r="78" spans="1:6">
      <c r="A78" s="786"/>
      <c r="B78" s="786"/>
      <c r="C78" s="786"/>
      <c r="D78" s="786"/>
      <c r="E78" s="786"/>
      <c r="F78" s="786"/>
    </row>
  </sheetData>
  <mergeCells count="17">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s>
  <pageMargins left="0.70866141732283472" right="0.70866141732283472" top="0.74803149606299213" bottom="0.74803149606299213" header="0.31496062992125984" footer="0.31496062992125984"/>
  <pageSetup paperSize="9" scale="54" orientation="landscape" r:id="rId1"/>
</worksheet>
</file>

<file path=xl/worksheets/sheet38.xml><?xml version="1.0" encoding="utf-8"?>
<worksheet xmlns="http://schemas.openxmlformats.org/spreadsheetml/2006/main" xmlns:r="http://schemas.openxmlformats.org/officeDocument/2006/relationships">
  <sheetPr published="0">
    <pageSetUpPr fitToPage="1"/>
  </sheetPr>
  <dimension ref="A1:H38"/>
  <sheetViews>
    <sheetView showGridLines="0" workbookViewId="0">
      <selection activeCell="D13" sqref="D13"/>
    </sheetView>
  </sheetViews>
  <sheetFormatPr baseColWidth="10" defaultColWidth="8.85546875" defaultRowHeight="12.75"/>
  <cols>
    <col min="1" max="1" width="28.85546875" style="485" bestFit="1" customWidth="1"/>
    <col min="2" max="2" width="25" style="485" bestFit="1" customWidth="1"/>
    <col min="3" max="6" width="20.140625" style="485" customWidth="1"/>
    <col min="7" max="7" width="20.140625" style="482" customWidth="1"/>
    <col min="8" max="8" width="20.140625" style="485" customWidth="1"/>
    <col min="9" max="10" width="19.140625" style="485" bestFit="1" customWidth="1"/>
    <col min="11" max="16384" width="8.85546875" style="485"/>
  </cols>
  <sheetData>
    <row r="1" spans="1:8" s="505" customFormat="1" ht="18">
      <c r="A1" s="75" t="s">
        <v>898</v>
      </c>
      <c r="B1" s="75"/>
      <c r="C1" s="75"/>
      <c r="D1" s="504"/>
      <c r="E1" s="504"/>
      <c r="F1" s="504"/>
      <c r="G1" s="758"/>
      <c r="H1" s="504"/>
    </row>
    <row r="2" spans="1:8" s="507" customFormat="1" ht="11.25">
      <c r="A2" s="62" t="str">
        <f>'PAGE DE GARDE'!C8</f>
        <v>GAZ</v>
      </c>
      <c r="B2" s="73" t="str">
        <f>'PAGE DE GARDE'!C10</f>
        <v>REALITE 2015 V0</v>
      </c>
      <c r="C2" s="62"/>
      <c r="D2" s="506"/>
      <c r="E2" s="506"/>
      <c r="F2" s="506"/>
      <c r="G2" s="971"/>
      <c r="H2" s="506"/>
    </row>
    <row r="3" spans="1:8" s="507" customFormat="1" ht="11.25">
      <c r="A3" s="271" t="str">
        <f>'PAGE DE GARDE'!C7</f>
        <v>GRD</v>
      </c>
      <c r="B3" s="73"/>
      <c r="C3" s="62"/>
      <c r="D3" s="506"/>
      <c r="E3" s="506"/>
      <c r="F3" s="506"/>
      <c r="G3" s="971"/>
      <c r="H3" s="506"/>
    </row>
    <row r="4" spans="1:8" ht="13.5" thickBot="1"/>
    <row r="5" spans="1:8" ht="13.5" thickBot="1">
      <c r="C5" s="2638" t="str">
        <f>'PAGE DE GARDE'!B14</f>
        <v>REALITE 2015</v>
      </c>
      <c r="D5" s="2639"/>
      <c r="E5" s="2639"/>
      <c r="F5" s="2640"/>
      <c r="G5" s="485"/>
      <c r="H5" s="1443"/>
    </row>
    <row r="6" spans="1:8" ht="13.5" thickBot="1">
      <c r="C6" s="2004" t="s">
        <v>845</v>
      </c>
      <c r="D6" s="2005" t="s">
        <v>846</v>
      </c>
      <c r="E6" s="2006" t="s">
        <v>847</v>
      </c>
      <c r="F6" s="2007" t="s">
        <v>30</v>
      </c>
      <c r="G6" s="485"/>
    </row>
    <row r="7" spans="1:8">
      <c r="A7" s="972" t="s">
        <v>845</v>
      </c>
      <c r="B7" s="1262" t="s">
        <v>407</v>
      </c>
      <c r="C7" s="976"/>
      <c r="D7" s="977"/>
      <c r="E7" s="977"/>
      <c r="F7" s="1271"/>
      <c r="G7" s="485"/>
    </row>
    <row r="8" spans="1:8">
      <c r="A8" s="974"/>
      <c r="B8" s="1263" t="s">
        <v>447</v>
      </c>
      <c r="C8" s="976"/>
      <c r="D8" s="975"/>
      <c r="E8" s="975"/>
      <c r="F8" s="1270">
        <f>C8+D8+E8</f>
        <v>0</v>
      </c>
      <c r="G8" s="485"/>
    </row>
    <row r="9" spans="1:8">
      <c r="A9" s="974"/>
      <c r="B9" s="1263" t="s">
        <v>31</v>
      </c>
      <c r="C9" s="976"/>
      <c r="D9" s="975"/>
      <c r="E9" s="975"/>
      <c r="F9" s="1270">
        <f>C9+D9+E9</f>
        <v>0</v>
      </c>
      <c r="G9" s="485"/>
    </row>
    <row r="10" spans="1:8">
      <c r="A10" s="974"/>
      <c r="B10" s="1264" t="s">
        <v>398</v>
      </c>
      <c r="C10" s="976"/>
      <c r="D10" s="975"/>
      <c r="E10" s="975"/>
      <c r="F10" s="1270"/>
      <c r="G10" s="485"/>
    </row>
    <row r="11" spans="1:8">
      <c r="A11" s="974"/>
      <c r="B11" s="1263" t="s">
        <v>447</v>
      </c>
      <c r="C11" s="976"/>
      <c r="D11" s="975"/>
      <c r="E11" s="975"/>
      <c r="F11" s="1270">
        <f t="shared" ref="F11:F12" si="0">C11+D11+E11</f>
        <v>0</v>
      </c>
      <c r="G11" s="485"/>
    </row>
    <row r="12" spans="1:8">
      <c r="A12" s="978"/>
      <c r="B12" s="1265" t="s">
        <v>31</v>
      </c>
      <c r="C12" s="1272"/>
      <c r="D12" s="979"/>
      <c r="E12" s="979"/>
      <c r="F12" s="1270">
        <f t="shared" si="0"/>
        <v>0</v>
      </c>
      <c r="G12" s="485"/>
    </row>
    <row r="13" spans="1:8">
      <c r="A13" s="980" t="s">
        <v>846</v>
      </c>
      <c r="B13" s="996" t="s">
        <v>407</v>
      </c>
      <c r="C13" s="1273"/>
      <c r="D13" s="981"/>
      <c r="E13" s="973"/>
      <c r="F13" s="1269"/>
      <c r="G13" s="485"/>
    </row>
    <row r="14" spans="1:8">
      <c r="A14" s="974"/>
      <c r="B14" s="1263" t="s">
        <v>447</v>
      </c>
      <c r="C14" s="1274"/>
      <c r="D14" s="982"/>
      <c r="E14" s="975"/>
      <c r="F14" s="1270">
        <f t="shared" ref="F14:F15" si="1">C14+D14+E14</f>
        <v>0</v>
      </c>
      <c r="G14" s="485"/>
    </row>
    <row r="15" spans="1:8">
      <c r="A15" s="974"/>
      <c r="B15" s="1263" t="s">
        <v>31</v>
      </c>
      <c r="C15" s="1274"/>
      <c r="D15" s="982"/>
      <c r="E15" s="975"/>
      <c r="F15" s="1270">
        <f t="shared" si="1"/>
        <v>0</v>
      </c>
      <c r="G15" s="485"/>
    </row>
    <row r="16" spans="1:8">
      <c r="A16" s="974"/>
      <c r="B16" s="1264" t="s">
        <v>398</v>
      </c>
      <c r="C16" s="1275"/>
      <c r="D16" s="982"/>
      <c r="E16" s="977"/>
      <c r="F16" s="1271"/>
      <c r="G16" s="485"/>
    </row>
    <row r="17" spans="1:7">
      <c r="A17" s="974"/>
      <c r="B17" s="1263" t="s">
        <v>447</v>
      </c>
      <c r="C17" s="1274"/>
      <c r="D17" s="982"/>
      <c r="E17" s="975"/>
      <c r="F17" s="1270">
        <f t="shared" ref="F17:F18" si="2">C17+D17+E17</f>
        <v>0</v>
      </c>
      <c r="G17" s="485"/>
    </row>
    <row r="18" spans="1:7">
      <c r="A18" s="978"/>
      <c r="B18" s="1265" t="s">
        <v>31</v>
      </c>
      <c r="C18" s="1276"/>
      <c r="D18" s="983"/>
      <c r="E18" s="979"/>
      <c r="F18" s="1270">
        <f t="shared" si="2"/>
        <v>0</v>
      </c>
      <c r="G18" s="485"/>
    </row>
    <row r="19" spans="1:7">
      <c r="A19" s="984" t="s">
        <v>847</v>
      </c>
      <c r="B19" s="996" t="s">
        <v>407</v>
      </c>
      <c r="C19" s="1273"/>
      <c r="D19" s="973"/>
      <c r="E19" s="981"/>
      <c r="F19" s="1269"/>
      <c r="G19" s="485"/>
    </row>
    <row r="20" spans="1:7">
      <c r="A20" s="974"/>
      <c r="B20" s="1263" t="s">
        <v>447</v>
      </c>
      <c r="C20" s="1274"/>
      <c r="D20" s="975"/>
      <c r="E20" s="982"/>
      <c r="F20" s="1270">
        <f t="shared" ref="F20:F21" si="3">C20+D20+E20</f>
        <v>0</v>
      </c>
      <c r="G20" s="485"/>
    </row>
    <row r="21" spans="1:7">
      <c r="A21" s="974"/>
      <c r="B21" s="1263" t="s">
        <v>31</v>
      </c>
      <c r="C21" s="1274"/>
      <c r="D21" s="975"/>
      <c r="E21" s="982"/>
      <c r="F21" s="1270">
        <f t="shared" si="3"/>
        <v>0</v>
      </c>
      <c r="G21" s="485"/>
    </row>
    <row r="22" spans="1:7">
      <c r="A22" s="974"/>
      <c r="B22" s="1264" t="s">
        <v>398</v>
      </c>
      <c r="C22" s="1275"/>
      <c r="D22" s="977"/>
      <c r="E22" s="982"/>
      <c r="F22" s="1271"/>
      <c r="G22" s="485"/>
    </row>
    <row r="23" spans="1:7">
      <c r="A23" s="974"/>
      <c r="B23" s="1263" t="s">
        <v>447</v>
      </c>
      <c r="C23" s="1274"/>
      <c r="D23" s="975"/>
      <c r="E23" s="982"/>
      <c r="F23" s="1270">
        <f t="shared" ref="F23:F24" si="4">C23+D23+E23</f>
        <v>0</v>
      </c>
      <c r="G23" s="485"/>
    </row>
    <row r="24" spans="1:7">
      <c r="A24" s="978"/>
      <c r="B24" s="1265" t="s">
        <v>31</v>
      </c>
      <c r="C24" s="1276"/>
      <c r="D24" s="979"/>
      <c r="E24" s="983"/>
      <c r="F24" s="1270">
        <f t="shared" si="4"/>
        <v>0</v>
      </c>
      <c r="G24" s="485"/>
    </row>
    <row r="25" spans="1:7" s="482" customFormat="1">
      <c r="A25" s="985" t="s">
        <v>32</v>
      </c>
      <c r="B25" s="997" t="s">
        <v>407</v>
      </c>
      <c r="C25" s="988"/>
      <c r="D25" s="986"/>
      <c r="E25" s="986"/>
      <c r="F25" s="987"/>
      <c r="G25" s="485"/>
    </row>
    <row r="26" spans="1:7" s="482" customFormat="1">
      <c r="A26" s="988"/>
      <c r="B26" s="1266" t="s">
        <v>447</v>
      </c>
      <c r="C26" s="990">
        <f t="shared" ref="C26:E27" si="5">C8+C14+C20</f>
        <v>0</v>
      </c>
      <c r="D26" s="990">
        <f t="shared" si="5"/>
        <v>0</v>
      </c>
      <c r="E26" s="990">
        <f t="shared" si="5"/>
        <v>0</v>
      </c>
      <c r="F26" s="991"/>
      <c r="G26" s="485"/>
    </row>
    <row r="27" spans="1:7" s="482" customFormat="1">
      <c r="A27" s="988"/>
      <c r="B27" s="1266" t="s">
        <v>31</v>
      </c>
      <c r="C27" s="990">
        <f t="shared" si="5"/>
        <v>0</v>
      </c>
      <c r="D27" s="990">
        <f t="shared" si="5"/>
        <v>0</v>
      </c>
      <c r="E27" s="990">
        <f t="shared" si="5"/>
        <v>0</v>
      </c>
      <c r="F27" s="991"/>
      <c r="G27" s="485"/>
    </row>
    <row r="28" spans="1:7" s="482" customFormat="1">
      <c r="A28" s="988"/>
      <c r="B28" s="1267" t="s">
        <v>398</v>
      </c>
      <c r="C28" s="990"/>
      <c r="D28" s="989"/>
      <c r="E28" s="989"/>
      <c r="F28" s="991"/>
      <c r="G28" s="485"/>
    </row>
    <row r="29" spans="1:7" s="482" customFormat="1">
      <c r="A29" s="988"/>
      <c r="B29" s="1266" t="s">
        <v>447</v>
      </c>
      <c r="C29" s="992">
        <f t="shared" ref="C29:E30" si="6">C11+C17+C23</f>
        <v>0</v>
      </c>
      <c r="D29" s="992">
        <f t="shared" si="6"/>
        <v>0</v>
      </c>
      <c r="E29" s="992">
        <f t="shared" si="6"/>
        <v>0</v>
      </c>
      <c r="F29" s="991"/>
      <c r="G29" s="485"/>
    </row>
    <row r="30" spans="1:7" s="482" customFormat="1" ht="13.5" thickBot="1">
      <c r="A30" s="993"/>
      <c r="B30" s="1268" t="s">
        <v>31</v>
      </c>
      <c r="C30" s="994">
        <f t="shared" si="6"/>
        <v>0</v>
      </c>
      <c r="D30" s="994">
        <f t="shared" si="6"/>
        <v>0</v>
      </c>
      <c r="E30" s="994">
        <f t="shared" si="6"/>
        <v>0</v>
      </c>
      <c r="F30" s="995"/>
      <c r="G30" s="485"/>
    </row>
    <row r="33" spans="1:7" ht="13.5" thickBot="1"/>
    <row r="34" spans="1:7" ht="14.25">
      <c r="A34" s="1024" t="s">
        <v>863</v>
      </c>
      <c r="B34" s="1485"/>
      <c r="C34" s="1485"/>
      <c r="D34" s="1485"/>
      <c r="E34" s="1485"/>
      <c r="F34" s="1485"/>
      <c r="G34" s="1486"/>
    </row>
    <row r="35" spans="1:7">
      <c r="A35" s="1484" t="s">
        <v>1184</v>
      </c>
      <c r="B35" s="579"/>
      <c r="C35" s="579"/>
      <c r="D35" s="579"/>
      <c r="E35" s="579"/>
      <c r="F35" s="579"/>
      <c r="G35" s="1487"/>
    </row>
    <row r="36" spans="1:7">
      <c r="A36" s="1484"/>
      <c r="B36" s="579"/>
      <c r="C36" s="579"/>
      <c r="D36" s="579"/>
      <c r="E36" s="579"/>
      <c r="F36" s="579"/>
      <c r="G36" s="1487"/>
    </row>
    <row r="37" spans="1:7">
      <c r="A37" s="966"/>
      <c r="B37" s="579"/>
      <c r="C37" s="579"/>
      <c r="D37" s="579"/>
      <c r="E37" s="579"/>
      <c r="F37" s="579"/>
      <c r="G37" s="1487"/>
    </row>
    <row r="38" spans="1:7" ht="13.5" thickBot="1">
      <c r="A38" s="1035"/>
      <c r="B38" s="1036"/>
      <c r="C38" s="1036"/>
      <c r="D38" s="1036"/>
      <c r="E38" s="1036"/>
      <c r="F38" s="1036"/>
      <c r="G38" s="1488"/>
    </row>
  </sheetData>
  <mergeCells count="1">
    <mergeCell ref="C5:F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sheetPr published="0"/>
  <dimension ref="A1:H47"/>
  <sheetViews>
    <sheetView showGridLines="0" zoomScaleNormal="100" workbookViewId="0">
      <selection activeCell="H16" sqref="H16"/>
    </sheetView>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s="485" customFormat="1" ht="18">
      <c r="A1" s="75" t="s">
        <v>897</v>
      </c>
      <c r="B1" s="75"/>
      <c r="C1" s="75"/>
      <c r="D1" s="504"/>
      <c r="E1" s="504"/>
      <c r="F1" s="504"/>
    </row>
    <row r="2" spans="1:6">
      <c r="A2" s="62" t="str">
        <f>'PAGE DE GARDE'!C8</f>
        <v>GAZ</v>
      </c>
      <c r="B2" s="73"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13" t="str">
        <f>'PAGE DE GARDE'!$B$16</f>
        <v>REALITE 2014</v>
      </c>
      <c r="D8" s="2613" t="str">
        <f>'PAGE DE GARDE'!$B$15</f>
        <v>BUDGET 2015</v>
      </c>
      <c r="E8" s="2613" t="str">
        <f>'PAGE DE GARDE'!$B$14</f>
        <v>REALITE 2015</v>
      </c>
      <c r="F8" s="2607" t="s">
        <v>965</v>
      </c>
    </row>
    <row r="9" spans="1:6">
      <c r="A9" s="2621"/>
      <c r="B9" s="2611"/>
      <c r="C9" s="2614"/>
      <c r="D9" s="2614"/>
      <c r="E9" s="2614"/>
      <c r="F9" s="2608"/>
    </row>
    <row r="10" spans="1:6" ht="13.5" thickBot="1">
      <c r="A10" s="2622"/>
      <c r="B10" s="2623"/>
      <c r="C10" s="2624"/>
      <c r="D10" s="2624"/>
      <c r="E10" s="2615"/>
      <c r="F10" s="2609"/>
    </row>
    <row r="11" spans="1:6">
      <c r="A11" s="766"/>
      <c r="B11" s="767"/>
      <c r="C11" s="766"/>
      <c r="D11" s="769"/>
      <c r="E11" s="769"/>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3.5" thickBot="1">
      <c r="A24" s="766"/>
      <c r="B24" s="767"/>
      <c r="C24" s="766"/>
      <c r="D24" s="775"/>
      <c r="E24" s="775"/>
      <c r="F24" s="792"/>
    </row>
    <row r="25" spans="1:6" ht="13.5" thickBot="1">
      <c r="A25" s="776" t="s">
        <v>369</v>
      </c>
      <c r="B25" s="777"/>
      <c r="C25" s="776">
        <f>SUM(C5:C24)</f>
        <v>0</v>
      </c>
      <c r="D25" s="779">
        <f t="shared" ref="D25:E25" si="1">SUM(D5:D24)</f>
        <v>0</v>
      </c>
      <c r="E25" s="779">
        <f t="shared" si="1"/>
        <v>0</v>
      </c>
      <c r="F25" s="1283">
        <f>D25-E25</f>
        <v>0</v>
      </c>
    </row>
    <row r="26" spans="1:6" ht="13.5" thickBot="1">
      <c r="A26" s="766"/>
      <c r="B26" s="781"/>
      <c r="C26" s="781"/>
      <c r="D26" s="781"/>
      <c r="E26" s="781"/>
      <c r="F26" s="792"/>
    </row>
    <row r="27" spans="1:6" ht="14.25">
      <c r="A27" s="1024" t="s">
        <v>863</v>
      </c>
      <c r="B27" s="1025"/>
      <c r="C27" s="1026"/>
      <c r="D27" s="1026"/>
      <c r="E27" s="1026"/>
      <c r="F27" s="1027"/>
    </row>
    <row r="28" spans="1:6">
      <c r="A28" s="936"/>
      <c r="B28" s="553"/>
      <c r="C28" s="553"/>
      <c r="D28" s="553"/>
      <c r="E28" s="553"/>
      <c r="F28" s="1028"/>
    </row>
    <row r="29" spans="1:6" ht="12.75" customHeight="1">
      <c r="A29" s="2616" t="s">
        <v>966</v>
      </c>
      <c r="B29" s="2438"/>
      <c r="C29" s="2438"/>
      <c r="D29" s="2438"/>
      <c r="E29" s="2438"/>
      <c r="F29" s="2617"/>
    </row>
    <row r="30" spans="1:6" ht="12.75" customHeight="1">
      <c r="A30" s="2616"/>
      <c r="B30" s="2438"/>
      <c r="C30" s="2438"/>
      <c r="D30" s="2438"/>
      <c r="E30" s="2438"/>
      <c r="F30" s="2617"/>
    </row>
    <row r="31" spans="1:6">
      <c r="A31" s="1186"/>
      <c r="B31" s="1187"/>
      <c r="C31" s="1187"/>
      <c r="D31" s="1187"/>
      <c r="E31" s="1187"/>
      <c r="F31" s="1188"/>
    </row>
    <row r="32" spans="1:6">
      <c r="A32" s="1186"/>
      <c r="B32" s="1187"/>
      <c r="C32" s="1187"/>
      <c r="D32" s="1187"/>
      <c r="E32" s="1187"/>
      <c r="F32" s="1188"/>
    </row>
    <row r="33" spans="1:8">
      <c r="A33" s="1186"/>
      <c r="B33" s="1187"/>
      <c r="C33" s="1187"/>
      <c r="D33" s="1187"/>
      <c r="E33" s="1187"/>
      <c r="F33" s="1188"/>
    </row>
    <row r="34" spans="1:8">
      <c r="A34" s="1186"/>
      <c r="B34" s="1187"/>
      <c r="C34" s="1187"/>
      <c r="D34" s="1187"/>
      <c r="E34" s="1187"/>
      <c r="F34" s="1188"/>
    </row>
    <row r="35" spans="1:8">
      <c r="A35" s="1186"/>
      <c r="B35" s="1187"/>
      <c r="C35" s="1187"/>
      <c r="D35" s="1187"/>
      <c r="E35" s="1187"/>
      <c r="F35" s="1188"/>
    </row>
    <row r="36" spans="1:8">
      <c r="A36" s="1186"/>
      <c r="B36" s="1187"/>
      <c r="C36" s="1187"/>
      <c r="D36" s="1187"/>
      <c r="E36" s="1187"/>
      <c r="F36" s="1188"/>
    </row>
    <row r="37" spans="1:8">
      <c r="A37" s="1186"/>
      <c r="B37" s="1187"/>
      <c r="C37" s="1187"/>
      <c r="D37" s="1187"/>
      <c r="E37" s="1187"/>
      <c r="F37" s="1188"/>
    </row>
    <row r="38" spans="1:8">
      <c r="A38" s="1186"/>
      <c r="B38" s="1187"/>
      <c r="C38" s="1187"/>
      <c r="D38" s="1187"/>
      <c r="E38" s="1187"/>
      <c r="F38" s="1188"/>
    </row>
    <row r="39" spans="1:8">
      <c r="A39" s="1186"/>
      <c r="B39" s="1187"/>
      <c r="C39" s="1187"/>
      <c r="D39" s="1187"/>
      <c r="E39" s="1187"/>
      <c r="F39" s="1188"/>
    </row>
    <row r="40" spans="1:8">
      <c r="A40" s="1186"/>
      <c r="B40" s="1187"/>
      <c r="C40" s="1187"/>
      <c r="D40" s="1187"/>
      <c r="E40" s="1187"/>
      <c r="F40" s="1188"/>
    </row>
    <row r="41" spans="1:8">
      <c r="A41" s="1186"/>
      <c r="B41" s="1187"/>
      <c r="C41" s="1187"/>
      <c r="D41" s="1187"/>
      <c r="E41" s="1187"/>
      <c r="F41" s="1188"/>
    </row>
    <row r="42" spans="1:8">
      <c r="A42" s="1186"/>
      <c r="B42" s="1187"/>
      <c r="C42" s="1187"/>
      <c r="D42" s="1187"/>
      <c r="E42" s="1187"/>
      <c r="F42" s="1188"/>
    </row>
    <row r="43" spans="1:8">
      <c r="A43" s="1186"/>
      <c r="B43" s="1187"/>
      <c r="C43" s="1187"/>
      <c r="D43" s="1187"/>
      <c r="E43" s="1187"/>
      <c r="F43" s="1188"/>
      <c r="G43" s="939"/>
      <c r="H43" s="939"/>
    </row>
    <row r="44" spans="1:8">
      <c r="A44" s="1186"/>
      <c r="B44" s="1187"/>
      <c r="C44" s="1187"/>
      <c r="D44" s="1187"/>
      <c r="E44" s="1187"/>
      <c r="F44" s="1188"/>
      <c r="G44" s="939"/>
      <c r="H44" s="939"/>
    </row>
    <row r="45" spans="1:8">
      <c r="A45" s="1186"/>
      <c r="B45" s="1187"/>
      <c r="C45" s="1187"/>
      <c r="D45" s="1187"/>
      <c r="E45" s="1187"/>
      <c r="F45" s="1188"/>
      <c r="G45" s="939"/>
      <c r="H45" s="939"/>
    </row>
    <row r="46" spans="1:8" ht="13.5" thickBot="1">
      <c r="A46" s="797"/>
      <c r="B46" s="798"/>
      <c r="C46" s="798"/>
      <c r="D46" s="798"/>
      <c r="E46" s="798"/>
      <c r="F46" s="1105"/>
      <c r="G46" s="939"/>
      <c r="H46" s="939"/>
    </row>
    <row r="47" spans="1:8">
      <c r="A47" s="939"/>
      <c r="B47" s="939"/>
      <c r="C47" s="939"/>
      <c r="D47" s="939"/>
      <c r="E47" s="939"/>
      <c r="F47" s="939"/>
      <c r="G47" s="939"/>
      <c r="H47" s="939"/>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sheetPr published="0">
    <pageSetUpPr fitToPage="1"/>
  </sheetPr>
  <dimension ref="A1:I77"/>
  <sheetViews>
    <sheetView showGridLines="0" zoomScaleNormal="100" workbookViewId="0">
      <selection activeCell="H16" sqref="H16"/>
    </sheetView>
  </sheetViews>
  <sheetFormatPr baseColWidth="10" defaultColWidth="8.85546875" defaultRowHeight="12.75"/>
  <cols>
    <col min="1" max="1" width="22" style="485" customWidth="1"/>
    <col min="2" max="2" width="103.28515625" style="485" customWidth="1"/>
    <col min="3" max="6" width="21.28515625" style="485" customWidth="1"/>
    <col min="7" max="16384" width="8.85546875" style="485"/>
  </cols>
  <sheetData>
    <row r="1" spans="1:9" ht="18">
      <c r="A1" s="75" t="s">
        <v>894</v>
      </c>
      <c r="B1" s="75"/>
      <c r="C1" s="504"/>
      <c r="D1" s="504"/>
      <c r="E1" s="504"/>
      <c r="F1" s="504"/>
      <c r="G1" s="484"/>
      <c r="H1" s="484"/>
      <c r="I1" s="484"/>
    </row>
    <row r="2" spans="1:9" ht="18">
      <c r="A2" s="62" t="str">
        <f>'PAGE DE GARDE'!C8</f>
        <v>GAZ</v>
      </c>
      <c r="B2" s="73" t="str">
        <f>'PAGE DE GARDE'!C10</f>
        <v>REALITE 2015 V0</v>
      </c>
      <c r="C2" s="506"/>
      <c r="D2" s="758"/>
      <c r="E2" s="757"/>
      <c r="F2" s="506"/>
      <c r="G2" s="484"/>
      <c r="H2" s="484"/>
      <c r="I2" s="484"/>
    </row>
    <row r="3" spans="1:9">
      <c r="A3" s="271" t="str">
        <f>'PAGE DE GARDE'!C7</f>
        <v>GRD</v>
      </c>
      <c r="B3" s="73"/>
      <c r="C3" s="506"/>
      <c r="D3" s="506"/>
      <c r="E3" s="506"/>
      <c r="F3" s="506"/>
      <c r="G3" s="484"/>
      <c r="H3" s="484"/>
      <c r="I3" s="484"/>
    </row>
    <row r="4" spans="1:9" ht="13.5" thickBot="1">
      <c r="G4" s="484"/>
    </row>
    <row r="5" spans="1:9">
      <c r="A5" s="759"/>
      <c r="B5" s="760"/>
      <c r="C5" s="760"/>
      <c r="D5" s="760"/>
      <c r="E5" s="760"/>
      <c r="F5" s="933"/>
    </row>
    <row r="6" spans="1:9">
      <c r="A6" s="761" t="s">
        <v>796</v>
      </c>
      <c r="B6" s="762"/>
      <c r="C6" s="763"/>
      <c r="D6" s="763"/>
      <c r="E6" s="763"/>
      <c r="F6" s="764"/>
    </row>
    <row r="7" spans="1:9">
      <c r="A7" s="765"/>
      <c r="B7" s="763"/>
      <c r="C7" s="763"/>
      <c r="D7" s="763"/>
      <c r="E7" s="763"/>
      <c r="F7" s="764"/>
    </row>
    <row r="8" spans="1:9" ht="13.5" thickBot="1">
      <c r="A8" s="548" t="s">
        <v>895</v>
      </c>
      <c r="B8" s="763"/>
      <c r="C8" s="763"/>
      <c r="D8" s="763"/>
      <c r="E8" s="763"/>
      <c r="F8" s="764"/>
    </row>
    <row r="9" spans="1:9" ht="14.25" customHeight="1">
      <c r="A9" s="2620" t="s">
        <v>798</v>
      </c>
      <c r="B9" s="2610" t="s">
        <v>799</v>
      </c>
      <c r="C9" s="2644" t="str">
        <f>'PAGE DE GARDE'!$B$16</f>
        <v>REALITE 2014</v>
      </c>
      <c r="D9" s="2613" t="str">
        <f>'PAGE DE GARDE'!$B$15</f>
        <v>BUDGET 2015</v>
      </c>
      <c r="E9" s="2613" t="str">
        <f>'PAGE DE GARDE'!$B$14</f>
        <v>REALITE 2015</v>
      </c>
      <c r="F9" s="2641" t="s">
        <v>965</v>
      </c>
    </row>
    <row r="10" spans="1:9">
      <c r="A10" s="2634"/>
      <c r="B10" s="2618"/>
      <c r="C10" s="2645"/>
      <c r="D10" s="2647"/>
      <c r="E10" s="2648"/>
      <c r="F10" s="2642"/>
    </row>
    <row r="11" spans="1:9" ht="13.5" thickBot="1">
      <c r="A11" s="2635"/>
      <c r="B11" s="2612"/>
      <c r="C11" s="2646"/>
      <c r="D11" s="2615"/>
      <c r="E11" s="2615"/>
      <c r="F11" s="2643"/>
    </row>
    <row r="12" spans="1:9">
      <c r="A12" s="766"/>
      <c r="B12" s="767"/>
      <c r="C12" s="967"/>
      <c r="D12" s="769"/>
      <c r="E12" s="769"/>
      <c r="F12" s="1175"/>
    </row>
    <row r="13" spans="1:9">
      <c r="A13" s="770"/>
      <c r="B13" s="771"/>
      <c r="C13" s="770"/>
      <c r="D13" s="773"/>
      <c r="E13" s="773"/>
      <c r="F13" s="1261">
        <f>D13-E13</f>
        <v>0</v>
      </c>
    </row>
    <row r="14" spans="1:9">
      <c r="A14" s="770"/>
      <c r="B14" s="771"/>
      <c r="C14" s="770"/>
      <c r="D14" s="773"/>
      <c r="E14" s="773"/>
      <c r="F14" s="1261">
        <f t="shared" ref="F14:F27" si="0">D14-E14</f>
        <v>0</v>
      </c>
    </row>
    <row r="15" spans="1:9">
      <c r="A15" s="770"/>
      <c r="B15" s="771"/>
      <c r="C15" s="770"/>
      <c r="D15" s="773"/>
      <c r="E15" s="773"/>
      <c r="F15" s="1261">
        <f t="shared" si="0"/>
        <v>0</v>
      </c>
    </row>
    <row r="16" spans="1:9">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c r="A24" s="770"/>
      <c r="B24" s="771"/>
      <c r="C24" s="770"/>
      <c r="D24" s="773"/>
      <c r="E24" s="773"/>
      <c r="F24" s="1261">
        <f t="shared" si="0"/>
        <v>0</v>
      </c>
    </row>
    <row r="25" spans="1:6">
      <c r="A25" s="770"/>
      <c r="B25" s="771"/>
      <c r="C25" s="770"/>
      <c r="D25" s="773"/>
      <c r="E25" s="773"/>
      <c r="F25" s="1261">
        <f t="shared" si="0"/>
        <v>0</v>
      </c>
    </row>
    <row r="26" spans="1:6">
      <c r="A26" s="770"/>
      <c r="B26" s="771"/>
      <c r="C26" s="770"/>
      <c r="D26" s="773"/>
      <c r="E26" s="773"/>
      <c r="F26" s="1261">
        <f t="shared" si="0"/>
        <v>0</v>
      </c>
    </row>
    <row r="27" spans="1:6">
      <c r="A27" s="770"/>
      <c r="B27" s="771"/>
      <c r="C27" s="770"/>
      <c r="D27" s="773"/>
      <c r="E27" s="773"/>
      <c r="F27" s="1261">
        <f t="shared" si="0"/>
        <v>0</v>
      </c>
    </row>
    <row r="28" spans="1:6" ht="13.5" thickBot="1">
      <c r="A28" s="766"/>
      <c r="B28" s="767"/>
      <c r="C28" s="766"/>
      <c r="D28" s="775"/>
      <c r="E28" s="775"/>
      <c r="F28" s="792"/>
    </row>
    <row r="29" spans="1:6" ht="13.5" thickBot="1">
      <c r="A29" s="776" t="s">
        <v>369</v>
      </c>
      <c r="B29" s="777"/>
      <c r="C29" s="776">
        <f>SUM(C12:C28)</f>
        <v>0</v>
      </c>
      <c r="D29" s="779">
        <f t="shared" ref="D29:E29" si="1">SUM(D12:D28)</f>
        <v>0</v>
      </c>
      <c r="E29" s="779">
        <f t="shared" si="1"/>
        <v>0</v>
      </c>
      <c r="F29" s="1283">
        <f>D29-E29</f>
        <v>0</v>
      </c>
    </row>
    <row r="30" spans="1:6">
      <c r="A30" s="766"/>
      <c r="B30" s="781"/>
      <c r="C30" s="781"/>
      <c r="D30" s="781"/>
      <c r="E30" s="781"/>
      <c r="F30" s="792"/>
    </row>
    <row r="31" spans="1:6">
      <c r="A31" s="795" t="s">
        <v>896</v>
      </c>
      <c r="B31" s="781"/>
      <c r="C31" s="781"/>
      <c r="D31" s="781"/>
      <c r="E31" s="781"/>
      <c r="F31" s="792"/>
    </row>
    <row r="32" spans="1:6" ht="13.5" thickBot="1">
      <c r="A32" s="795"/>
      <c r="B32" s="781"/>
      <c r="C32" s="781"/>
      <c r="D32" s="781"/>
      <c r="E32" s="781"/>
      <c r="F32" s="792"/>
    </row>
    <row r="33" spans="1:6" ht="14.25" customHeight="1">
      <c r="A33" s="2611"/>
      <c r="B33" s="2610" t="s">
        <v>822</v>
      </c>
      <c r="C33" s="2621"/>
      <c r="D33" s="2620" t="str">
        <f>'PAGE DE GARDE'!$B$16</f>
        <v>REALITE 2014</v>
      </c>
      <c r="E33" s="2613" t="str">
        <f>'PAGE DE GARDE'!$B$15</f>
        <v>BUDGET 2015</v>
      </c>
      <c r="F33" s="2641" t="str">
        <f>'PAGE DE GARDE'!$B$14</f>
        <v>REALITE 2015</v>
      </c>
    </row>
    <row r="34" spans="1:6">
      <c r="A34" s="2611"/>
      <c r="B34" s="2611"/>
      <c r="C34" s="2621"/>
      <c r="D34" s="2621"/>
      <c r="E34" s="2648"/>
      <c r="F34" s="2642"/>
    </row>
    <row r="35" spans="1:6" ht="13.5" thickBot="1">
      <c r="A35" s="2611"/>
      <c r="B35" s="2612"/>
      <c r="C35" s="2621"/>
      <c r="D35" s="2635"/>
      <c r="E35" s="2615"/>
      <c r="F35" s="2643"/>
    </row>
    <row r="36" spans="1:6">
      <c r="A36" s="767"/>
      <c r="B36" s="767"/>
      <c r="C36" s="766"/>
      <c r="D36" s="967"/>
      <c r="E36" s="769"/>
      <c r="F36" s="1175"/>
    </row>
    <row r="37" spans="1:6">
      <c r="A37" s="767"/>
      <c r="B37" s="771"/>
      <c r="C37" s="766"/>
      <c r="D37" s="770"/>
      <c r="E37" s="773"/>
      <c r="F37" s="1261"/>
    </row>
    <row r="38" spans="1:6">
      <c r="A38" s="767"/>
      <c r="B38" s="771"/>
      <c r="C38" s="766"/>
      <c r="D38" s="770"/>
      <c r="E38" s="773"/>
      <c r="F38" s="1261"/>
    </row>
    <row r="39" spans="1:6">
      <c r="A39" s="767"/>
      <c r="B39" s="771"/>
      <c r="C39" s="766"/>
      <c r="D39" s="770"/>
      <c r="E39" s="773"/>
      <c r="F39" s="1261"/>
    </row>
    <row r="40" spans="1:6">
      <c r="A40" s="767"/>
      <c r="B40" s="771"/>
      <c r="C40" s="766"/>
      <c r="D40" s="770"/>
      <c r="E40" s="773"/>
      <c r="F40" s="1261"/>
    </row>
    <row r="41" spans="1:6">
      <c r="A41" s="767"/>
      <c r="B41" s="771"/>
      <c r="C41" s="766"/>
      <c r="D41" s="770"/>
      <c r="E41" s="773"/>
      <c r="F41" s="1261"/>
    </row>
    <row r="42" spans="1:6">
      <c r="A42" s="767"/>
      <c r="B42" s="771"/>
      <c r="C42" s="766"/>
      <c r="D42" s="770"/>
      <c r="E42" s="773"/>
      <c r="F42" s="1261"/>
    </row>
    <row r="43" spans="1:6">
      <c r="A43" s="767"/>
      <c r="B43" s="771"/>
      <c r="C43" s="766"/>
      <c r="D43" s="770"/>
      <c r="E43" s="773"/>
      <c r="F43" s="1261"/>
    </row>
    <row r="44" spans="1:6">
      <c r="A44" s="767"/>
      <c r="B44" s="771"/>
      <c r="C44" s="766"/>
      <c r="D44" s="770"/>
      <c r="E44" s="773"/>
      <c r="F44" s="1261"/>
    </row>
    <row r="45" spans="1:6">
      <c r="A45" s="767"/>
      <c r="B45" s="771"/>
      <c r="C45" s="766"/>
      <c r="D45" s="770"/>
      <c r="E45" s="773"/>
      <c r="F45" s="1261"/>
    </row>
    <row r="46" spans="1:6">
      <c r="A46" s="767"/>
      <c r="B46" s="771"/>
      <c r="C46" s="766"/>
      <c r="D46" s="770"/>
      <c r="E46" s="773"/>
      <c r="F46" s="1261"/>
    </row>
    <row r="47" spans="1:6">
      <c r="A47" s="767"/>
      <c r="B47" s="771"/>
      <c r="C47" s="766"/>
      <c r="D47" s="770"/>
      <c r="E47" s="773"/>
      <c r="F47" s="1261"/>
    </row>
    <row r="48" spans="1:6">
      <c r="A48" s="767"/>
      <c r="B48" s="771"/>
      <c r="C48" s="766"/>
      <c r="D48" s="770"/>
      <c r="E48" s="773"/>
      <c r="F48" s="1261"/>
    </row>
    <row r="49" spans="1:6">
      <c r="A49" s="767"/>
      <c r="B49" s="771"/>
      <c r="C49" s="766"/>
      <c r="D49" s="770"/>
      <c r="E49" s="773"/>
      <c r="F49" s="1261"/>
    </row>
    <row r="50" spans="1:6">
      <c r="A50" s="767"/>
      <c r="B50" s="771"/>
      <c r="C50" s="766"/>
      <c r="D50" s="770"/>
      <c r="E50" s="773"/>
      <c r="F50" s="1261"/>
    </row>
    <row r="51" spans="1:6">
      <c r="A51" s="767"/>
      <c r="B51" s="771"/>
      <c r="C51" s="766"/>
      <c r="D51" s="770"/>
      <c r="E51" s="773"/>
      <c r="F51" s="1261"/>
    </row>
    <row r="52" spans="1:6" ht="13.5" thickBot="1">
      <c r="A52" s="767"/>
      <c r="B52" s="767"/>
      <c r="C52" s="766"/>
      <c r="D52" s="766"/>
      <c r="E52" s="775"/>
      <c r="F52" s="792"/>
    </row>
    <row r="53" spans="1:6" ht="13.5" thickBot="1">
      <c r="A53" s="796"/>
      <c r="B53" s="776" t="s">
        <v>369</v>
      </c>
      <c r="C53" s="782"/>
      <c r="D53" s="776">
        <f t="shared" ref="D53:F53" si="2">SUM(D36:D52)</f>
        <v>0</v>
      </c>
      <c r="E53" s="779">
        <f t="shared" si="2"/>
        <v>0</v>
      </c>
      <c r="F53" s="1283">
        <f t="shared" si="2"/>
        <v>0</v>
      </c>
    </row>
    <row r="54" spans="1:6">
      <c r="A54" s="2649"/>
      <c r="B54" s="2650"/>
      <c r="C54" s="2650"/>
      <c r="D54" s="2650"/>
      <c r="E54" s="2650"/>
      <c r="F54" s="2651"/>
    </row>
    <row r="55" spans="1:6" ht="12.75" customHeight="1" thickBot="1">
      <c r="A55" s="1277"/>
      <c r="B55" s="1278"/>
      <c r="C55" s="1278"/>
      <c r="D55" s="1278"/>
      <c r="E55" s="1278"/>
      <c r="F55" s="1279"/>
    </row>
    <row r="56" spans="1:6" ht="12.75" customHeight="1">
      <c r="A56" s="1039"/>
      <c r="B56" s="1033"/>
      <c r="C56" s="1033"/>
      <c r="D56" s="1033"/>
      <c r="E56" s="1033"/>
      <c r="F56" s="1033"/>
    </row>
    <row r="57" spans="1:6" ht="13.5" thickBot="1">
      <c r="A57" s="785"/>
      <c r="B57" s="786"/>
      <c r="C57" s="786"/>
      <c r="D57" s="786"/>
      <c r="E57" s="786"/>
      <c r="F57" s="786"/>
    </row>
    <row r="58" spans="1:6" ht="12.75" customHeight="1">
      <c r="A58" s="1024" t="s">
        <v>863</v>
      </c>
      <c r="B58" s="1025"/>
      <c r="C58" s="1026"/>
      <c r="D58" s="1026"/>
      <c r="E58" s="1026"/>
      <c r="F58" s="1027"/>
    </row>
    <row r="59" spans="1:6" ht="12.75" customHeight="1">
      <c r="A59" s="936"/>
      <c r="B59" s="553"/>
      <c r="C59" s="553"/>
      <c r="D59" s="553"/>
      <c r="E59" s="553"/>
      <c r="F59" s="1028"/>
    </row>
    <row r="60" spans="1:6">
      <c r="A60" s="2616" t="s">
        <v>966</v>
      </c>
      <c r="B60" s="2438"/>
      <c r="C60" s="2438"/>
      <c r="D60" s="2438"/>
      <c r="E60" s="2438"/>
      <c r="F60" s="2617"/>
    </row>
    <row r="61" spans="1:6">
      <c r="A61" s="2616"/>
      <c r="B61" s="2438"/>
      <c r="C61" s="2438"/>
      <c r="D61" s="2438"/>
      <c r="E61" s="2438"/>
      <c r="F61" s="2617"/>
    </row>
    <row r="62" spans="1:6">
      <c r="A62" s="1186"/>
      <c r="B62" s="1187"/>
      <c r="C62" s="1187"/>
      <c r="D62" s="1187"/>
      <c r="E62" s="1187"/>
      <c r="F62" s="1188"/>
    </row>
    <row r="63" spans="1:6">
      <c r="A63" s="1186"/>
      <c r="B63" s="1187"/>
      <c r="C63" s="1187"/>
      <c r="D63" s="1187"/>
      <c r="E63" s="1187"/>
      <c r="F63" s="1188"/>
    </row>
    <row r="64" spans="1:6">
      <c r="A64" s="1186"/>
      <c r="B64" s="1187"/>
      <c r="C64" s="1187"/>
      <c r="D64" s="1187"/>
      <c r="E64" s="1187"/>
      <c r="F64" s="1188"/>
    </row>
    <row r="65" spans="1:6">
      <c r="A65" s="1186"/>
      <c r="B65" s="1187"/>
      <c r="C65" s="1187"/>
      <c r="D65" s="1187"/>
      <c r="E65" s="1187"/>
      <c r="F65" s="1188"/>
    </row>
    <row r="66" spans="1:6">
      <c r="A66" s="1186"/>
      <c r="B66" s="1187"/>
      <c r="C66" s="1187"/>
      <c r="D66" s="1187"/>
      <c r="E66" s="1187"/>
      <c r="F66" s="1188"/>
    </row>
    <row r="67" spans="1:6">
      <c r="A67" s="1186"/>
      <c r="B67" s="1187"/>
      <c r="C67" s="1187"/>
      <c r="D67" s="1187"/>
      <c r="E67" s="1187"/>
      <c r="F67" s="1188"/>
    </row>
    <row r="68" spans="1:6">
      <c r="A68" s="1186"/>
      <c r="B68" s="1187"/>
      <c r="C68" s="1187"/>
      <c r="D68" s="1187"/>
      <c r="E68" s="1187"/>
      <c r="F68" s="1188"/>
    </row>
    <row r="69" spans="1:6">
      <c r="A69" s="1186"/>
      <c r="B69" s="1187"/>
      <c r="C69" s="1187"/>
      <c r="D69" s="1187"/>
      <c r="E69" s="1187"/>
      <c r="F69" s="1188"/>
    </row>
    <row r="70" spans="1:6">
      <c r="A70" s="1186"/>
      <c r="B70" s="1187"/>
      <c r="C70" s="1187"/>
      <c r="D70" s="1187"/>
      <c r="E70" s="1187"/>
      <c r="F70" s="1188"/>
    </row>
    <row r="71" spans="1:6">
      <c r="A71" s="1186"/>
      <c r="B71" s="1187"/>
      <c r="C71" s="1187"/>
      <c r="D71" s="1187"/>
      <c r="E71" s="1187"/>
      <c r="F71" s="1188"/>
    </row>
    <row r="72" spans="1:6">
      <c r="A72" s="1186"/>
      <c r="B72" s="1187"/>
      <c r="C72" s="1187"/>
      <c r="D72" s="1187"/>
      <c r="E72" s="1187"/>
      <c r="F72" s="1188"/>
    </row>
    <row r="73" spans="1:6">
      <c r="A73" s="1186"/>
      <c r="B73" s="1187"/>
      <c r="C73" s="1187"/>
      <c r="D73" s="1187"/>
      <c r="E73" s="1187"/>
      <c r="F73" s="1188"/>
    </row>
    <row r="74" spans="1:6">
      <c r="A74" s="1186"/>
      <c r="B74" s="1187"/>
      <c r="C74" s="1187"/>
      <c r="D74" s="1187"/>
      <c r="E74" s="1187"/>
      <c r="F74" s="1188"/>
    </row>
    <row r="75" spans="1:6">
      <c r="A75" s="1186"/>
      <c r="B75" s="1187"/>
      <c r="C75" s="1187"/>
      <c r="D75" s="1187"/>
      <c r="E75" s="1187"/>
      <c r="F75" s="1188"/>
    </row>
    <row r="76" spans="1:6">
      <c r="A76" s="1186"/>
      <c r="B76" s="1187"/>
      <c r="C76" s="1187"/>
      <c r="D76" s="1187"/>
      <c r="E76" s="1187"/>
      <c r="F76" s="1188"/>
    </row>
    <row r="77" spans="1:6" ht="13.5" thickBot="1">
      <c r="A77" s="797"/>
      <c r="B77" s="798"/>
      <c r="C77" s="798"/>
      <c r="D77" s="798"/>
      <c r="E77" s="798"/>
      <c r="F77" s="1105"/>
    </row>
  </sheetData>
  <mergeCells count="15">
    <mergeCell ref="A60:F60"/>
    <mergeCell ref="A61:F61"/>
    <mergeCell ref="A54:F54"/>
    <mergeCell ref="A33:A35"/>
    <mergeCell ref="B33:B35"/>
    <mergeCell ref="C33:C35"/>
    <mergeCell ref="D33:D35"/>
    <mergeCell ref="E33:E35"/>
    <mergeCell ref="F33:F35"/>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sheetPr published="0">
    <pageSetUpPr fitToPage="1"/>
  </sheetPr>
  <dimension ref="A1:F46"/>
  <sheetViews>
    <sheetView showGridLines="0" workbookViewId="0">
      <selection activeCell="H16" sqref="H16"/>
    </sheetView>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s="485" customFormat="1" ht="18">
      <c r="A1" s="75" t="s">
        <v>893</v>
      </c>
      <c r="B1" s="75"/>
      <c r="C1" s="75"/>
      <c r="D1" s="504"/>
      <c r="E1" s="504"/>
      <c r="F1" s="504"/>
    </row>
    <row r="2" spans="1:6">
      <c r="A2" s="62" t="str">
        <f>'PAGE DE GARDE'!C8</f>
        <v>GAZ</v>
      </c>
      <c r="B2" s="73"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760"/>
    </row>
    <row r="6" spans="1:6">
      <c r="A6" s="761" t="s">
        <v>796</v>
      </c>
      <c r="B6" s="762"/>
      <c r="C6" s="763"/>
      <c r="D6" s="763"/>
      <c r="E6" s="763"/>
      <c r="F6" s="763"/>
    </row>
    <row r="7" spans="1:6" ht="13.5" thickBot="1">
      <c r="A7" s="765"/>
      <c r="B7" s="763"/>
      <c r="C7" s="763"/>
      <c r="D7" s="763"/>
      <c r="E7" s="763"/>
      <c r="F7" s="763"/>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3.5" thickBot="1">
      <c r="A24" s="766"/>
      <c r="B24" s="767"/>
      <c r="C24" s="766"/>
      <c r="D24" s="775"/>
      <c r="E24" s="775"/>
      <c r="F24" s="792"/>
    </row>
    <row r="25" spans="1:6" ht="13.5" thickBot="1">
      <c r="A25" s="776" t="s">
        <v>369</v>
      </c>
      <c r="B25" s="777"/>
      <c r="C25" s="776">
        <f>SUM(C5:C24)</f>
        <v>0</v>
      </c>
      <c r="D25" s="779">
        <f t="shared" ref="D25:E25" si="1">SUM(D5:D24)</f>
        <v>0</v>
      </c>
      <c r="E25" s="779">
        <f t="shared" si="1"/>
        <v>0</v>
      </c>
      <c r="F25" s="1283">
        <f>D25-E25</f>
        <v>0</v>
      </c>
    </row>
    <row r="26" spans="1:6" ht="13.5" thickBot="1">
      <c r="A26" s="766"/>
      <c r="B26" s="781"/>
      <c r="C26" s="781"/>
      <c r="D26" s="781"/>
      <c r="E26" s="781"/>
      <c r="F26" s="781"/>
    </row>
    <row r="27" spans="1:6" ht="14.25">
      <c r="A27" s="1024" t="s">
        <v>863</v>
      </c>
      <c r="B27" s="1025"/>
      <c r="C27" s="1026"/>
      <c r="D27" s="1026"/>
      <c r="E27" s="1026"/>
      <c r="F27" s="1027"/>
    </row>
    <row r="28" spans="1:6">
      <c r="A28" s="936"/>
      <c r="B28" s="553"/>
      <c r="C28" s="553"/>
      <c r="D28" s="553"/>
      <c r="E28" s="553"/>
      <c r="F28" s="1028"/>
    </row>
    <row r="29" spans="1:6" ht="12.75" customHeight="1">
      <c r="A29" s="2616" t="s">
        <v>966</v>
      </c>
      <c r="B29" s="2438"/>
      <c r="C29" s="2438"/>
      <c r="D29" s="2438"/>
      <c r="E29" s="2438"/>
      <c r="F29" s="2617"/>
    </row>
    <row r="30" spans="1:6" ht="12.75" customHeight="1">
      <c r="A30" s="2616"/>
      <c r="B30" s="2438"/>
      <c r="C30" s="2438"/>
      <c r="D30" s="2438"/>
      <c r="E30" s="2438"/>
      <c r="F30" s="2617"/>
    </row>
    <row r="31" spans="1:6">
      <c r="A31" s="1186"/>
      <c r="B31" s="1187"/>
      <c r="C31" s="1187"/>
      <c r="D31" s="1187"/>
      <c r="E31" s="1187"/>
      <c r="F31" s="1188"/>
    </row>
    <row r="32" spans="1:6">
      <c r="A32" s="1186"/>
      <c r="B32" s="1187"/>
      <c r="C32" s="1187"/>
      <c r="D32" s="1187"/>
      <c r="E32" s="1187"/>
      <c r="F32" s="1188"/>
    </row>
    <row r="33" spans="1:6">
      <c r="A33" s="1186"/>
      <c r="B33" s="1187"/>
      <c r="C33" s="1187"/>
      <c r="D33" s="1187"/>
      <c r="E33" s="1187"/>
      <c r="F33" s="1188"/>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ht="13.5" thickBot="1">
      <c r="A46" s="797"/>
      <c r="B46" s="798"/>
      <c r="C46" s="798"/>
      <c r="D46" s="798"/>
      <c r="E46" s="798"/>
      <c r="F46" s="1105"/>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sheetPr published="0">
    <pageSetUpPr fitToPage="1"/>
  </sheetPr>
  <dimension ref="A1:F46"/>
  <sheetViews>
    <sheetView showGridLines="0" workbookViewId="0"/>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s="485" customFormat="1" ht="18">
      <c r="A1" s="75" t="s">
        <v>901</v>
      </c>
      <c r="B1" s="75"/>
      <c r="C1" s="75"/>
      <c r="D1" s="504"/>
      <c r="E1" s="504"/>
      <c r="F1" s="504"/>
    </row>
    <row r="2" spans="1:6">
      <c r="A2" s="62" t="str">
        <f>'PAGE DE GARDE'!C8</f>
        <v>GAZ</v>
      </c>
      <c r="B2" s="73"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3.5" thickBot="1">
      <c r="A24" s="766"/>
      <c r="B24" s="767"/>
      <c r="C24" s="766"/>
      <c r="D24" s="775"/>
      <c r="E24" s="775"/>
      <c r="F24" s="792"/>
    </row>
    <row r="25" spans="1:6" ht="13.5" thickBot="1">
      <c r="A25" s="776" t="s">
        <v>369</v>
      </c>
      <c r="B25" s="777"/>
      <c r="C25" s="776">
        <f>SUM(C5:C24)</f>
        <v>0</v>
      </c>
      <c r="D25" s="779">
        <f t="shared" ref="D25:E25" si="1">SUM(D5:D24)</f>
        <v>0</v>
      </c>
      <c r="E25" s="779">
        <f t="shared" si="1"/>
        <v>0</v>
      </c>
      <c r="F25" s="1283">
        <f>D25-E25</f>
        <v>0</v>
      </c>
    </row>
    <row r="26" spans="1:6" ht="13.5" thickBot="1">
      <c r="A26" s="1280"/>
      <c r="B26" s="1281"/>
      <c r="C26" s="1281"/>
      <c r="D26" s="1281"/>
      <c r="E26" s="1281"/>
      <c r="F26" s="1282"/>
    </row>
    <row r="27" spans="1:6" ht="14.25">
      <c r="A27" s="1024" t="s">
        <v>863</v>
      </c>
      <c r="B27" s="1025"/>
      <c r="C27" s="1026"/>
      <c r="D27" s="1026"/>
      <c r="E27" s="1026"/>
      <c r="F27" s="1027"/>
    </row>
    <row r="28" spans="1:6">
      <c r="A28" s="936"/>
      <c r="B28" s="553"/>
      <c r="C28" s="553"/>
      <c r="D28" s="553"/>
      <c r="E28" s="553"/>
      <c r="F28" s="1028"/>
    </row>
    <row r="29" spans="1:6" ht="12.75" customHeight="1">
      <c r="A29" s="2616" t="s">
        <v>966</v>
      </c>
      <c r="B29" s="2438"/>
      <c r="C29" s="2438"/>
      <c r="D29" s="2438"/>
      <c r="E29" s="2438"/>
      <c r="F29" s="2617"/>
    </row>
    <row r="30" spans="1:6" ht="12.75" customHeight="1">
      <c r="A30" s="2616"/>
      <c r="B30" s="2438"/>
      <c r="C30" s="2438"/>
      <c r="D30" s="2438"/>
      <c r="E30" s="2438"/>
      <c r="F30" s="2617"/>
    </row>
    <row r="31" spans="1:6">
      <c r="A31" s="1186"/>
      <c r="B31" s="1187"/>
      <c r="C31" s="1187"/>
      <c r="D31" s="1187"/>
      <c r="E31" s="1187"/>
      <c r="F31" s="1188"/>
    </row>
    <row r="32" spans="1:6">
      <c r="A32" s="1186"/>
      <c r="B32" s="1187"/>
      <c r="C32" s="1187"/>
      <c r="D32" s="1187"/>
      <c r="E32" s="1187"/>
      <c r="F32" s="1188"/>
    </row>
    <row r="33" spans="1:6">
      <c r="A33" s="1186"/>
      <c r="B33" s="1187"/>
      <c r="C33" s="1187"/>
      <c r="D33" s="1187"/>
      <c r="E33" s="1187"/>
      <c r="F33" s="1188"/>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ht="13.5" thickBot="1">
      <c r="A46" s="797"/>
      <c r="B46" s="798"/>
      <c r="C46" s="798"/>
      <c r="D46" s="798"/>
      <c r="E46" s="798"/>
      <c r="F46" s="1105"/>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sheetPr published="0"/>
  <dimension ref="A1:F46"/>
  <sheetViews>
    <sheetView zoomScaleNormal="100" workbookViewId="0">
      <selection activeCell="I23" sqref="I23"/>
    </sheetView>
  </sheetViews>
  <sheetFormatPr baseColWidth="10" defaultColWidth="8.85546875" defaultRowHeight="12.75"/>
  <cols>
    <col min="1" max="1" width="30.28515625" style="353" customWidth="1"/>
    <col min="2" max="2" width="70" style="353" customWidth="1"/>
    <col min="3" max="6" width="20" style="353" customWidth="1"/>
    <col min="7" max="16384" width="8.85546875" style="353"/>
  </cols>
  <sheetData>
    <row r="1" spans="1:6" ht="18">
      <c r="A1" s="75" t="s">
        <v>892</v>
      </c>
      <c r="B1" s="75"/>
      <c r="C1" s="75"/>
      <c r="D1" s="504"/>
      <c r="E1" s="504"/>
      <c r="F1" s="504"/>
    </row>
    <row r="2" spans="1:6">
      <c r="A2" s="62" t="str">
        <f>'PAGE DE GARDE'!C8</f>
        <v>GAZ</v>
      </c>
      <c r="B2" s="73"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69"/>
      <c r="E11" s="769"/>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3.5" thickBot="1">
      <c r="A24" s="766"/>
      <c r="B24" s="767"/>
      <c r="C24" s="766"/>
      <c r="D24" s="775"/>
      <c r="E24" s="775"/>
      <c r="F24" s="792"/>
    </row>
    <row r="25" spans="1:6" ht="13.5" thickBot="1">
      <c r="A25" s="776" t="s">
        <v>369</v>
      </c>
      <c r="B25" s="777"/>
      <c r="C25" s="776">
        <f>SUM(C5:C24)</f>
        <v>0</v>
      </c>
      <c r="D25" s="779">
        <f t="shared" ref="D25:E25" si="1">SUM(D5:D24)</f>
        <v>0</v>
      </c>
      <c r="E25" s="779">
        <f t="shared" si="1"/>
        <v>0</v>
      </c>
      <c r="F25" s="1283">
        <f>D25-E25</f>
        <v>0</v>
      </c>
    </row>
    <row r="26" spans="1:6" ht="13.5" thickBot="1">
      <c r="A26" s="1280"/>
      <c r="B26" s="1281"/>
      <c r="C26" s="1281"/>
      <c r="D26" s="1281"/>
      <c r="E26" s="1281"/>
      <c r="F26" s="1282"/>
    </row>
    <row r="27" spans="1:6" ht="14.25">
      <c r="A27" s="1024" t="s">
        <v>863</v>
      </c>
      <c r="B27" s="1025"/>
      <c r="C27" s="1026"/>
      <c r="D27" s="1026"/>
      <c r="E27" s="1026"/>
      <c r="F27" s="1027"/>
    </row>
    <row r="28" spans="1:6" ht="12.75" customHeight="1">
      <c r="A28" s="936"/>
      <c r="B28" s="553"/>
      <c r="C28" s="553"/>
      <c r="D28" s="553"/>
      <c r="E28" s="553"/>
      <c r="F28" s="1028"/>
    </row>
    <row r="29" spans="1:6" ht="12.75" customHeight="1">
      <c r="A29" s="2616" t="s">
        <v>966</v>
      </c>
      <c r="B29" s="2438"/>
      <c r="C29" s="2438"/>
      <c r="D29" s="2438"/>
      <c r="E29" s="2438"/>
      <c r="F29" s="2617"/>
    </row>
    <row r="30" spans="1:6" ht="12.75" customHeight="1">
      <c r="A30" s="2616"/>
      <c r="B30" s="2438"/>
      <c r="C30" s="2438"/>
      <c r="D30" s="2438"/>
      <c r="E30" s="2438"/>
      <c r="F30" s="2617"/>
    </row>
    <row r="31" spans="1:6">
      <c r="A31" s="1186"/>
      <c r="B31" s="1187"/>
      <c r="C31" s="1187"/>
      <c r="D31" s="1187"/>
      <c r="E31" s="1187"/>
      <c r="F31" s="1188"/>
    </row>
    <row r="32" spans="1:6">
      <c r="A32" s="1186"/>
      <c r="B32" s="1187"/>
      <c r="C32" s="1187"/>
      <c r="D32" s="1187"/>
      <c r="E32" s="1187"/>
      <c r="F32" s="1188"/>
    </row>
    <row r="33" spans="1:6">
      <c r="A33" s="1186"/>
      <c r="B33" s="1187"/>
      <c r="C33" s="1187"/>
      <c r="D33" s="1187"/>
      <c r="E33" s="1187"/>
      <c r="F33" s="1188"/>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s="565" customFormat="1">
      <c r="A45" s="1186"/>
      <c r="B45" s="1187"/>
      <c r="C45" s="1187"/>
      <c r="D45" s="1187"/>
      <c r="E45" s="1187"/>
      <c r="F45" s="1188"/>
    </row>
    <row r="46" spans="1:6" s="565" customFormat="1" ht="13.5" thickBot="1">
      <c r="A46" s="797"/>
      <c r="B46" s="798"/>
      <c r="C46" s="798"/>
      <c r="D46" s="798"/>
      <c r="E46" s="798"/>
      <c r="F46" s="1105"/>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sheetPr published="0">
    <pageSetUpPr fitToPage="1"/>
  </sheetPr>
  <dimension ref="A1:G94"/>
  <sheetViews>
    <sheetView zoomScaleNormal="100" zoomScaleSheetLayoutView="100" workbookViewId="0"/>
  </sheetViews>
  <sheetFormatPr baseColWidth="10" defaultColWidth="8.85546875" defaultRowHeight="12.75"/>
  <cols>
    <col min="1" max="1" width="26.42578125" style="353" customWidth="1"/>
    <col min="2" max="2" width="32.7109375" style="353" customWidth="1"/>
    <col min="3" max="3" width="16.28515625" style="353" customWidth="1"/>
    <col min="4" max="4" width="17" style="353" customWidth="1"/>
    <col min="5" max="7" width="16.28515625" style="353" customWidth="1"/>
    <col min="8" max="16384" width="8.85546875" style="353"/>
  </cols>
  <sheetData>
    <row r="1" spans="1:7" ht="18">
      <c r="A1" s="75" t="s">
        <v>888</v>
      </c>
      <c r="B1" s="75"/>
      <c r="C1" s="504"/>
      <c r="D1" s="504"/>
      <c r="E1" s="504"/>
      <c r="F1" s="757"/>
      <c r="G1" s="757"/>
    </row>
    <row r="2" spans="1:7">
      <c r="A2" s="62" t="str">
        <f>'PAGE DE GARDE'!C8</f>
        <v>GAZ</v>
      </c>
      <c r="B2" s="73" t="str">
        <f>'PAGE DE GARDE'!C10</f>
        <v>REALITE 2015 V0</v>
      </c>
      <c r="C2" s="506"/>
      <c r="D2" s="506"/>
      <c r="E2" s="506"/>
      <c r="F2" s="757"/>
      <c r="G2" s="757"/>
    </row>
    <row r="3" spans="1:7">
      <c r="A3" s="271" t="str">
        <f>'PAGE DE GARDE'!C7</f>
        <v>GRD</v>
      </c>
      <c r="B3" s="73"/>
      <c r="C3" s="506"/>
      <c r="D3" s="506"/>
      <c r="E3" s="506"/>
      <c r="F3" s="757"/>
      <c r="G3" s="757"/>
    </row>
    <row r="5" spans="1:7">
      <c r="E5" s="998"/>
    </row>
    <row r="6" spans="1:7" ht="13.5" thickBot="1">
      <c r="A6" s="559" t="s">
        <v>889</v>
      </c>
    </row>
    <row r="7" spans="1:7" ht="13.5" thickBot="1">
      <c r="A7" s="2654" t="s">
        <v>785</v>
      </c>
      <c r="B7" s="2655"/>
      <c r="C7" s="2655"/>
      <c r="D7" s="1470" t="s">
        <v>202</v>
      </c>
      <c r="E7" s="1471" t="str">
        <f>'PAGE DE GARDE'!$B$16</f>
        <v>REALITE 2014</v>
      </c>
      <c r="F7" s="1479" t="str">
        <f>'PAGE DE GARDE'!$B$15</f>
        <v>BUDGET 2015</v>
      </c>
      <c r="G7" s="1476" t="str">
        <f>'PAGE DE GARDE'!$B$14</f>
        <v>REALITE 2015</v>
      </c>
    </row>
    <row r="8" spans="1:7">
      <c r="A8" s="1000"/>
      <c r="B8" s="938"/>
      <c r="C8" s="1001"/>
      <c r="D8" s="938"/>
      <c r="E8" s="1472"/>
      <c r="F8" s="1480"/>
      <c r="G8" s="1001"/>
    </row>
    <row r="9" spans="1:7">
      <c r="A9" s="1002"/>
      <c r="B9" s="1003"/>
      <c r="C9" s="1004"/>
      <c r="D9" s="1003"/>
      <c r="E9" s="1473"/>
      <c r="F9" s="1481"/>
      <c r="G9" s="1004"/>
    </row>
    <row r="10" spans="1:7">
      <c r="A10" s="1994"/>
      <c r="B10" s="1995"/>
      <c r="C10" s="1996"/>
      <c r="D10" s="1995"/>
      <c r="E10" s="1473"/>
      <c r="F10" s="1481"/>
      <c r="G10" s="1004"/>
    </row>
    <row r="11" spans="1:7">
      <c r="A11" s="1002"/>
      <c r="B11" s="1003"/>
      <c r="C11" s="1004"/>
      <c r="D11" s="1003"/>
      <c r="E11" s="1473"/>
      <c r="F11" s="1481"/>
      <c r="G11" s="1004"/>
    </row>
    <row r="12" spans="1:7">
      <c r="A12" s="1002"/>
      <c r="B12" s="1003"/>
      <c r="C12" s="1004"/>
      <c r="D12" s="1003"/>
      <c r="E12" s="1473"/>
      <c r="F12" s="1481"/>
      <c r="G12" s="1004"/>
    </row>
    <row r="13" spans="1:7">
      <c r="A13" s="1002"/>
      <c r="B13" s="1003"/>
      <c r="C13" s="1004"/>
      <c r="D13" s="1003"/>
      <c r="E13" s="1473"/>
      <c r="F13" s="1481"/>
      <c r="G13" s="1004"/>
    </row>
    <row r="14" spans="1:7">
      <c r="A14" s="1002"/>
      <c r="B14" s="1003"/>
      <c r="C14" s="1004"/>
      <c r="D14" s="1003"/>
      <c r="E14" s="1473"/>
      <c r="F14" s="1481"/>
      <c r="G14" s="1004"/>
    </row>
    <row r="15" spans="1:7">
      <c r="A15" s="1002"/>
      <c r="B15" s="1003"/>
      <c r="C15" s="1004"/>
      <c r="D15" s="1003"/>
      <c r="E15" s="1473"/>
      <c r="F15" s="1481"/>
      <c r="G15" s="1004"/>
    </row>
    <row r="16" spans="1:7">
      <c r="A16" s="1002"/>
      <c r="B16" s="1003"/>
      <c r="C16" s="1004"/>
      <c r="D16" s="1003"/>
      <c r="E16" s="1473"/>
      <c r="F16" s="1481"/>
      <c r="G16" s="1004"/>
    </row>
    <row r="17" spans="1:7" ht="13.5" thickBot="1">
      <c r="A17" s="1000"/>
      <c r="B17" s="938"/>
      <c r="C17" s="1001"/>
      <c r="D17" s="938"/>
      <c r="E17" s="1472"/>
      <c r="F17" s="1480"/>
      <c r="G17" s="1001"/>
    </row>
    <row r="18" spans="1:7" ht="13.5" thickBot="1">
      <c r="A18" s="2656" t="s">
        <v>203</v>
      </c>
      <c r="B18" s="2657"/>
      <c r="C18" s="2657"/>
      <c r="D18" s="1005"/>
      <c r="E18" s="1474">
        <f t="shared" ref="E18:G18" si="0">SUM(E9:E16)</f>
        <v>0</v>
      </c>
      <c r="F18" s="1482">
        <f t="shared" si="0"/>
        <v>0</v>
      </c>
      <c r="G18" s="1477">
        <f t="shared" si="0"/>
        <v>0</v>
      </c>
    </row>
    <row r="19" spans="1:7">
      <c r="A19" s="1000"/>
      <c r="B19" s="938"/>
      <c r="C19" s="1001"/>
      <c r="D19" s="938"/>
      <c r="E19" s="1472"/>
      <c r="F19" s="1480"/>
      <c r="G19" s="1001"/>
    </row>
    <row r="20" spans="1:7">
      <c r="A20" s="1002"/>
      <c r="B20" s="1003"/>
      <c r="C20" s="1004"/>
      <c r="D20" s="1003"/>
      <c r="E20" s="1473"/>
      <c r="F20" s="1481"/>
      <c r="G20" s="1004"/>
    </row>
    <row r="21" spans="1:7">
      <c r="A21" s="1002"/>
      <c r="B21" s="1003"/>
      <c r="C21" s="1004"/>
      <c r="D21" s="1003"/>
      <c r="E21" s="1473"/>
      <c r="F21" s="1481"/>
      <c r="G21" s="1004"/>
    </row>
    <row r="22" spans="1:7">
      <c r="A22" s="1002"/>
      <c r="B22" s="1003"/>
      <c r="C22" s="1004"/>
      <c r="D22" s="1003"/>
      <c r="E22" s="1473"/>
      <c r="F22" s="1481"/>
      <c r="G22" s="1004"/>
    </row>
    <row r="23" spans="1:7">
      <c r="A23" s="1002"/>
      <c r="B23" s="1003"/>
      <c r="C23" s="1004"/>
      <c r="D23" s="1003"/>
      <c r="E23" s="1473"/>
      <c r="F23" s="1481"/>
      <c r="G23" s="1004"/>
    </row>
    <row r="24" spans="1:7">
      <c r="A24" s="1002"/>
      <c r="B24" s="1003"/>
      <c r="C24" s="1004"/>
      <c r="D24" s="1003"/>
      <c r="E24" s="1473"/>
      <c r="F24" s="1481"/>
      <c r="G24" s="1004"/>
    </row>
    <row r="25" spans="1:7">
      <c r="A25" s="1002"/>
      <c r="B25" s="1003"/>
      <c r="C25" s="1004"/>
      <c r="D25" s="1003"/>
      <c r="E25" s="1473"/>
      <c r="F25" s="1481"/>
      <c r="G25" s="1004"/>
    </row>
    <row r="26" spans="1:7">
      <c r="A26" s="1002"/>
      <c r="B26" s="1003"/>
      <c r="C26" s="1004"/>
      <c r="D26" s="1003"/>
      <c r="E26" s="1473"/>
      <c r="F26" s="1481"/>
      <c r="G26" s="1004"/>
    </row>
    <row r="27" spans="1:7">
      <c r="A27" s="1002"/>
      <c r="B27" s="1003"/>
      <c r="C27" s="1004"/>
      <c r="D27" s="1003"/>
      <c r="E27" s="1473"/>
      <c r="F27" s="1481"/>
      <c r="G27" s="1004"/>
    </row>
    <row r="28" spans="1:7" ht="13.5" thickBot="1">
      <c r="A28" s="1000"/>
      <c r="B28" s="938"/>
      <c r="C28" s="1001"/>
      <c r="D28" s="938"/>
      <c r="E28" s="1472"/>
      <c r="F28" s="1480"/>
      <c r="G28" s="1001"/>
    </row>
    <row r="29" spans="1:7" ht="13.5" thickBot="1">
      <c r="A29" s="2658" t="s">
        <v>204</v>
      </c>
      <c r="B29" s="2659"/>
      <c r="C29" s="2659"/>
      <c r="D29" s="1006"/>
      <c r="E29" s="1475">
        <f t="shared" ref="E29:G29" si="1">SUM(E20:E27)</f>
        <v>0</v>
      </c>
      <c r="F29" s="1483">
        <f t="shared" si="1"/>
        <v>0</v>
      </c>
      <c r="G29" s="1478">
        <f t="shared" si="1"/>
        <v>0</v>
      </c>
    </row>
    <row r="30" spans="1:7">
      <c r="A30" s="1007"/>
      <c r="B30" s="1007"/>
      <c r="C30" s="1007"/>
      <c r="D30" s="565"/>
      <c r="E30" s="565"/>
      <c r="F30" s="565"/>
      <c r="G30" s="565"/>
    </row>
    <row r="31" spans="1:7">
      <c r="A31" s="1008" t="s">
        <v>891</v>
      </c>
      <c r="B31" s="1007"/>
      <c r="C31" s="1007"/>
      <c r="D31" s="565"/>
      <c r="E31" s="565"/>
      <c r="F31" s="565"/>
      <c r="G31" s="565"/>
    </row>
    <row r="32" spans="1:7">
      <c r="A32" s="1008"/>
      <c r="B32" s="1007"/>
      <c r="C32" s="1007"/>
      <c r="D32" s="565"/>
      <c r="E32" s="565"/>
      <c r="F32" s="565"/>
      <c r="G32" s="565"/>
    </row>
    <row r="33" spans="1:7">
      <c r="A33" s="1008"/>
      <c r="B33" s="1007"/>
      <c r="C33" s="1007"/>
      <c r="D33" s="565"/>
      <c r="E33" s="565"/>
      <c r="F33" s="565"/>
      <c r="G33" s="565"/>
    </row>
    <row r="34" spans="1:7" ht="13.5" thickBot="1">
      <c r="A34" s="559" t="s">
        <v>890</v>
      </c>
      <c r="B34" s="1007"/>
      <c r="C34" s="1007"/>
      <c r="D34" s="565"/>
      <c r="E34" s="565"/>
      <c r="F34" s="565"/>
      <c r="G34" s="565"/>
    </row>
    <row r="35" spans="1:7" ht="13.5" thickBot="1">
      <c r="A35" s="1009"/>
      <c r="B35" s="1010" t="s">
        <v>787</v>
      </c>
      <c r="C35" s="1010" t="s">
        <v>788</v>
      </c>
      <c r="D35" s="999" t="str">
        <f>'PAGE DE GARDE'!$B$16</f>
        <v>REALITE 2014</v>
      </c>
      <c r="E35" s="999" t="str">
        <f>'PAGE DE GARDE'!$B$15</f>
        <v>BUDGET 2015</v>
      </c>
      <c r="F35" s="999" t="str">
        <f>'PAGE DE GARDE'!$B$14</f>
        <v>REALITE 2015</v>
      </c>
      <c r="G35" s="608"/>
    </row>
    <row r="36" spans="1:7">
      <c r="A36" s="1011" t="s">
        <v>789</v>
      </c>
      <c r="B36" s="1012"/>
      <c r="C36" s="1012"/>
      <c r="D36" s="1012"/>
      <c r="E36" s="1012"/>
      <c r="F36" s="1012"/>
      <c r="G36" s="1007"/>
    </row>
    <row r="37" spans="1:7">
      <c r="A37" s="1011" t="s">
        <v>790</v>
      </c>
      <c r="B37" s="1013"/>
      <c r="C37" s="1013"/>
      <c r="D37" s="1014"/>
      <c r="E37" s="1014"/>
      <c r="F37" s="1014"/>
      <c r="G37" s="1007"/>
    </row>
    <row r="38" spans="1:7">
      <c r="A38" s="1011" t="s">
        <v>791</v>
      </c>
      <c r="B38" s="1015"/>
      <c r="C38" s="1015"/>
      <c r="D38" s="1014"/>
      <c r="E38" s="1014"/>
      <c r="F38" s="1014"/>
      <c r="G38" s="1007"/>
    </row>
    <row r="39" spans="1:7">
      <c r="A39" s="1011" t="s">
        <v>792</v>
      </c>
      <c r="B39" s="1015"/>
      <c r="C39" s="1015"/>
      <c r="D39" s="1016"/>
      <c r="E39" s="1016"/>
      <c r="F39" s="1016"/>
      <c r="G39" s="1007"/>
    </row>
    <row r="40" spans="1:7" ht="13.5" thickBot="1">
      <c r="A40" s="1017" t="s">
        <v>793</v>
      </c>
      <c r="B40" s="1018"/>
      <c r="C40" s="1018"/>
      <c r="D40" s="1019"/>
      <c r="E40" s="1019"/>
      <c r="F40" s="1019"/>
      <c r="G40" s="607"/>
    </row>
    <row r="41" spans="1:7" ht="13.5" thickBot="1">
      <c r="A41" s="1008"/>
      <c r="B41" s="1007"/>
      <c r="C41" s="1007"/>
      <c r="D41" s="565"/>
      <c r="E41" s="565"/>
      <c r="F41" s="565"/>
      <c r="G41" s="565"/>
    </row>
    <row r="42" spans="1:7" ht="13.5" thickBot="1">
      <c r="A42" s="1009"/>
      <c r="B42" s="1010" t="s">
        <v>787</v>
      </c>
      <c r="C42" s="1010" t="s">
        <v>788</v>
      </c>
      <c r="D42" s="999" t="str">
        <f>'PAGE DE GARDE'!$B$16</f>
        <v>REALITE 2014</v>
      </c>
      <c r="E42" s="999" t="str">
        <f>'PAGE DE GARDE'!$B$15</f>
        <v>BUDGET 2015</v>
      </c>
      <c r="F42" s="999" t="str">
        <f>'PAGE DE GARDE'!$B$14</f>
        <v>REALITE 2015</v>
      </c>
      <c r="G42" s="608"/>
    </row>
    <row r="43" spans="1:7">
      <c r="A43" s="1011" t="s">
        <v>789</v>
      </c>
      <c r="B43" s="1012"/>
      <c r="C43" s="1012"/>
      <c r="D43" s="1012"/>
      <c r="E43" s="1012"/>
      <c r="F43" s="1012"/>
      <c r="G43" s="1007"/>
    </row>
    <row r="44" spans="1:7">
      <c r="A44" s="1011" t="s">
        <v>790</v>
      </c>
      <c r="B44" s="1013"/>
      <c r="C44" s="1013"/>
      <c r="D44" s="1014"/>
      <c r="E44" s="1014"/>
      <c r="F44" s="1014"/>
      <c r="G44" s="1007"/>
    </row>
    <row r="45" spans="1:7">
      <c r="A45" s="1011" t="s">
        <v>791</v>
      </c>
      <c r="B45" s="1015"/>
      <c r="C45" s="1015"/>
      <c r="D45" s="1014"/>
      <c r="E45" s="1014"/>
      <c r="F45" s="1014"/>
      <c r="G45" s="1007"/>
    </row>
    <row r="46" spans="1:7">
      <c r="A46" s="1011" t="s">
        <v>792</v>
      </c>
      <c r="B46" s="1015"/>
      <c r="C46" s="1015"/>
      <c r="D46" s="1016"/>
      <c r="E46" s="1016"/>
      <c r="F46" s="1016"/>
      <c r="G46" s="1007"/>
    </row>
    <row r="47" spans="1:7" ht="13.5" thickBot="1">
      <c r="A47" s="1017" t="s">
        <v>793</v>
      </c>
      <c r="B47" s="1018"/>
      <c r="C47" s="1018"/>
      <c r="D47" s="1019"/>
      <c r="E47" s="1019"/>
      <c r="F47" s="1019"/>
      <c r="G47" s="607"/>
    </row>
    <row r="48" spans="1:7" ht="13.5" thickBot="1">
      <c r="A48" s="1008"/>
      <c r="B48" s="1007"/>
      <c r="C48" s="1007"/>
      <c r="D48" s="565"/>
      <c r="E48" s="565"/>
      <c r="F48" s="565"/>
      <c r="G48" s="565"/>
    </row>
    <row r="49" spans="1:7" ht="13.5" thickBot="1">
      <c r="A49" s="1009"/>
      <c r="B49" s="1010" t="s">
        <v>787</v>
      </c>
      <c r="C49" s="1010" t="s">
        <v>788</v>
      </c>
      <c r="D49" s="999" t="str">
        <f>'PAGE DE GARDE'!$B$16</f>
        <v>REALITE 2014</v>
      </c>
      <c r="E49" s="999" t="str">
        <f>'PAGE DE GARDE'!$B$15</f>
        <v>BUDGET 2015</v>
      </c>
      <c r="F49" s="999" t="str">
        <f>'PAGE DE GARDE'!$B$14</f>
        <v>REALITE 2015</v>
      </c>
      <c r="G49" s="608"/>
    </row>
    <row r="50" spans="1:7">
      <c r="A50" s="1011" t="s">
        <v>789</v>
      </c>
      <c r="B50" s="1012"/>
      <c r="C50" s="1012"/>
      <c r="D50" s="1012"/>
      <c r="E50" s="1012"/>
      <c r="F50" s="1012"/>
      <c r="G50" s="1007"/>
    </row>
    <row r="51" spans="1:7">
      <c r="A51" s="1011" t="s">
        <v>790</v>
      </c>
      <c r="B51" s="1013"/>
      <c r="C51" s="1013"/>
      <c r="D51" s="1014"/>
      <c r="E51" s="1014"/>
      <c r="F51" s="1014"/>
      <c r="G51" s="1007"/>
    </row>
    <row r="52" spans="1:7">
      <c r="A52" s="1011" t="s">
        <v>791</v>
      </c>
      <c r="B52" s="1015"/>
      <c r="C52" s="1015"/>
      <c r="D52" s="1014"/>
      <c r="E52" s="1014"/>
      <c r="F52" s="1014"/>
      <c r="G52" s="1007"/>
    </row>
    <row r="53" spans="1:7">
      <c r="A53" s="1011" t="s">
        <v>792</v>
      </c>
      <c r="B53" s="1015"/>
      <c r="C53" s="1015"/>
      <c r="D53" s="1016"/>
      <c r="E53" s="1016"/>
      <c r="F53" s="1016"/>
      <c r="G53" s="1007"/>
    </row>
    <row r="54" spans="1:7" ht="13.5" thickBot="1">
      <c r="A54" s="1017" t="s">
        <v>793</v>
      </c>
      <c r="B54" s="1018"/>
      <c r="C54" s="1018"/>
      <c r="D54" s="1019"/>
      <c r="E54" s="1019"/>
      <c r="F54" s="1019"/>
      <c r="G54" s="607"/>
    </row>
    <row r="55" spans="1:7" ht="13.5" thickBot="1">
      <c r="G55" s="565"/>
    </row>
    <row r="56" spans="1:7" ht="13.5" thickBot="1">
      <c r="A56" s="1009"/>
      <c r="B56" s="1010" t="s">
        <v>787</v>
      </c>
      <c r="C56" s="1010" t="s">
        <v>788</v>
      </c>
      <c r="D56" s="999" t="str">
        <f>'PAGE DE GARDE'!$B$16</f>
        <v>REALITE 2014</v>
      </c>
      <c r="E56" s="999" t="str">
        <f>'PAGE DE GARDE'!$B$15</f>
        <v>BUDGET 2015</v>
      </c>
      <c r="F56" s="999" t="str">
        <f>'PAGE DE GARDE'!$B$14</f>
        <v>REALITE 2015</v>
      </c>
      <c r="G56" s="608"/>
    </row>
    <row r="57" spans="1:7">
      <c r="A57" s="1011" t="s">
        <v>789</v>
      </c>
      <c r="B57" s="1012"/>
      <c r="C57" s="1012"/>
      <c r="D57" s="1012"/>
      <c r="E57" s="1012"/>
      <c r="F57" s="1012"/>
      <c r="G57" s="1007"/>
    </row>
    <row r="58" spans="1:7">
      <c r="A58" s="1011" t="s">
        <v>790</v>
      </c>
      <c r="B58" s="1013"/>
      <c r="C58" s="1013"/>
      <c r="D58" s="1014"/>
      <c r="E58" s="1014"/>
      <c r="F58" s="1014"/>
      <c r="G58" s="1007"/>
    </row>
    <row r="59" spans="1:7">
      <c r="A59" s="1011" t="s">
        <v>791</v>
      </c>
      <c r="B59" s="1015"/>
      <c r="C59" s="1015"/>
      <c r="D59" s="1014"/>
      <c r="E59" s="1014"/>
      <c r="F59" s="1014"/>
      <c r="G59" s="1007"/>
    </row>
    <row r="60" spans="1:7">
      <c r="A60" s="1011" t="s">
        <v>792</v>
      </c>
      <c r="B60" s="1015"/>
      <c r="C60" s="1015"/>
      <c r="D60" s="1016"/>
      <c r="E60" s="1016"/>
      <c r="F60" s="1016"/>
      <c r="G60" s="1007"/>
    </row>
    <row r="61" spans="1:7" ht="13.5" thickBot="1">
      <c r="A61" s="1017" t="s">
        <v>793</v>
      </c>
      <c r="B61" s="1018"/>
      <c r="C61" s="1018"/>
      <c r="D61" s="1019"/>
      <c r="E61" s="1019"/>
      <c r="F61" s="1019"/>
      <c r="G61" s="607"/>
    </row>
    <row r="62" spans="1:7" ht="13.5" thickBot="1">
      <c r="G62" s="565"/>
    </row>
    <row r="63" spans="1:7" ht="13.5" thickBot="1">
      <c r="A63" s="1009"/>
      <c r="B63" s="1010" t="s">
        <v>787</v>
      </c>
      <c r="C63" s="1010" t="s">
        <v>788</v>
      </c>
      <c r="D63" s="999" t="str">
        <f>'PAGE DE GARDE'!$B$16</f>
        <v>REALITE 2014</v>
      </c>
      <c r="E63" s="999" t="str">
        <f>'PAGE DE GARDE'!$B$15</f>
        <v>BUDGET 2015</v>
      </c>
      <c r="F63" s="999" t="str">
        <f>'PAGE DE GARDE'!$B$14</f>
        <v>REALITE 2015</v>
      </c>
      <c r="G63" s="608"/>
    </row>
    <row r="64" spans="1:7">
      <c r="A64" s="1011" t="s">
        <v>789</v>
      </c>
      <c r="B64" s="1012"/>
      <c r="C64" s="1012"/>
      <c r="D64" s="1012"/>
      <c r="E64" s="1012"/>
      <c r="F64" s="1012"/>
      <c r="G64" s="1007"/>
    </row>
    <row r="65" spans="1:7">
      <c r="A65" s="1011" t="s">
        <v>790</v>
      </c>
      <c r="B65" s="1013"/>
      <c r="C65" s="1013"/>
      <c r="D65" s="1014"/>
      <c r="E65" s="1014"/>
      <c r="F65" s="1014"/>
      <c r="G65" s="1007"/>
    </row>
    <row r="66" spans="1:7">
      <c r="A66" s="1011" t="s">
        <v>791</v>
      </c>
      <c r="B66" s="1015"/>
      <c r="C66" s="1015"/>
      <c r="D66" s="1014"/>
      <c r="E66" s="1014"/>
      <c r="F66" s="1014"/>
      <c r="G66" s="1007"/>
    </row>
    <row r="67" spans="1:7">
      <c r="A67" s="1011" t="s">
        <v>792</v>
      </c>
      <c r="B67" s="1015"/>
      <c r="C67" s="1015"/>
      <c r="D67" s="1016"/>
      <c r="E67" s="1016"/>
      <c r="F67" s="1016"/>
      <c r="G67" s="1007"/>
    </row>
    <row r="68" spans="1:7" ht="13.5" thickBot="1">
      <c r="A68" s="1017" t="s">
        <v>793</v>
      </c>
      <c r="B68" s="1018"/>
      <c r="C68" s="1018"/>
      <c r="D68" s="1019"/>
      <c r="E68" s="1019"/>
      <c r="F68" s="1019"/>
      <c r="G68" s="607"/>
    </row>
    <row r="69" spans="1:7" ht="13.5" thickBot="1">
      <c r="G69" s="565"/>
    </row>
    <row r="70" spans="1:7" ht="13.5" thickBot="1">
      <c r="A70" s="1009"/>
      <c r="B70" s="1010" t="s">
        <v>787</v>
      </c>
      <c r="C70" s="1010" t="s">
        <v>788</v>
      </c>
      <c r="D70" s="999" t="str">
        <f>'PAGE DE GARDE'!$B$16</f>
        <v>REALITE 2014</v>
      </c>
      <c r="E70" s="999" t="str">
        <f>'PAGE DE GARDE'!$B$15</f>
        <v>BUDGET 2015</v>
      </c>
      <c r="F70" s="999" t="str">
        <f>'PAGE DE GARDE'!$B$14</f>
        <v>REALITE 2015</v>
      </c>
      <c r="G70" s="608"/>
    </row>
    <row r="71" spans="1:7">
      <c r="A71" s="1011" t="s">
        <v>789</v>
      </c>
      <c r="B71" s="1012"/>
      <c r="C71" s="1012"/>
      <c r="D71" s="1012"/>
      <c r="E71" s="1012"/>
      <c r="F71" s="1012"/>
      <c r="G71" s="1007"/>
    </row>
    <row r="72" spans="1:7">
      <c r="A72" s="1011" t="s">
        <v>790</v>
      </c>
      <c r="B72" s="1013"/>
      <c r="C72" s="1013"/>
      <c r="D72" s="1014"/>
      <c r="E72" s="1014"/>
      <c r="F72" s="1014"/>
      <c r="G72" s="1007"/>
    </row>
    <row r="73" spans="1:7">
      <c r="A73" s="1011" t="s">
        <v>791</v>
      </c>
      <c r="B73" s="1015"/>
      <c r="C73" s="1015"/>
      <c r="D73" s="1014"/>
      <c r="E73" s="1014"/>
      <c r="F73" s="1014"/>
      <c r="G73" s="1007"/>
    </row>
    <row r="74" spans="1:7">
      <c r="A74" s="1011" t="s">
        <v>792</v>
      </c>
      <c r="B74" s="1015"/>
      <c r="C74" s="1015"/>
      <c r="D74" s="1016"/>
      <c r="E74" s="1016"/>
      <c r="F74" s="1016"/>
      <c r="G74" s="1007"/>
    </row>
    <row r="75" spans="1:7" ht="13.5" thickBot="1">
      <c r="A75" s="1017" t="s">
        <v>793</v>
      </c>
      <c r="B75" s="1018"/>
      <c r="C75" s="1018"/>
      <c r="D75" s="1019"/>
      <c r="E75" s="1019"/>
      <c r="F75" s="1019"/>
      <c r="G75" s="607"/>
    </row>
    <row r="76" spans="1:7">
      <c r="A76" s="1165"/>
      <c r="B76" s="1166"/>
      <c r="C76" s="1166"/>
      <c r="D76" s="1166"/>
      <c r="E76" s="1166"/>
      <c r="F76" s="1167"/>
      <c r="G76" s="565"/>
    </row>
    <row r="77" spans="1:7">
      <c r="A77" s="1029"/>
      <c r="B77" s="565"/>
      <c r="C77" s="565"/>
      <c r="D77" s="565"/>
      <c r="E77" s="565"/>
      <c r="F77" s="1030"/>
      <c r="G77" s="565"/>
    </row>
    <row r="78" spans="1:7">
      <c r="A78" s="1029"/>
      <c r="B78" s="565"/>
      <c r="C78" s="565"/>
      <c r="D78" s="565"/>
      <c r="E78" s="565"/>
      <c r="F78" s="1030"/>
      <c r="G78" s="565"/>
    </row>
    <row r="79" spans="1:7" ht="14.25">
      <c r="A79" s="1104" t="s">
        <v>863</v>
      </c>
      <c r="B79" s="1007"/>
      <c r="C79" s="1007"/>
      <c r="D79" s="565"/>
      <c r="E79" s="565"/>
      <c r="F79" s="1030"/>
      <c r="G79" s="565"/>
    </row>
    <row r="80" spans="1:7">
      <c r="A80" s="753" t="s">
        <v>1006</v>
      </c>
      <c r="B80" s="1007"/>
      <c r="C80" s="1007"/>
      <c r="D80" s="565"/>
      <c r="E80" s="565"/>
      <c r="F80" s="1030"/>
      <c r="G80" s="565"/>
    </row>
    <row r="81" spans="1:7">
      <c r="A81" s="753" t="s">
        <v>786</v>
      </c>
      <c r="B81" s="1007"/>
      <c r="C81" s="1007"/>
      <c r="D81" s="565"/>
      <c r="E81" s="565"/>
      <c r="F81" s="1030"/>
      <c r="G81" s="565"/>
    </row>
    <row r="82" spans="1:7" ht="13.5" thickBot="1">
      <c r="A82" s="2930"/>
      <c r="B82" s="1168"/>
      <c r="C82" s="1168"/>
      <c r="D82" s="1032"/>
      <c r="E82" s="1032"/>
      <c r="F82" s="1023"/>
      <c r="G82" s="565"/>
    </row>
    <row r="83" spans="1:7">
      <c r="A83" s="1008"/>
      <c r="B83" s="1007"/>
      <c r="C83" s="1007"/>
      <c r="D83" s="565"/>
      <c r="E83" s="565"/>
      <c r="F83" s="565"/>
      <c r="G83" s="565"/>
    </row>
    <row r="84" spans="1:7" ht="18">
      <c r="A84" s="2931" t="s">
        <v>461</v>
      </c>
      <c r="B84" s="1007"/>
      <c r="C84" s="1007"/>
      <c r="D84" s="565"/>
      <c r="E84" s="565"/>
      <c r="F84" s="565"/>
      <c r="G84" s="565"/>
    </row>
    <row r="85" spans="1:7">
      <c r="A85" s="2932" t="s">
        <v>1621</v>
      </c>
      <c r="B85" s="1008" t="str">
        <f>ANNEXES!D16</f>
        <v>Une copie des plans de remboursements des emprunts contractés</v>
      </c>
      <c r="C85" s="1007"/>
      <c r="D85" s="565"/>
      <c r="E85" s="565"/>
      <c r="F85" s="565"/>
      <c r="G85" s="565"/>
    </row>
    <row r="86" spans="1:7">
      <c r="A86" s="2932" t="s">
        <v>1622</v>
      </c>
      <c r="B86" s="1008" t="str">
        <f>ANNEXES!D17</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6" s="1007"/>
      <c r="D86" s="565"/>
      <c r="E86" s="565"/>
      <c r="F86" s="565"/>
      <c r="G86" s="565"/>
    </row>
    <row r="87" spans="1:7">
      <c r="A87" s="565"/>
      <c r="B87" s="565"/>
      <c r="C87" s="565"/>
      <c r="D87" s="565"/>
      <c r="E87" s="565"/>
      <c r="F87" s="565"/>
      <c r="G87" s="565"/>
    </row>
    <row r="88" spans="1:7">
      <c r="A88" s="565"/>
      <c r="B88" s="565"/>
      <c r="C88" s="565"/>
      <c r="D88" s="565"/>
      <c r="E88" s="565"/>
      <c r="F88" s="565"/>
    </row>
    <row r="89" spans="1:7">
      <c r="A89" s="565"/>
      <c r="B89" s="565"/>
      <c r="C89" s="565"/>
      <c r="D89" s="565"/>
      <c r="E89" s="565"/>
      <c r="F89" s="565"/>
    </row>
    <row r="90" spans="1:7">
      <c r="A90" s="565"/>
      <c r="B90" s="565"/>
      <c r="C90" s="565"/>
      <c r="D90" s="565"/>
      <c r="E90" s="565"/>
      <c r="F90" s="565"/>
    </row>
    <row r="91" spans="1:7">
      <c r="A91" s="565"/>
      <c r="B91" s="565"/>
      <c r="C91" s="565"/>
      <c r="D91" s="565"/>
      <c r="E91" s="565"/>
      <c r="F91" s="565"/>
    </row>
    <row r="92" spans="1:7">
      <c r="A92" s="565"/>
      <c r="B92" s="565"/>
      <c r="C92" s="565"/>
      <c r="D92" s="565"/>
      <c r="E92" s="565"/>
      <c r="F92" s="565"/>
    </row>
    <row r="93" spans="1:7">
      <c r="A93" s="565"/>
      <c r="B93" s="565"/>
      <c r="C93" s="565"/>
      <c r="D93" s="565"/>
      <c r="E93" s="565"/>
      <c r="F93" s="565"/>
    </row>
    <row r="94" spans="1:7">
      <c r="A94" s="565"/>
      <c r="B94" s="565"/>
      <c r="C94" s="565"/>
      <c r="D94" s="565"/>
      <c r="E94" s="565"/>
      <c r="F94" s="565"/>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sheetPr published="0"/>
  <dimension ref="A1:I47"/>
  <sheetViews>
    <sheetView zoomScaleNormal="100" workbookViewId="0">
      <selection activeCell="H16" sqref="H16"/>
    </sheetView>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ht="18">
      <c r="A1" s="75" t="s">
        <v>887</v>
      </c>
      <c r="B1" s="75"/>
      <c r="C1" s="75"/>
      <c r="D1" s="504"/>
      <c r="E1" s="504"/>
      <c r="F1" s="504"/>
    </row>
    <row r="2" spans="1:6">
      <c r="A2" s="62" t="str">
        <f>'PAGE DE GARDE'!C8</f>
        <v>GAZ</v>
      </c>
      <c r="B2" s="73"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9">
      <c r="A17" s="770"/>
      <c r="B17" s="771"/>
      <c r="C17" s="770"/>
      <c r="D17" s="773"/>
      <c r="E17" s="773"/>
      <c r="F17" s="1261">
        <f t="shared" si="0"/>
        <v>0</v>
      </c>
    </row>
    <row r="18" spans="1:9">
      <c r="A18" s="770"/>
      <c r="B18" s="771"/>
      <c r="C18" s="770"/>
      <c r="D18" s="773"/>
      <c r="E18" s="773"/>
      <c r="F18" s="1261">
        <f t="shared" si="0"/>
        <v>0</v>
      </c>
    </row>
    <row r="19" spans="1:9">
      <c r="A19" s="770"/>
      <c r="B19" s="771"/>
      <c r="C19" s="770"/>
      <c r="D19" s="773"/>
      <c r="E19" s="773"/>
      <c r="F19" s="1261">
        <f t="shared" si="0"/>
        <v>0</v>
      </c>
    </row>
    <row r="20" spans="1:9">
      <c r="A20" s="770"/>
      <c r="B20" s="771"/>
      <c r="C20" s="770"/>
      <c r="D20" s="773"/>
      <c r="E20" s="773"/>
      <c r="F20" s="1261">
        <f t="shared" si="0"/>
        <v>0</v>
      </c>
    </row>
    <row r="21" spans="1:9">
      <c r="A21" s="770"/>
      <c r="B21" s="771"/>
      <c r="C21" s="770"/>
      <c r="D21" s="773"/>
      <c r="E21" s="773"/>
      <c r="F21" s="1261">
        <f t="shared" si="0"/>
        <v>0</v>
      </c>
    </row>
    <row r="22" spans="1:9">
      <c r="A22" s="770"/>
      <c r="B22" s="771"/>
      <c r="C22" s="770"/>
      <c r="D22" s="773"/>
      <c r="E22" s="773"/>
      <c r="F22" s="1261">
        <f t="shared" si="0"/>
        <v>0</v>
      </c>
    </row>
    <row r="23" spans="1:9">
      <c r="A23" s="770"/>
      <c r="B23" s="771"/>
      <c r="C23" s="770"/>
      <c r="D23" s="773"/>
      <c r="E23" s="773"/>
      <c r="F23" s="1261">
        <f t="shared" si="0"/>
        <v>0</v>
      </c>
    </row>
    <row r="24" spans="1:9" ht="13.5" thickBot="1">
      <c r="A24" s="766"/>
      <c r="B24" s="767"/>
      <c r="C24" s="766"/>
      <c r="D24" s="775"/>
      <c r="E24" s="775"/>
      <c r="F24" s="792"/>
    </row>
    <row r="25" spans="1:9" ht="13.5" thickBot="1">
      <c r="A25" s="776" t="s">
        <v>369</v>
      </c>
      <c r="B25" s="777"/>
      <c r="C25" s="776">
        <f>SUM(C5:C24)</f>
        <v>0</v>
      </c>
      <c r="D25" s="779">
        <f t="shared" ref="D25:E25" si="1">SUM(D5:D24)</f>
        <v>0</v>
      </c>
      <c r="E25" s="779">
        <f t="shared" si="1"/>
        <v>0</v>
      </c>
      <c r="F25" s="1283">
        <f>D25-E25</f>
        <v>0</v>
      </c>
    </row>
    <row r="26" spans="1:9">
      <c r="A26" s="766"/>
      <c r="B26" s="781"/>
      <c r="C26" s="781"/>
      <c r="D26" s="781"/>
      <c r="E26" s="781"/>
      <c r="F26" s="792"/>
    </row>
    <row r="27" spans="1:9" ht="13.5" thickBot="1">
      <c r="A27" s="789"/>
      <c r="B27" s="790"/>
      <c r="C27" s="790"/>
      <c r="D27" s="790"/>
      <c r="E27" s="790"/>
      <c r="F27" s="793"/>
    </row>
    <row r="28" spans="1:9" ht="14.25">
      <c r="A28" s="1024" t="s">
        <v>863</v>
      </c>
      <c r="B28" s="1025"/>
      <c r="C28" s="1026"/>
      <c r="D28" s="1026"/>
      <c r="E28" s="1026"/>
      <c r="F28" s="1027"/>
    </row>
    <row r="29" spans="1:9">
      <c r="A29" s="936"/>
      <c r="B29" s="553"/>
      <c r="C29" s="553"/>
      <c r="D29" s="553"/>
      <c r="E29" s="553"/>
      <c r="F29" s="1028"/>
    </row>
    <row r="30" spans="1:9">
      <c r="A30" s="2616" t="s">
        <v>966</v>
      </c>
      <c r="B30" s="2438"/>
      <c r="C30" s="2438"/>
      <c r="D30" s="2438"/>
      <c r="E30" s="2438"/>
      <c r="F30" s="2617"/>
      <c r="G30" s="565"/>
      <c r="H30" s="565"/>
      <c r="I30" s="565"/>
    </row>
    <row r="31" spans="1:9" ht="12.75" customHeight="1">
      <c r="A31" s="753"/>
      <c r="B31" s="794"/>
      <c r="C31" s="794"/>
      <c r="D31" s="794"/>
      <c r="E31" s="794"/>
      <c r="F31" s="1038"/>
      <c r="G31" s="794"/>
      <c r="H31" s="794"/>
      <c r="I31" s="794"/>
    </row>
    <row r="32" spans="1:9" ht="18">
      <c r="A32" s="208" t="s">
        <v>510</v>
      </c>
      <c r="B32" s="786"/>
      <c r="C32" s="786"/>
      <c r="D32" s="786"/>
      <c r="E32" s="786"/>
      <c r="F32" s="937"/>
      <c r="G32" s="565"/>
      <c r="H32" s="565"/>
      <c r="I32" s="565"/>
    </row>
    <row r="33" spans="1:9" ht="28.5" customHeight="1">
      <c r="A33" s="2660" t="s">
        <v>1183</v>
      </c>
      <c r="B33" s="2661"/>
      <c r="C33" s="2661"/>
      <c r="D33" s="2661"/>
      <c r="E33" s="2661"/>
      <c r="F33" s="2662"/>
      <c r="G33" s="794"/>
      <c r="H33" s="794"/>
      <c r="I33" s="794"/>
    </row>
    <row r="34" spans="1:9">
      <c r="A34" s="785"/>
      <c r="B34" s="786"/>
      <c r="C34" s="786"/>
      <c r="D34" s="786"/>
      <c r="E34" s="786"/>
      <c r="F34" s="937"/>
    </row>
    <row r="35" spans="1:9">
      <c r="A35" s="1029"/>
      <c r="B35" s="565"/>
      <c r="C35" s="565"/>
      <c r="D35" s="565"/>
      <c r="E35" s="565"/>
      <c r="F35" s="1030"/>
    </row>
    <row r="36" spans="1:9">
      <c r="A36" s="1029"/>
      <c r="B36" s="565"/>
      <c r="C36" s="565"/>
      <c r="D36" s="565"/>
      <c r="E36" s="565"/>
      <c r="F36" s="1030"/>
    </row>
    <row r="37" spans="1:9">
      <c r="A37" s="1029"/>
      <c r="B37" s="565"/>
      <c r="C37" s="565"/>
      <c r="D37" s="565"/>
      <c r="E37" s="565"/>
      <c r="F37" s="1030"/>
    </row>
    <row r="38" spans="1:9">
      <c r="A38" s="1029"/>
      <c r="B38" s="565"/>
      <c r="C38" s="565"/>
      <c r="D38" s="565"/>
      <c r="E38" s="565"/>
      <c r="F38" s="1030"/>
    </row>
    <row r="39" spans="1:9">
      <c r="A39" s="1029"/>
      <c r="B39" s="565"/>
      <c r="C39" s="565"/>
      <c r="D39" s="565"/>
      <c r="E39" s="565"/>
      <c r="F39" s="1030"/>
    </row>
    <row r="40" spans="1:9">
      <c r="A40" s="1029"/>
      <c r="B40" s="565"/>
      <c r="C40" s="565"/>
      <c r="D40" s="565"/>
      <c r="E40" s="565"/>
      <c r="F40" s="1030"/>
    </row>
    <row r="41" spans="1:9">
      <c r="A41" s="1029"/>
      <c r="B41" s="565"/>
      <c r="C41" s="565"/>
      <c r="D41" s="565"/>
      <c r="E41" s="565"/>
      <c r="F41" s="1030"/>
    </row>
    <row r="42" spans="1:9">
      <c r="A42" s="1029"/>
      <c r="B42" s="565"/>
      <c r="C42" s="565"/>
      <c r="D42" s="565"/>
      <c r="E42" s="565"/>
      <c r="F42" s="1030"/>
    </row>
    <row r="43" spans="1:9">
      <c r="A43" s="1029"/>
      <c r="B43" s="565"/>
      <c r="C43" s="565"/>
      <c r="D43" s="565"/>
      <c r="E43" s="565"/>
      <c r="F43" s="1030"/>
    </row>
    <row r="44" spans="1:9" ht="13.5" thickBot="1">
      <c r="A44" s="1031"/>
      <c r="B44" s="1032"/>
      <c r="C44" s="1032"/>
      <c r="D44" s="1032"/>
      <c r="E44" s="1032"/>
      <c r="F44" s="1023"/>
    </row>
    <row r="45" spans="1:9">
      <c r="A45" s="1029"/>
      <c r="B45" s="565"/>
      <c r="C45" s="565"/>
      <c r="D45" s="565"/>
      <c r="E45" s="565"/>
      <c r="F45" s="565"/>
    </row>
    <row r="46" spans="1:9">
      <c r="A46" s="1029"/>
      <c r="B46" s="565"/>
      <c r="C46" s="565"/>
      <c r="D46" s="565"/>
      <c r="E46" s="565"/>
      <c r="F46" s="565"/>
    </row>
    <row r="47" spans="1:9" ht="13.5" thickBot="1">
      <c r="A47" s="1031"/>
      <c r="B47" s="1032"/>
      <c r="C47" s="1032"/>
      <c r="D47" s="1032"/>
      <c r="E47" s="1032"/>
      <c r="F47" s="1032"/>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6.xml><?xml version="1.0" encoding="utf-8"?>
<worksheet xmlns="http://schemas.openxmlformats.org/spreadsheetml/2006/main" xmlns:r="http://schemas.openxmlformats.org/officeDocument/2006/relationships">
  <sheetPr published="0">
    <pageSetUpPr fitToPage="1"/>
  </sheetPr>
  <dimension ref="A1:F46"/>
  <sheetViews>
    <sheetView workbookViewId="0">
      <selection activeCell="H16" sqref="H16"/>
    </sheetView>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886</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3.5" thickBot="1">
      <c r="A24" s="766"/>
      <c r="B24" s="767"/>
      <c r="C24" s="766"/>
      <c r="D24" s="775"/>
      <c r="E24" s="775"/>
      <c r="F24" s="792"/>
    </row>
    <row r="25" spans="1:6" ht="13.5" thickBot="1">
      <c r="A25" s="776" t="s">
        <v>369</v>
      </c>
      <c r="B25" s="777"/>
      <c r="C25" s="776">
        <f>SUM(C6:C24)</f>
        <v>0</v>
      </c>
      <c r="D25" s="779">
        <f t="shared" ref="D25:E25" si="1">SUM(D6:D24)</f>
        <v>0</v>
      </c>
      <c r="E25" s="779">
        <f t="shared" si="1"/>
        <v>0</v>
      </c>
      <c r="F25" s="1283">
        <f>D25-E25</f>
        <v>0</v>
      </c>
    </row>
    <row r="26" spans="1:6">
      <c r="A26" s="782"/>
      <c r="B26" s="783"/>
      <c r="C26" s="783"/>
      <c r="D26" s="783"/>
      <c r="E26" s="783"/>
      <c r="F26" s="784"/>
    </row>
    <row r="27" spans="1:6" ht="13.5" thickBot="1">
      <c r="A27" s="2663"/>
      <c r="B27" s="2664"/>
      <c r="C27" s="2664"/>
      <c r="D27" s="2664"/>
      <c r="E27" s="2664"/>
      <c r="F27" s="2665"/>
    </row>
    <row r="28" spans="1:6" ht="14.25">
      <c r="A28" s="1024" t="s">
        <v>863</v>
      </c>
      <c r="B28" s="1025"/>
      <c r="C28" s="1026"/>
      <c r="D28" s="1026"/>
      <c r="E28" s="1026"/>
      <c r="F28" s="1027"/>
    </row>
    <row r="29" spans="1:6">
      <c r="A29" s="936"/>
      <c r="B29" s="553"/>
      <c r="C29" s="553"/>
      <c r="D29" s="553"/>
      <c r="E29" s="553"/>
      <c r="F29" s="1028"/>
    </row>
    <row r="30" spans="1:6" ht="12.75" customHeight="1">
      <c r="A30" s="2616" t="s">
        <v>966</v>
      </c>
      <c r="B30" s="2438"/>
      <c r="C30" s="2438"/>
      <c r="D30" s="2438"/>
      <c r="E30" s="2438"/>
      <c r="F30" s="2617"/>
    </row>
    <row r="31" spans="1:6">
      <c r="A31" s="1186"/>
      <c r="B31" s="1187"/>
      <c r="C31" s="1187"/>
      <c r="D31" s="1187"/>
      <c r="E31" s="1187"/>
      <c r="F31" s="1188"/>
    </row>
    <row r="32" spans="1:6">
      <c r="A32" s="1186"/>
      <c r="B32" s="1187"/>
      <c r="C32" s="1187"/>
      <c r="D32" s="1187"/>
      <c r="E32" s="1187"/>
      <c r="F32" s="1188"/>
    </row>
    <row r="33" spans="1:6">
      <c r="A33" s="1186"/>
      <c r="B33" s="1187"/>
      <c r="C33" s="1187"/>
      <c r="D33" s="1187"/>
      <c r="E33" s="1187"/>
      <c r="F33" s="1188"/>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ht="13.5" thickBot="1">
      <c r="A46" s="797"/>
      <c r="B46" s="798"/>
      <c r="C46" s="798"/>
      <c r="D46" s="798"/>
      <c r="E46" s="798"/>
      <c r="F46" s="1105"/>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sheetPr published="0">
    <pageSetUpPr fitToPage="1"/>
  </sheetPr>
  <dimension ref="A1:F46"/>
  <sheetViews>
    <sheetView workbookViewId="0">
      <selection activeCell="H16" sqref="H16"/>
    </sheetView>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885</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760"/>
    </row>
    <row r="6" spans="1:6">
      <c r="A6" s="761" t="s">
        <v>796</v>
      </c>
      <c r="B6" s="762"/>
      <c r="C6" s="763"/>
      <c r="D6" s="763"/>
      <c r="E6" s="763"/>
      <c r="F6" s="763"/>
    </row>
    <row r="7" spans="1:6" ht="13.5" thickBot="1">
      <c r="A7" s="765"/>
      <c r="B7" s="763"/>
      <c r="C7" s="763"/>
      <c r="D7" s="763"/>
      <c r="E7" s="763"/>
      <c r="F7" s="763"/>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D20-E20</f>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2.75" customHeight="1" thickBot="1">
      <c r="A24" s="766"/>
      <c r="B24" s="767"/>
      <c r="C24" s="766"/>
      <c r="D24" s="775"/>
      <c r="E24" s="775"/>
      <c r="F24" s="792"/>
    </row>
    <row r="25" spans="1:6" ht="12.75" customHeight="1" thickBot="1">
      <c r="A25" s="776" t="s">
        <v>369</v>
      </c>
      <c r="B25" s="777"/>
      <c r="C25" s="776">
        <f>SUM(C6:C24)</f>
        <v>0</v>
      </c>
      <c r="D25" s="779">
        <f t="shared" ref="D25:E25" si="1">SUM(D6:D24)</f>
        <v>0</v>
      </c>
      <c r="E25" s="779">
        <f t="shared" si="1"/>
        <v>0</v>
      </c>
      <c r="F25" s="1283">
        <f>D25-E25</f>
        <v>0</v>
      </c>
    </row>
    <row r="26" spans="1:6" ht="12.75" customHeight="1">
      <c r="A26" s="782"/>
      <c r="B26" s="783"/>
      <c r="C26" s="783"/>
      <c r="D26" s="783"/>
      <c r="E26" s="783"/>
      <c r="F26" s="783"/>
    </row>
    <row r="27" spans="1:6" ht="13.5" thickBot="1">
      <c r="A27" s="2649"/>
      <c r="B27" s="2650"/>
      <c r="C27" s="2650"/>
      <c r="D27" s="2650"/>
      <c r="E27" s="2650"/>
      <c r="F27" s="2650"/>
    </row>
    <row r="28" spans="1:6" ht="14.25">
      <c r="A28" s="1024" t="s">
        <v>863</v>
      </c>
      <c r="B28" s="1025"/>
      <c r="C28" s="1026"/>
      <c r="D28" s="1026"/>
      <c r="E28" s="1026"/>
      <c r="F28" s="1027"/>
    </row>
    <row r="29" spans="1:6" ht="12.75" customHeight="1">
      <c r="A29" s="936"/>
      <c r="B29" s="553"/>
      <c r="C29" s="553"/>
      <c r="D29" s="553"/>
      <c r="E29" s="553"/>
      <c r="F29" s="1028"/>
    </row>
    <row r="30" spans="1:6" ht="12.75" customHeight="1">
      <c r="A30" s="2616" t="s">
        <v>966</v>
      </c>
      <c r="B30" s="2438"/>
      <c r="C30" s="2438"/>
      <c r="D30" s="2438"/>
      <c r="E30" s="2438"/>
      <c r="F30" s="2617"/>
    </row>
    <row r="31" spans="1:6" ht="12.75" customHeight="1">
      <c r="A31" s="1186"/>
      <c r="B31" s="1187"/>
      <c r="C31" s="1187"/>
      <c r="D31" s="1187"/>
      <c r="E31" s="1187"/>
      <c r="F31" s="1188"/>
    </row>
    <row r="32" spans="1:6">
      <c r="A32" s="1186"/>
      <c r="B32" s="1187"/>
      <c r="C32" s="1187"/>
      <c r="D32" s="1187"/>
      <c r="E32" s="1187"/>
      <c r="F32" s="1188"/>
    </row>
    <row r="33" spans="1:6">
      <c r="A33" s="1186"/>
      <c r="B33" s="1187"/>
      <c r="C33" s="1187"/>
      <c r="D33" s="1187"/>
      <c r="E33" s="1187"/>
      <c r="F33" s="1188"/>
    </row>
    <row r="34" spans="1:6">
      <c r="A34" s="1186"/>
      <c r="B34" s="1187"/>
      <c r="C34" s="1187"/>
      <c r="D34" s="1187"/>
      <c r="E34" s="1187"/>
      <c r="F34" s="1188"/>
    </row>
    <row r="35" spans="1:6">
      <c r="A35" s="1186"/>
      <c r="B35" s="1187"/>
      <c r="C35" s="1187"/>
      <c r="D35" s="1187"/>
      <c r="E35" s="1187"/>
      <c r="F35" s="1188"/>
    </row>
    <row r="36" spans="1:6">
      <c r="A36" s="1186"/>
      <c r="B36" s="1187"/>
      <c r="C36" s="1187"/>
      <c r="D36" s="1187"/>
      <c r="E36" s="1187"/>
      <c r="F36" s="1188"/>
    </row>
    <row r="37" spans="1:6">
      <c r="A37" s="1186"/>
      <c r="B37" s="1187"/>
      <c r="C37" s="1187"/>
      <c r="D37" s="1187"/>
      <c r="E37" s="1187"/>
      <c r="F37" s="1188"/>
    </row>
    <row r="38" spans="1:6">
      <c r="A38" s="1186"/>
      <c r="B38" s="1187"/>
      <c r="C38" s="1187"/>
      <c r="D38" s="1187"/>
      <c r="E38" s="1187"/>
      <c r="F38" s="1188"/>
    </row>
    <row r="39" spans="1:6">
      <c r="A39" s="1186"/>
      <c r="B39" s="1187"/>
      <c r="C39" s="1187"/>
      <c r="D39" s="1187"/>
      <c r="E39" s="1187"/>
      <c r="F39" s="1188"/>
    </row>
    <row r="40" spans="1:6">
      <c r="A40" s="1186"/>
      <c r="B40" s="1187"/>
      <c r="C40" s="1187"/>
      <c r="D40" s="1187"/>
      <c r="E40" s="1187"/>
      <c r="F40" s="1188"/>
    </row>
    <row r="41" spans="1:6">
      <c r="A41" s="1186"/>
      <c r="B41" s="1187"/>
      <c r="C41" s="1187"/>
      <c r="D41" s="1187"/>
      <c r="E41" s="1187"/>
      <c r="F41" s="1188"/>
    </row>
    <row r="42" spans="1:6">
      <c r="A42" s="1186"/>
      <c r="B42" s="1187"/>
      <c r="C42" s="1187"/>
      <c r="D42" s="1187"/>
      <c r="E42" s="1187"/>
      <c r="F42" s="1188"/>
    </row>
    <row r="43" spans="1:6">
      <c r="A43" s="1186"/>
      <c r="B43" s="1187"/>
      <c r="C43" s="1187"/>
      <c r="D43" s="1187"/>
      <c r="E43" s="1187"/>
      <c r="F43" s="1188"/>
    </row>
    <row r="44" spans="1:6">
      <c r="A44" s="1186"/>
      <c r="B44" s="1187"/>
      <c r="C44" s="1187"/>
      <c r="D44" s="1187"/>
      <c r="E44" s="1187"/>
      <c r="F44" s="1188"/>
    </row>
    <row r="45" spans="1:6">
      <c r="A45" s="1186"/>
      <c r="B45" s="1187"/>
      <c r="C45" s="1187"/>
      <c r="D45" s="1187"/>
      <c r="E45" s="1187"/>
      <c r="F45" s="1188"/>
    </row>
    <row r="46" spans="1:6" ht="13.5" thickBot="1">
      <c r="A46" s="797"/>
      <c r="B46" s="798"/>
      <c r="C46" s="798"/>
      <c r="D46" s="798"/>
      <c r="E46" s="798"/>
      <c r="F46" s="1105"/>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sheetPr published="0">
    <pageSetUpPr fitToPage="1"/>
  </sheetPr>
  <dimension ref="A1:H55"/>
  <sheetViews>
    <sheetView workbookViewId="0"/>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884</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2.75" customHeight="1" thickBot="1">
      <c r="A24" s="766"/>
      <c r="B24" s="767"/>
      <c r="C24" s="766"/>
      <c r="D24" s="775"/>
      <c r="E24" s="775"/>
      <c r="F24" s="792"/>
    </row>
    <row r="25" spans="1:6" ht="12.75" customHeight="1" thickBot="1">
      <c r="A25" s="776" t="s">
        <v>369</v>
      </c>
      <c r="B25" s="777"/>
      <c r="C25" s="776">
        <f>SUM(C6:C24)</f>
        <v>0</v>
      </c>
      <c r="D25" s="779">
        <f t="shared" ref="D25:E25" si="1">SUM(D6:D24)</f>
        <v>0</v>
      </c>
      <c r="E25" s="779">
        <f t="shared" si="1"/>
        <v>0</v>
      </c>
      <c r="F25" s="1283">
        <f>D25-E25</f>
        <v>0</v>
      </c>
    </row>
    <row r="26" spans="1:6" ht="12.75" customHeight="1">
      <c r="A26" s="782"/>
      <c r="B26" s="783"/>
      <c r="C26" s="783"/>
      <c r="D26" s="783"/>
      <c r="E26" s="783"/>
      <c r="F26" s="784"/>
    </row>
    <row r="27" spans="1:6" ht="13.5" thickBot="1">
      <c r="A27" s="2663"/>
      <c r="B27" s="2664"/>
      <c r="C27" s="2664"/>
      <c r="D27" s="2664"/>
      <c r="E27" s="2664"/>
      <c r="F27" s="2665"/>
    </row>
    <row r="28" spans="1:6" ht="14.25">
      <c r="A28" s="1024" t="s">
        <v>863</v>
      </c>
      <c r="B28" s="1025"/>
      <c r="C28" s="1026"/>
      <c r="D28" s="1026"/>
      <c r="E28" s="1026"/>
      <c r="F28" s="1027"/>
    </row>
    <row r="29" spans="1:6" ht="12.75" customHeight="1">
      <c r="A29" s="936"/>
      <c r="B29" s="553"/>
      <c r="C29" s="553"/>
      <c r="D29" s="553"/>
      <c r="E29" s="553"/>
      <c r="F29" s="1028"/>
    </row>
    <row r="30" spans="1:6" ht="12.75" customHeight="1">
      <c r="A30" s="2616" t="s">
        <v>966</v>
      </c>
      <c r="B30" s="2438"/>
      <c r="C30" s="2438"/>
      <c r="D30" s="2438"/>
      <c r="E30" s="2438"/>
      <c r="F30" s="2617"/>
    </row>
    <row r="31" spans="1:6" ht="12.75" customHeight="1">
      <c r="A31" s="1186"/>
      <c r="B31" s="1187"/>
      <c r="C31" s="1187"/>
      <c r="D31" s="1187"/>
      <c r="E31" s="1187"/>
      <c r="F31" s="1188"/>
    </row>
    <row r="32" spans="1:6" ht="12.75" customHeight="1">
      <c r="A32" s="1186"/>
      <c r="B32" s="1187"/>
      <c r="C32" s="1187"/>
      <c r="D32" s="1187"/>
      <c r="E32" s="1187"/>
      <c r="F32" s="1188"/>
    </row>
    <row r="33" spans="1:8" ht="12.75" customHeight="1">
      <c r="A33" s="1186"/>
      <c r="B33" s="1187"/>
      <c r="C33" s="1187"/>
      <c r="D33" s="1187"/>
      <c r="E33" s="1187"/>
      <c r="F33" s="1188"/>
    </row>
    <row r="34" spans="1:8" ht="12.75" customHeight="1">
      <c r="A34" s="1186"/>
      <c r="B34" s="1187"/>
      <c r="C34" s="1187"/>
      <c r="D34" s="1187"/>
      <c r="E34" s="1187"/>
      <c r="F34" s="1188"/>
    </row>
    <row r="35" spans="1:8" ht="12.75" customHeight="1">
      <c r="A35" s="1186"/>
      <c r="B35" s="1187"/>
      <c r="C35" s="1187"/>
      <c r="D35" s="1187"/>
      <c r="E35" s="1187"/>
      <c r="F35" s="1188"/>
    </row>
    <row r="36" spans="1:8" ht="12.75" customHeight="1">
      <c r="A36" s="1186"/>
      <c r="B36" s="1187"/>
      <c r="C36" s="1187"/>
      <c r="D36" s="1187"/>
      <c r="E36" s="1187"/>
      <c r="F36" s="1188"/>
    </row>
    <row r="37" spans="1:8" ht="12.75" customHeight="1">
      <c r="A37" s="1186"/>
      <c r="B37" s="1187"/>
      <c r="C37" s="1187"/>
      <c r="D37" s="1187"/>
      <c r="E37" s="1187"/>
      <c r="F37" s="1188"/>
    </row>
    <row r="38" spans="1:8" ht="12.75" customHeight="1" thickBot="1">
      <c r="A38" s="1181"/>
      <c r="B38" s="1182"/>
      <c r="C38" s="1182"/>
      <c r="D38" s="1182"/>
      <c r="E38" s="1182"/>
      <c r="F38" s="1183"/>
    </row>
    <row r="39" spans="1:8">
      <c r="A39" s="1020"/>
      <c r="B39" s="1022"/>
      <c r="C39" s="1022"/>
      <c r="D39" s="1022"/>
      <c r="E39" s="1022"/>
      <c r="F39" s="1022"/>
    </row>
    <row r="40" spans="1:8" ht="18">
      <c r="A40" s="208" t="s">
        <v>510</v>
      </c>
      <c r="B40" s="1022"/>
      <c r="C40" s="1022"/>
      <c r="D40" s="1022"/>
      <c r="E40" s="1022"/>
      <c r="F40" s="1022"/>
    </row>
    <row r="41" spans="1:8" ht="35.25" customHeight="1">
      <c r="A41" s="2933" t="s">
        <v>1623</v>
      </c>
      <c r="B41" s="794" t="str">
        <f>ANNEXES!D18</f>
        <v xml:space="preserve">Le processus d'activation des frais généraux ainsi que des investissements doivent faire partie de la notice méthodologique transmise à la CWaPE. A défaut, veuillez détailler et commenter ces processus. </v>
      </c>
      <c r="C41" s="794"/>
      <c r="D41" s="794"/>
      <c r="E41" s="794"/>
      <c r="F41" s="794"/>
      <c r="G41" s="968"/>
      <c r="H41" s="968"/>
    </row>
    <row r="42" spans="1:8" ht="12.75" customHeight="1">
      <c r="A42" s="1020"/>
      <c r="B42" s="1022"/>
      <c r="C42" s="1022"/>
      <c r="D42" s="1022"/>
      <c r="E42" s="1022"/>
      <c r="F42" s="1022"/>
      <c r="G42" s="940"/>
      <c r="H42" s="940"/>
    </row>
    <row r="43" spans="1:8">
      <c r="A43" s="1020"/>
      <c r="B43" s="1022"/>
      <c r="C43" s="1022"/>
      <c r="D43" s="1022"/>
      <c r="E43" s="1022"/>
      <c r="F43" s="1022"/>
    </row>
    <row r="44" spans="1:8">
      <c r="A44" s="1020"/>
      <c r="B44" s="1022"/>
      <c r="C44" s="1022"/>
      <c r="D44" s="1022"/>
      <c r="E44" s="1022"/>
      <c r="F44" s="1022"/>
    </row>
    <row r="45" spans="1:8">
      <c r="A45" s="1020"/>
      <c r="B45" s="1022"/>
      <c r="C45" s="1022"/>
      <c r="D45" s="1022"/>
      <c r="E45" s="1022"/>
      <c r="F45" s="1022"/>
    </row>
    <row r="46" spans="1:8">
      <c r="A46" s="1020"/>
      <c r="B46" s="1022"/>
      <c r="C46" s="1022"/>
      <c r="D46" s="1022"/>
      <c r="E46" s="1022"/>
      <c r="F46" s="1022"/>
    </row>
    <row r="47" spans="1:8">
      <c r="A47" s="1020"/>
      <c r="B47" s="1022"/>
      <c r="C47" s="1022"/>
      <c r="D47" s="1022"/>
      <c r="E47" s="1022"/>
      <c r="F47" s="1022"/>
    </row>
    <row r="48" spans="1:8">
      <c r="A48" s="1020"/>
      <c r="B48" s="1022"/>
      <c r="C48" s="1022"/>
      <c r="D48" s="1022"/>
      <c r="E48" s="1022"/>
      <c r="F48" s="1022"/>
    </row>
    <row r="49" spans="1:6">
      <c r="A49" s="1020"/>
      <c r="B49" s="1022"/>
      <c r="C49" s="1022"/>
      <c r="D49" s="1022"/>
      <c r="E49" s="1022"/>
      <c r="F49" s="1022"/>
    </row>
    <row r="50" spans="1:6">
      <c r="A50" s="1020"/>
      <c r="B50" s="1022"/>
      <c r="C50" s="1022"/>
      <c r="D50" s="1022"/>
      <c r="E50" s="1022"/>
      <c r="F50" s="1022"/>
    </row>
    <row r="51" spans="1:6">
      <c r="A51" s="1020"/>
      <c r="B51" s="1022"/>
      <c r="C51" s="1022"/>
      <c r="D51" s="1022"/>
      <c r="E51" s="1022"/>
      <c r="F51" s="1022"/>
    </row>
    <row r="52" spans="1:6">
      <c r="A52" s="1020"/>
      <c r="B52" s="1022"/>
      <c r="C52" s="1022"/>
      <c r="D52" s="1022"/>
      <c r="E52" s="1022"/>
      <c r="F52" s="1022"/>
    </row>
    <row r="53" spans="1:6">
      <c r="A53" s="1020"/>
      <c r="B53" s="1022"/>
      <c r="C53" s="1022"/>
      <c r="D53" s="1022"/>
      <c r="E53" s="1022"/>
      <c r="F53" s="1022"/>
    </row>
    <row r="54" spans="1:6">
      <c r="A54" s="1020"/>
      <c r="B54" s="1022"/>
      <c r="C54" s="1022"/>
      <c r="D54" s="1022"/>
      <c r="E54" s="1022"/>
      <c r="F54" s="1022"/>
    </row>
    <row r="55" spans="1:6" ht="13.5" thickBot="1">
      <c r="A55" s="797"/>
      <c r="B55" s="798"/>
      <c r="C55" s="798"/>
      <c r="D55" s="798"/>
      <c r="E55" s="798"/>
      <c r="F55" s="798"/>
    </row>
  </sheetData>
  <mergeCells count="8">
    <mergeCell ref="A27:F27"/>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sheetPr published="0"/>
  <dimension ref="A1:F42"/>
  <sheetViews>
    <sheetView workbookViewId="0">
      <selection activeCell="J29" sqref="J29"/>
    </sheetView>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1367</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35"/>
      <c r="B10" s="2612"/>
      <c r="C10" s="2653"/>
      <c r="D10" s="2624"/>
      <c r="E10" s="2615"/>
      <c r="F10" s="2643"/>
    </row>
    <row r="11" spans="1:6">
      <c r="A11" s="766"/>
      <c r="B11" s="767"/>
      <c r="C11" s="767"/>
      <c r="D11" s="767"/>
      <c r="E11" s="767"/>
      <c r="F11" s="792"/>
    </row>
    <row r="12" spans="1:6">
      <c r="A12" s="770"/>
      <c r="B12" s="771"/>
      <c r="C12" s="771"/>
      <c r="D12" s="771"/>
      <c r="E12" s="771"/>
      <c r="F12" s="1261">
        <f>D12-E12</f>
        <v>0</v>
      </c>
    </row>
    <row r="13" spans="1:6">
      <c r="A13" s="770"/>
      <c r="B13" s="771"/>
      <c r="C13" s="771"/>
      <c r="D13" s="771"/>
      <c r="E13" s="771"/>
      <c r="F13" s="1261">
        <f t="shared" ref="F13:F23" si="0">D13-E13</f>
        <v>0</v>
      </c>
    </row>
    <row r="14" spans="1:6">
      <c r="A14" s="770"/>
      <c r="B14" s="771"/>
      <c r="C14" s="771"/>
      <c r="D14" s="771"/>
      <c r="E14" s="771"/>
      <c r="F14" s="1261">
        <f t="shared" si="0"/>
        <v>0</v>
      </c>
    </row>
    <row r="15" spans="1:6">
      <c r="A15" s="770"/>
      <c r="B15" s="771"/>
      <c r="C15" s="771"/>
      <c r="D15" s="771"/>
      <c r="E15" s="771"/>
      <c r="F15" s="1261">
        <f t="shared" si="0"/>
        <v>0</v>
      </c>
    </row>
    <row r="16" spans="1:6">
      <c r="A16" s="770"/>
      <c r="B16" s="771"/>
      <c r="C16" s="771"/>
      <c r="D16" s="771"/>
      <c r="E16" s="771"/>
      <c r="F16" s="1261">
        <f t="shared" si="0"/>
        <v>0</v>
      </c>
    </row>
    <row r="17" spans="1:6">
      <c r="A17" s="770"/>
      <c r="B17" s="771"/>
      <c r="C17" s="771"/>
      <c r="D17" s="771"/>
      <c r="E17" s="771"/>
      <c r="F17" s="1261">
        <f t="shared" si="0"/>
        <v>0</v>
      </c>
    </row>
    <row r="18" spans="1:6">
      <c r="A18" s="770"/>
      <c r="B18" s="771"/>
      <c r="C18" s="771"/>
      <c r="D18" s="771"/>
      <c r="E18" s="771"/>
      <c r="F18" s="1261">
        <f t="shared" si="0"/>
        <v>0</v>
      </c>
    </row>
    <row r="19" spans="1:6">
      <c r="A19" s="770"/>
      <c r="B19" s="771"/>
      <c r="C19" s="771"/>
      <c r="D19" s="771"/>
      <c r="E19" s="771"/>
      <c r="F19" s="1261">
        <f t="shared" si="0"/>
        <v>0</v>
      </c>
    </row>
    <row r="20" spans="1:6">
      <c r="A20" s="770"/>
      <c r="B20" s="771"/>
      <c r="C20" s="771"/>
      <c r="D20" s="771"/>
      <c r="E20" s="771"/>
      <c r="F20" s="1261">
        <f t="shared" si="0"/>
        <v>0</v>
      </c>
    </row>
    <row r="21" spans="1:6">
      <c r="A21" s="770"/>
      <c r="B21" s="771"/>
      <c r="C21" s="771"/>
      <c r="D21" s="771"/>
      <c r="E21" s="771"/>
      <c r="F21" s="1261">
        <f t="shared" si="0"/>
        <v>0</v>
      </c>
    </row>
    <row r="22" spans="1:6">
      <c r="A22" s="770"/>
      <c r="B22" s="771"/>
      <c r="C22" s="771"/>
      <c r="D22" s="771"/>
      <c r="E22" s="771"/>
      <c r="F22" s="1261">
        <f t="shared" si="0"/>
        <v>0</v>
      </c>
    </row>
    <row r="23" spans="1:6">
      <c r="A23" s="770"/>
      <c r="B23" s="771"/>
      <c r="C23" s="771"/>
      <c r="D23" s="771"/>
      <c r="E23" s="771"/>
      <c r="F23" s="1261">
        <f t="shared" si="0"/>
        <v>0</v>
      </c>
    </row>
    <row r="24" spans="1:6" ht="12.75" customHeight="1" thickBot="1">
      <c r="A24" s="766"/>
      <c r="B24" s="767"/>
      <c r="C24" s="767"/>
      <c r="D24" s="767"/>
      <c r="E24" s="767"/>
      <c r="F24" s="792"/>
    </row>
    <row r="25" spans="1:6" ht="12.75" customHeight="1" thickBot="1">
      <c r="A25" s="776" t="s">
        <v>369</v>
      </c>
      <c r="B25" s="777"/>
      <c r="C25" s="777">
        <f>SUM(C12:C24)</f>
        <v>0</v>
      </c>
      <c r="D25" s="777">
        <f>SUM(D12:D24)</f>
        <v>0</v>
      </c>
      <c r="E25" s="777">
        <f>SUM(E12:E24)</f>
        <v>0</v>
      </c>
      <c r="F25" s="1283">
        <f>D25-E25</f>
        <v>0</v>
      </c>
    </row>
    <row r="26" spans="1:6" ht="12.75" customHeight="1">
      <c r="A26" s="782"/>
      <c r="B26" s="783"/>
      <c r="C26" s="783"/>
      <c r="D26" s="783"/>
      <c r="E26" s="783"/>
      <c r="F26" s="784"/>
    </row>
    <row r="27" spans="1:6" ht="13.5" thickBot="1">
      <c r="A27" s="2649"/>
      <c r="B27" s="2650"/>
      <c r="C27" s="2650"/>
      <c r="D27" s="2650"/>
      <c r="E27" s="2650"/>
      <c r="F27" s="2651"/>
    </row>
    <row r="28" spans="1:6" ht="14.25">
      <c r="A28" s="1024" t="s">
        <v>863</v>
      </c>
      <c r="B28" s="1025"/>
      <c r="C28" s="1026"/>
      <c r="D28" s="1026"/>
      <c r="E28" s="1026"/>
      <c r="F28" s="1027"/>
    </row>
    <row r="29" spans="1:6" ht="12.75" customHeight="1">
      <c r="A29" s="936"/>
      <c r="B29" s="553"/>
      <c r="C29" s="553"/>
      <c r="D29" s="553"/>
      <c r="E29" s="553"/>
      <c r="F29" s="1028"/>
    </row>
    <row r="30" spans="1:6" ht="12.75" customHeight="1">
      <c r="A30" s="2616" t="s">
        <v>1368</v>
      </c>
      <c r="B30" s="2438"/>
      <c r="C30" s="2438"/>
      <c r="D30" s="2438"/>
      <c r="E30" s="2438"/>
      <c r="F30" s="2617"/>
    </row>
    <row r="31" spans="1:6" ht="12.75" customHeight="1">
      <c r="A31" s="2616" t="s">
        <v>1369</v>
      </c>
      <c r="B31" s="2438"/>
      <c r="C31" s="2438"/>
      <c r="D31" s="2438"/>
      <c r="E31" s="2438"/>
      <c r="F31" s="2617"/>
    </row>
    <row r="32" spans="1:6">
      <c r="A32" s="2182"/>
      <c r="B32" s="2180"/>
      <c r="C32" s="2180"/>
      <c r="D32" s="2180"/>
      <c r="E32" s="2180"/>
      <c r="F32" s="2183"/>
    </row>
    <row r="33" spans="1:6">
      <c r="A33" s="2182"/>
      <c r="B33" s="2180"/>
      <c r="C33" s="2180"/>
      <c r="D33" s="2180"/>
      <c r="E33" s="2180"/>
      <c r="F33" s="2183"/>
    </row>
    <row r="34" spans="1:6">
      <c r="A34" s="2182"/>
      <c r="B34" s="2180"/>
      <c r="C34" s="2180"/>
      <c r="D34" s="2180"/>
      <c r="E34" s="2180"/>
      <c r="F34" s="2183"/>
    </row>
    <row r="35" spans="1:6">
      <c r="A35" s="2182"/>
      <c r="B35" s="2180"/>
      <c r="C35" s="2180"/>
      <c r="D35" s="2180"/>
      <c r="E35" s="2180"/>
      <c r="F35" s="2183"/>
    </row>
    <row r="36" spans="1:6">
      <c r="A36" s="2182"/>
      <c r="B36" s="2180"/>
      <c r="C36" s="2180"/>
      <c r="D36" s="2180"/>
      <c r="E36" s="2180"/>
      <c r="F36" s="2183"/>
    </row>
    <row r="37" spans="1:6">
      <c r="A37" s="2182"/>
      <c r="B37" s="2180"/>
      <c r="C37" s="2180"/>
      <c r="D37" s="2180"/>
      <c r="E37" s="2180"/>
      <c r="F37" s="2183"/>
    </row>
    <row r="38" spans="1:6">
      <c r="A38" s="2182"/>
      <c r="B38" s="2180"/>
      <c r="C38" s="2180"/>
      <c r="D38" s="2180"/>
      <c r="E38" s="2180"/>
      <c r="F38" s="2183"/>
    </row>
    <row r="39" spans="1:6">
      <c r="A39" s="2182"/>
      <c r="B39" s="2180"/>
      <c r="C39" s="2180"/>
      <c r="D39" s="2180"/>
      <c r="E39" s="2180"/>
      <c r="F39" s="2183"/>
    </row>
    <row r="40" spans="1:6">
      <c r="A40" s="2182"/>
      <c r="B40" s="2180"/>
      <c r="C40" s="2180"/>
      <c r="D40" s="2180"/>
      <c r="E40" s="2180"/>
      <c r="F40" s="2183"/>
    </row>
    <row r="41" spans="1:6">
      <c r="A41" s="2182"/>
      <c r="B41" s="2180"/>
      <c r="C41" s="2180"/>
      <c r="D41" s="2180"/>
      <c r="E41" s="2180"/>
      <c r="F41" s="2183"/>
    </row>
    <row r="42" spans="1:6" ht="13.5" thickBot="1">
      <c r="A42" s="797"/>
      <c r="B42" s="798"/>
      <c r="C42" s="798"/>
      <c r="D42" s="798"/>
      <c r="E42" s="798"/>
      <c r="F42" s="1023"/>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sheetPr published="0"/>
  <dimension ref="A1:F47"/>
  <sheetViews>
    <sheetView workbookViewId="0">
      <selection activeCell="D26" sqref="D26"/>
    </sheetView>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1370</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35"/>
      <c r="B10" s="2612"/>
      <c r="C10" s="2653"/>
      <c r="D10" s="2624"/>
      <c r="E10" s="2615"/>
      <c r="F10" s="2643"/>
    </row>
    <row r="11" spans="1:6">
      <c r="A11" s="766"/>
      <c r="B11" s="767"/>
      <c r="C11" s="767"/>
      <c r="D11" s="767"/>
      <c r="E11" s="767"/>
      <c r="F11" s="792"/>
    </row>
    <row r="12" spans="1:6">
      <c r="A12" s="770"/>
      <c r="B12" s="771"/>
      <c r="C12" s="771"/>
      <c r="D12" s="771"/>
      <c r="E12" s="771"/>
      <c r="F12" s="1261">
        <f>D12-E12</f>
        <v>0</v>
      </c>
    </row>
    <row r="13" spans="1:6">
      <c r="A13" s="770"/>
      <c r="B13" s="771"/>
      <c r="C13" s="771"/>
      <c r="D13" s="771"/>
      <c r="E13" s="771"/>
      <c r="F13" s="1261">
        <f t="shared" ref="F13:F23" si="0">D13-E13</f>
        <v>0</v>
      </c>
    </row>
    <row r="14" spans="1:6">
      <c r="A14" s="770"/>
      <c r="B14" s="771"/>
      <c r="C14" s="771"/>
      <c r="D14" s="771"/>
      <c r="E14" s="771"/>
      <c r="F14" s="1261">
        <f t="shared" si="0"/>
        <v>0</v>
      </c>
    </row>
    <row r="15" spans="1:6">
      <c r="A15" s="770"/>
      <c r="B15" s="771"/>
      <c r="C15" s="771"/>
      <c r="D15" s="771"/>
      <c r="E15" s="771"/>
      <c r="F15" s="1261">
        <f t="shared" si="0"/>
        <v>0</v>
      </c>
    </row>
    <row r="16" spans="1:6">
      <c r="A16" s="770"/>
      <c r="B16" s="771"/>
      <c r="C16" s="771"/>
      <c r="D16" s="771"/>
      <c r="E16" s="771"/>
      <c r="F16" s="1261">
        <f t="shared" si="0"/>
        <v>0</v>
      </c>
    </row>
    <row r="17" spans="1:6">
      <c r="A17" s="770"/>
      <c r="B17" s="771"/>
      <c r="C17" s="771"/>
      <c r="D17" s="771"/>
      <c r="E17" s="771"/>
      <c r="F17" s="1261">
        <f t="shared" si="0"/>
        <v>0</v>
      </c>
    </row>
    <row r="18" spans="1:6">
      <c r="A18" s="770"/>
      <c r="B18" s="771"/>
      <c r="C18" s="771"/>
      <c r="D18" s="771"/>
      <c r="E18" s="771"/>
      <c r="F18" s="1261">
        <f t="shared" si="0"/>
        <v>0</v>
      </c>
    </row>
    <row r="19" spans="1:6">
      <c r="A19" s="770"/>
      <c r="B19" s="771"/>
      <c r="C19" s="771"/>
      <c r="D19" s="771"/>
      <c r="E19" s="771"/>
      <c r="F19" s="1261">
        <f t="shared" si="0"/>
        <v>0</v>
      </c>
    </row>
    <row r="20" spans="1:6">
      <c r="A20" s="770"/>
      <c r="B20" s="771"/>
      <c r="C20" s="771"/>
      <c r="D20" s="771"/>
      <c r="E20" s="771"/>
      <c r="F20" s="1261">
        <f t="shared" si="0"/>
        <v>0</v>
      </c>
    </row>
    <row r="21" spans="1:6">
      <c r="A21" s="770"/>
      <c r="B21" s="771"/>
      <c r="C21" s="771"/>
      <c r="D21" s="771"/>
      <c r="E21" s="771"/>
      <c r="F21" s="1261">
        <f t="shared" si="0"/>
        <v>0</v>
      </c>
    </row>
    <row r="22" spans="1:6">
      <c r="A22" s="770"/>
      <c r="B22" s="771"/>
      <c r="C22" s="771"/>
      <c r="D22" s="771"/>
      <c r="E22" s="771"/>
      <c r="F22" s="1261">
        <f t="shared" si="0"/>
        <v>0</v>
      </c>
    </row>
    <row r="23" spans="1:6">
      <c r="A23" s="770"/>
      <c r="B23" s="771"/>
      <c r="C23" s="771"/>
      <c r="D23" s="771"/>
      <c r="E23" s="771"/>
      <c r="F23" s="1261">
        <f t="shared" si="0"/>
        <v>0</v>
      </c>
    </row>
    <row r="24" spans="1:6" ht="12.75" customHeight="1" thickBot="1">
      <c r="A24" s="766"/>
      <c r="B24" s="767"/>
      <c r="C24" s="767"/>
      <c r="D24" s="767"/>
      <c r="E24" s="767"/>
      <c r="F24" s="792"/>
    </row>
    <row r="25" spans="1:6" ht="12.75" customHeight="1" thickBot="1">
      <c r="A25" s="776" t="s">
        <v>369</v>
      </c>
      <c r="B25" s="777"/>
      <c r="C25" s="777">
        <f t="shared" ref="C25" si="1">SUM(C12:C24)</f>
        <v>0</v>
      </c>
      <c r="D25" s="777">
        <f>SUM(D12:D24)</f>
        <v>0</v>
      </c>
      <c r="E25" s="777">
        <f>SUM(E12:E24)</f>
        <v>0</v>
      </c>
      <c r="F25" s="1283">
        <f>D25-E25</f>
        <v>0</v>
      </c>
    </row>
    <row r="26" spans="1:6" ht="12.75" customHeight="1">
      <c r="A26" s="782"/>
      <c r="B26" s="783"/>
      <c r="C26" s="783"/>
      <c r="D26" s="783"/>
      <c r="E26" s="783"/>
      <c r="F26" s="784"/>
    </row>
    <row r="27" spans="1:6" ht="13.5" thickBot="1">
      <c r="A27" s="2649"/>
      <c r="B27" s="2650"/>
      <c r="C27" s="2650"/>
      <c r="D27" s="2650"/>
      <c r="E27" s="2650"/>
      <c r="F27" s="2651"/>
    </row>
    <row r="28" spans="1:6" ht="14.25">
      <c r="A28" s="1024" t="s">
        <v>863</v>
      </c>
      <c r="B28" s="1025"/>
      <c r="C28" s="1026"/>
      <c r="D28" s="1026"/>
      <c r="E28" s="1026"/>
      <c r="F28" s="1027"/>
    </row>
    <row r="29" spans="1:6" ht="12.75" customHeight="1">
      <c r="A29" s="936"/>
      <c r="B29" s="553"/>
      <c r="C29" s="553"/>
      <c r="D29" s="553"/>
      <c r="E29" s="553"/>
      <c r="F29" s="1028"/>
    </row>
    <row r="30" spans="1:6" ht="12.75" customHeight="1">
      <c r="A30" s="2616" t="s">
        <v>1368</v>
      </c>
      <c r="B30" s="2438"/>
      <c r="C30" s="2438"/>
      <c r="D30" s="2438"/>
      <c r="E30" s="2438"/>
      <c r="F30" s="2617"/>
    </row>
    <row r="31" spans="1:6" ht="12.75" customHeight="1">
      <c r="A31" s="2616" t="s">
        <v>1369</v>
      </c>
      <c r="B31" s="2438"/>
      <c r="C31" s="2438"/>
      <c r="D31" s="2438"/>
      <c r="E31" s="2438"/>
      <c r="F31" s="2617"/>
    </row>
    <row r="32" spans="1:6">
      <c r="A32" s="2182"/>
      <c r="B32" s="2180"/>
      <c r="C32" s="2180"/>
      <c r="D32" s="2180"/>
      <c r="E32" s="2180"/>
      <c r="F32" s="2183"/>
    </row>
    <row r="33" spans="1:6">
      <c r="A33" s="2182"/>
      <c r="B33" s="2180"/>
      <c r="C33" s="2180"/>
      <c r="D33" s="2180"/>
      <c r="E33" s="2180"/>
      <c r="F33" s="2183"/>
    </row>
    <row r="34" spans="1:6">
      <c r="A34" s="2182"/>
      <c r="B34" s="2180"/>
      <c r="C34" s="2180"/>
      <c r="D34" s="2180"/>
      <c r="E34" s="2180"/>
      <c r="F34" s="2183"/>
    </row>
    <row r="35" spans="1:6">
      <c r="A35" s="2182"/>
      <c r="B35" s="2180"/>
      <c r="C35" s="2180"/>
      <c r="D35" s="2180"/>
      <c r="E35" s="2180"/>
      <c r="F35" s="2183"/>
    </row>
    <row r="36" spans="1:6">
      <c r="A36" s="2182"/>
      <c r="B36" s="2180"/>
      <c r="C36" s="2180"/>
      <c r="D36" s="2180"/>
      <c r="E36" s="2180"/>
      <c r="F36" s="2183"/>
    </row>
    <row r="37" spans="1:6">
      <c r="A37" s="2182"/>
      <c r="B37" s="2180"/>
      <c r="C37" s="2180"/>
      <c r="D37" s="2180"/>
      <c r="E37" s="2180"/>
      <c r="F37" s="2183"/>
    </row>
    <row r="38" spans="1:6">
      <c r="A38" s="2182"/>
      <c r="B38" s="2180"/>
      <c r="C38" s="2180"/>
      <c r="D38" s="2180"/>
      <c r="E38" s="2180"/>
      <c r="F38" s="2183"/>
    </row>
    <row r="39" spans="1:6">
      <c r="A39" s="2182"/>
      <c r="B39" s="2180"/>
      <c r="C39" s="2180"/>
      <c r="D39" s="2180"/>
      <c r="E39" s="2180"/>
      <c r="F39" s="2183"/>
    </row>
    <row r="40" spans="1:6">
      <c r="A40" s="2182"/>
      <c r="B40" s="2180"/>
      <c r="C40" s="2180"/>
      <c r="D40" s="2180"/>
      <c r="E40" s="2180"/>
      <c r="F40" s="2183"/>
    </row>
    <row r="41" spans="1:6">
      <c r="A41" s="2182"/>
      <c r="B41" s="2180"/>
      <c r="C41" s="2180"/>
      <c r="D41" s="2180"/>
      <c r="E41" s="2180"/>
      <c r="F41" s="2183"/>
    </row>
    <row r="42" spans="1:6">
      <c r="A42" s="2182"/>
      <c r="B42" s="2180"/>
      <c r="C42" s="2180"/>
      <c r="D42" s="2180"/>
      <c r="E42" s="2180"/>
      <c r="F42" s="2183"/>
    </row>
    <row r="43" spans="1:6">
      <c r="A43" s="2182"/>
      <c r="B43" s="2180"/>
      <c r="C43" s="2180"/>
      <c r="D43" s="2180"/>
      <c r="E43" s="2180"/>
      <c r="F43" s="2183"/>
    </row>
    <row r="44" spans="1:6">
      <c r="A44" s="2182"/>
      <c r="B44" s="2180"/>
      <c r="C44" s="2180"/>
      <c r="D44" s="2180"/>
      <c r="E44" s="2180"/>
      <c r="F44" s="2183"/>
    </row>
    <row r="45" spans="1:6">
      <c r="A45" s="2182"/>
      <c r="B45" s="2180"/>
      <c r="C45" s="2180"/>
      <c r="D45" s="2180"/>
      <c r="E45" s="2180"/>
      <c r="F45" s="2183"/>
    </row>
    <row r="46" spans="1:6">
      <c r="A46" s="2182"/>
      <c r="B46" s="2180"/>
      <c r="C46" s="2180"/>
      <c r="D46" s="2180"/>
      <c r="E46" s="2180"/>
      <c r="F46" s="2183"/>
    </row>
    <row r="47" spans="1:6" ht="13.5" thickBot="1">
      <c r="A47" s="797"/>
      <c r="B47" s="798"/>
      <c r="C47" s="798"/>
      <c r="D47" s="798"/>
      <c r="E47" s="798"/>
      <c r="F47" s="1023"/>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published="0">
    <pageSetUpPr fitToPage="1"/>
  </sheetPr>
  <dimension ref="A1:H55"/>
  <sheetViews>
    <sheetView showGridLines="0" workbookViewId="0"/>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1471</v>
      </c>
      <c r="B1" s="75"/>
      <c r="C1" s="504"/>
      <c r="D1" s="504"/>
      <c r="E1" s="504"/>
      <c r="F1" s="504"/>
    </row>
    <row r="2" spans="1:6">
      <c r="A2" s="62" t="str">
        <f>'PAGE DE GARDE'!C8</f>
        <v>GAZ</v>
      </c>
      <c r="B2" s="73"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D12-E12</f>
        <v>0</v>
      </c>
    </row>
    <row r="13" spans="1:6">
      <c r="A13" s="770"/>
      <c r="B13" s="771"/>
      <c r="C13" s="770"/>
      <c r="D13" s="773"/>
      <c r="E13" s="773"/>
      <c r="F13" s="1261">
        <f t="shared" ref="F13:F23" si="0">D13-E13</f>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6">
      <c r="A17" s="770"/>
      <c r="B17" s="771"/>
      <c r="C17" s="770"/>
      <c r="D17" s="773"/>
      <c r="E17" s="773"/>
      <c r="F17" s="1261">
        <f t="shared" si="0"/>
        <v>0</v>
      </c>
    </row>
    <row r="18" spans="1:6">
      <c r="A18" s="770"/>
      <c r="B18" s="771"/>
      <c r="C18" s="770"/>
      <c r="D18" s="773"/>
      <c r="E18" s="773"/>
      <c r="F18" s="1261">
        <f t="shared" si="0"/>
        <v>0</v>
      </c>
    </row>
    <row r="19" spans="1:6">
      <c r="A19" s="770"/>
      <c r="B19" s="771"/>
      <c r="C19" s="770"/>
      <c r="D19" s="773"/>
      <c r="E19" s="773"/>
      <c r="F19" s="1261">
        <f t="shared" si="0"/>
        <v>0</v>
      </c>
    </row>
    <row r="20" spans="1:6">
      <c r="A20" s="770"/>
      <c r="B20" s="771"/>
      <c r="C20" s="770"/>
      <c r="D20" s="773"/>
      <c r="E20" s="773"/>
      <c r="F20" s="1261">
        <f t="shared" si="0"/>
        <v>0</v>
      </c>
    </row>
    <row r="21" spans="1:6">
      <c r="A21" s="770"/>
      <c r="B21" s="771"/>
      <c r="C21" s="770"/>
      <c r="D21" s="773"/>
      <c r="E21" s="773"/>
      <c r="F21" s="1261">
        <f t="shared" si="0"/>
        <v>0</v>
      </c>
    </row>
    <row r="22" spans="1:6">
      <c r="A22" s="770"/>
      <c r="B22" s="771"/>
      <c r="C22" s="770"/>
      <c r="D22" s="773"/>
      <c r="E22" s="773"/>
      <c r="F22" s="1261">
        <f t="shared" si="0"/>
        <v>0</v>
      </c>
    </row>
    <row r="23" spans="1:6">
      <c r="A23" s="770"/>
      <c r="B23" s="771"/>
      <c r="C23" s="770"/>
      <c r="D23" s="773"/>
      <c r="E23" s="773"/>
      <c r="F23" s="1261">
        <f t="shared" si="0"/>
        <v>0</v>
      </c>
    </row>
    <row r="24" spans="1:6" ht="12.75" customHeight="1" thickBot="1">
      <c r="A24" s="766"/>
      <c r="B24" s="767"/>
      <c r="C24" s="766"/>
      <c r="D24" s="775"/>
      <c r="E24" s="775"/>
      <c r="F24" s="792"/>
    </row>
    <row r="25" spans="1:6" ht="12.75" customHeight="1" thickBot="1">
      <c r="A25" s="776" t="s">
        <v>369</v>
      </c>
      <c r="B25" s="777"/>
      <c r="C25" s="776">
        <f>SUM(C6:C24)</f>
        <v>0</v>
      </c>
      <c r="D25" s="779">
        <f t="shared" ref="D25:E25" si="1">SUM(D6:D24)</f>
        <v>0</v>
      </c>
      <c r="E25" s="779">
        <f t="shared" si="1"/>
        <v>0</v>
      </c>
      <c r="F25" s="1283">
        <f>D25-E25</f>
        <v>0</v>
      </c>
    </row>
    <row r="26" spans="1:6" ht="12.75" customHeight="1">
      <c r="A26" s="782"/>
      <c r="B26" s="783"/>
      <c r="C26" s="783"/>
      <c r="D26" s="783"/>
      <c r="E26" s="783"/>
      <c r="F26" s="784"/>
    </row>
    <row r="27" spans="1:6" ht="13.5" thickBot="1">
      <c r="A27" s="2663"/>
      <c r="B27" s="2664"/>
      <c r="C27" s="2664"/>
      <c r="D27" s="2664"/>
      <c r="E27" s="2664"/>
      <c r="F27" s="2665"/>
    </row>
    <row r="28" spans="1:6" ht="14.25">
      <c r="A28" s="1024" t="s">
        <v>863</v>
      </c>
      <c r="B28" s="1025"/>
      <c r="C28" s="1026"/>
      <c r="D28" s="1026"/>
      <c r="E28" s="1026"/>
      <c r="F28" s="1027"/>
    </row>
    <row r="29" spans="1:6" ht="12.75" customHeight="1">
      <c r="A29" s="936"/>
      <c r="B29" s="553"/>
      <c r="C29" s="553"/>
      <c r="D29" s="553"/>
      <c r="E29" s="553"/>
      <c r="F29" s="1028"/>
    </row>
    <row r="30" spans="1:6" ht="12.75" customHeight="1">
      <c r="A30" s="2616" t="s">
        <v>966</v>
      </c>
      <c r="B30" s="2438"/>
      <c r="C30" s="2438"/>
      <c r="D30" s="2438"/>
      <c r="E30" s="2438"/>
      <c r="F30" s="2617"/>
    </row>
    <row r="31" spans="1:6" ht="12.75" customHeight="1">
      <c r="A31" s="1931"/>
      <c r="B31" s="1929"/>
      <c r="C31" s="1929"/>
      <c r="D31" s="1929"/>
      <c r="E31" s="1929"/>
      <c r="F31" s="1932"/>
    </row>
    <row r="32" spans="1:6" ht="12.75" customHeight="1">
      <c r="A32" s="1931"/>
      <c r="B32" s="1929"/>
      <c r="C32" s="1929"/>
      <c r="D32" s="1929"/>
      <c r="E32" s="1929"/>
      <c r="F32" s="1932"/>
    </row>
    <row r="33" spans="1:8" ht="12.75" customHeight="1">
      <c r="A33" s="1931"/>
      <c r="B33" s="1929"/>
      <c r="C33" s="1929"/>
      <c r="D33" s="1929"/>
      <c r="E33" s="1929"/>
      <c r="F33" s="1932"/>
    </row>
    <row r="34" spans="1:8" ht="12.75" customHeight="1">
      <c r="A34" s="1931"/>
      <c r="B34" s="1929"/>
      <c r="C34" s="1929"/>
      <c r="D34" s="1929"/>
      <c r="E34" s="1929"/>
      <c r="F34" s="1932"/>
    </row>
    <row r="35" spans="1:8" ht="12.75" customHeight="1">
      <c r="A35" s="1931"/>
      <c r="B35" s="1929"/>
      <c r="C35" s="1929"/>
      <c r="D35" s="1929"/>
      <c r="E35" s="1929"/>
      <c r="F35" s="1932"/>
    </row>
    <row r="36" spans="1:8" ht="12.75" customHeight="1">
      <c r="A36" s="1931"/>
      <c r="B36" s="1929"/>
      <c r="C36" s="1929"/>
      <c r="D36" s="1929"/>
      <c r="E36" s="1929"/>
      <c r="F36" s="1932"/>
    </row>
    <row r="37" spans="1:8" ht="12.75" customHeight="1">
      <c r="A37" s="1931"/>
      <c r="B37" s="1929"/>
      <c r="C37" s="1929"/>
      <c r="D37" s="1929"/>
      <c r="E37" s="1929"/>
      <c r="F37" s="1932"/>
    </row>
    <row r="38" spans="1:8" ht="12.75" customHeight="1" thickBot="1">
      <c r="A38" s="1181"/>
      <c r="B38" s="1182"/>
      <c r="C38" s="1182"/>
      <c r="D38" s="1182"/>
      <c r="E38" s="1182"/>
      <c r="F38" s="1183"/>
    </row>
    <row r="39" spans="1:8">
      <c r="A39" s="2413"/>
      <c r="B39" s="2412"/>
      <c r="C39" s="2412"/>
      <c r="D39" s="2412"/>
      <c r="E39" s="2412"/>
      <c r="F39" s="2412"/>
      <c r="G39" s="565"/>
      <c r="H39" s="565"/>
    </row>
    <row r="40" spans="1:8" ht="15">
      <c r="A40" s="2934" t="s">
        <v>510</v>
      </c>
      <c r="B40" s="553"/>
      <c r="C40" s="553"/>
      <c r="D40" s="553"/>
      <c r="E40" s="553"/>
      <c r="F40" s="553"/>
      <c r="G40" s="752"/>
      <c r="H40" s="752"/>
    </row>
    <row r="41" spans="1:8" s="484" customFormat="1">
      <c r="A41" s="2935" t="s">
        <v>1624</v>
      </c>
      <c r="B41" s="2936" t="str">
        <f>ANNEXES!D23</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41" s="2936"/>
      <c r="D41" s="2936"/>
      <c r="E41" s="2936"/>
      <c r="F41" s="2936"/>
      <c r="G41" s="2936"/>
      <c r="H41" s="2936"/>
    </row>
    <row r="42" spans="1:8" s="484" customFormat="1">
      <c r="A42" s="2666"/>
      <c r="B42" s="2667"/>
      <c r="C42" s="2667"/>
      <c r="D42" s="2667"/>
      <c r="E42" s="2667"/>
      <c r="F42" s="2667"/>
      <c r="G42" s="2667"/>
      <c r="H42" s="2667"/>
    </row>
    <row r="43" spans="1:8">
      <c r="A43" s="2413"/>
      <c r="B43" s="2412"/>
      <c r="C43" s="2412"/>
      <c r="D43" s="2412"/>
      <c r="E43" s="2412"/>
      <c r="F43" s="2412"/>
      <c r="G43" s="565"/>
      <c r="H43" s="565"/>
    </row>
    <row r="44" spans="1:8">
      <c r="A44" s="2413"/>
      <c r="B44" s="2412"/>
      <c r="C44" s="2412"/>
      <c r="D44" s="2412"/>
      <c r="E44" s="2412"/>
      <c r="F44" s="2412"/>
      <c r="G44" s="565"/>
      <c r="H44" s="565"/>
    </row>
    <row r="45" spans="1:8">
      <c r="A45" s="2413"/>
      <c r="B45" s="2412"/>
      <c r="C45" s="2412"/>
      <c r="D45" s="2412"/>
      <c r="E45" s="2412"/>
      <c r="F45" s="2412"/>
      <c r="G45" s="565"/>
      <c r="H45" s="565"/>
    </row>
    <row r="46" spans="1:8">
      <c r="A46" s="2413"/>
      <c r="B46" s="2412"/>
      <c r="C46" s="2412"/>
      <c r="D46" s="2412"/>
      <c r="E46" s="2412"/>
      <c r="F46" s="2412"/>
      <c r="G46" s="565"/>
      <c r="H46" s="565"/>
    </row>
    <row r="47" spans="1:8">
      <c r="A47" s="2413"/>
      <c r="B47" s="2412"/>
      <c r="C47" s="2412"/>
      <c r="D47" s="2412"/>
      <c r="E47" s="2412"/>
      <c r="F47" s="2412"/>
      <c r="G47" s="565"/>
      <c r="H47" s="565"/>
    </row>
    <row r="48" spans="1:8">
      <c r="A48" s="2413"/>
      <c r="B48" s="2412"/>
      <c r="C48" s="2412"/>
      <c r="D48" s="2412"/>
      <c r="E48" s="2412"/>
      <c r="F48" s="2412"/>
      <c r="G48" s="565"/>
      <c r="H48" s="565"/>
    </row>
    <row r="49" spans="1:8">
      <c r="A49" s="2413"/>
      <c r="B49" s="2412"/>
      <c r="C49" s="2412"/>
      <c r="D49" s="2412"/>
      <c r="E49" s="2412"/>
      <c r="F49" s="2412"/>
      <c r="G49" s="565"/>
      <c r="H49" s="565"/>
    </row>
    <row r="50" spans="1:8">
      <c r="A50" s="2413"/>
      <c r="B50" s="2412"/>
      <c r="C50" s="2412"/>
      <c r="D50" s="2412"/>
      <c r="E50" s="2412"/>
      <c r="F50" s="2412"/>
      <c r="G50" s="565"/>
      <c r="H50" s="565"/>
    </row>
    <row r="51" spans="1:8">
      <c r="A51" s="2413"/>
      <c r="B51" s="2412"/>
      <c r="C51" s="2412"/>
      <c r="D51" s="2412"/>
      <c r="E51" s="2412"/>
      <c r="F51" s="2412"/>
      <c r="G51" s="565"/>
      <c r="H51" s="565"/>
    </row>
    <row r="52" spans="1:8">
      <c r="A52" s="2413"/>
      <c r="B52" s="2412"/>
      <c r="C52" s="2412"/>
      <c r="D52" s="2412"/>
      <c r="E52" s="2412"/>
      <c r="F52" s="2412"/>
      <c r="G52" s="565"/>
      <c r="H52" s="565"/>
    </row>
    <row r="53" spans="1:8">
      <c r="A53" s="785"/>
      <c r="B53" s="786"/>
      <c r="C53" s="786"/>
      <c r="D53" s="786"/>
      <c r="E53" s="786"/>
      <c r="F53" s="786"/>
      <c r="G53" s="565"/>
      <c r="H53" s="565"/>
    </row>
    <row r="54" spans="1:8">
      <c r="A54" s="565"/>
      <c r="B54" s="565"/>
      <c r="C54" s="565"/>
      <c r="D54" s="565"/>
      <c r="E54" s="565"/>
      <c r="F54" s="565"/>
      <c r="G54" s="565"/>
      <c r="H54" s="565"/>
    </row>
    <row r="55" spans="1:8">
      <c r="A55" s="565"/>
      <c r="B55" s="565"/>
      <c r="C55" s="565"/>
      <c r="D55" s="565"/>
      <c r="E55" s="565"/>
      <c r="F55" s="565"/>
      <c r="G55" s="565"/>
      <c r="H55" s="565"/>
    </row>
  </sheetData>
  <mergeCells count="9">
    <mergeCell ref="A42:H42"/>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sheetPr published="0" enableFormatConditionsCalculation="0">
    <tabColor theme="3"/>
  </sheetPr>
  <dimension ref="A1:AF55"/>
  <sheetViews>
    <sheetView showGridLines="0" zoomScaleNormal="100" zoomScaleSheetLayoutView="100" workbookViewId="0"/>
  </sheetViews>
  <sheetFormatPr baseColWidth="10" defaultColWidth="8.85546875" defaultRowHeight="12.75"/>
  <cols>
    <col min="1" max="1" width="37.42578125" style="2" customWidth="1"/>
    <col min="2" max="2" width="20.140625" style="2" customWidth="1"/>
    <col min="3" max="3" width="22.28515625" style="2" customWidth="1"/>
    <col min="4" max="4" width="18" style="2" customWidth="1"/>
    <col min="5" max="8" width="12.7109375" style="2" customWidth="1"/>
    <col min="9" max="9" width="21.7109375" style="2" customWidth="1"/>
    <col min="10" max="10" width="9.85546875" style="2" customWidth="1"/>
    <col min="11" max="11" width="7.140625" style="2" customWidth="1"/>
    <col min="12" max="12" width="21.7109375" style="2" customWidth="1"/>
    <col min="13" max="13" width="9.85546875" style="2" customWidth="1"/>
    <col min="14" max="14" width="7.140625" style="2" customWidth="1"/>
    <col min="15" max="15" width="11.42578125" style="2" customWidth="1"/>
    <col min="16" max="16" width="10.7109375" style="2" customWidth="1"/>
    <col min="17" max="18" width="11.42578125" style="2" customWidth="1"/>
    <col min="19" max="19" width="10.7109375" style="2" customWidth="1"/>
    <col min="20" max="21" width="11.42578125" style="2" customWidth="1"/>
    <col min="22" max="25" width="11.7109375" style="2" customWidth="1"/>
    <col min="26" max="26" width="10.85546875" style="2" customWidth="1"/>
    <col min="27" max="27" width="10.28515625" style="2" customWidth="1"/>
    <col min="28" max="28" width="11.7109375" style="2" customWidth="1"/>
    <col min="29" max="29" width="14" style="2" customWidth="1"/>
    <col min="30" max="30" width="15.42578125" style="2" customWidth="1"/>
    <col min="31" max="32" width="11.7109375" style="5" customWidth="1"/>
    <col min="33" max="41" width="11.7109375" style="2" customWidth="1"/>
    <col min="42" max="42" width="1.7109375" style="2" customWidth="1"/>
    <col min="43" max="43" width="25" style="2" customWidth="1"/>
    <col min="44" max="44" width="1.7109375" style="2" customWidth="1"/>
    <col min="45" max="46" width="13.7109375" style="2" customWidth="1"/>
    <col min="47" max="47" width="12.42578125" style="2" customWidth="1"/>
    <col min="48" max="48" width="8.42578125" style="2" customWidth="1"/>
    <col min="49" max="256" width="8.85546875" style="2"/>
    <col min="257" max="257" width="37.42578125" style="2" customWidth="1"/>
    <col min="258" max="258" width="20.140625" style="2" customWidth="1"/>
    <col min="259" max="259" width="22.28515625" style="2" customWidth="1"/>
    <col min="260" max="260" width="18" style="2" customWidth="1"/>
    <col min="261" max="264" width="12.7109375" style="2" customWidth="1"/>
    <col min="265" max="265" width="21.7109375" style="2" customWidth="1"/>
    <col min="266" max="266" width="9.85546875" style="2" customWidth="1"/>
    <col min="267" max="267" width="7.140625" style="2" customWidth="1"/>
    <col min="268" max="268" width="21.7109375" style="2" customWidth="1"/>
    <col min="269" max="269" width="9.85546875" style="2" customWidth="1"/>
    <col min="270" max="270" width="7.140625" style="2" customWidth="1"/>
    <col min="271" max="271" width="11.42578125" style="2" customWidth="1"/>
    <col min="272" max="272" width="10.7109375" style="2" customWidth="1"/>
    <col min="273" max="274" width="11.42578125" style="2" customWidth="1"/>
    <col min="275" max="275" width="10.7109375" style="2" customWidth="1"/>
    <col min="276" max="277" width="11.42578125" style="2" customWidth="1"/>
    <col min="278" max="281" width="11.7109375" style="2" customWidth="1"/>
    <col min="282" max="282" width="10.85546875" style="2" customWidth="1"/>
    <col min="283" max="283" width="10.28515625" style="2" customWidth="1"/>
    <col min="284" max="284" width="11.7109375" style="2" customWidth="1"/>
    <col min="285" max="285" width="14" style="2" customWidth="1"/>
    <col min="286" max="286" width="15.42578125" style="2" customWidth="1"/>
    <col min="287" max="297" width="11.7109375" style="2" customWidth="1"/>
    <col min="298" max="298" width="1.7109375" style="2" customWidth="1"/>
    <col min="299" max="299" width="25" style="2" customWidth="1"/>
    <col min="300" max="300" width="1.7109375" style="2" customWidth="1"/>
    <col min="301" max="302" width="13.7109375" style="2" customWidth="1"/>
    <col min="303" max="303" width="12.42578125" style="2" customWidth="1"/>
    <col min="304" max="304" width="8.42578125" style="2" customWidth="1"/>
    <col min="305" max="512" width="8.85546875" style="2"/>
    <col min="513" max="513" width="37.42578125" style="2" customWidth="1"/>
    <col min="514" max="514" width="20.140625" style="2" customWidth="1"/>
    <col min="515" max="515" width="22.28515625" style="2" customWidth="1"/>
    <col min="516" max="516" width="18" style="2" customWidth="1"/>
    <col min="517" max="520" width="12.7109375" style="2" customWidth="1"/>
    <col min="521" max="521" width="21.7109375" style="2" customWidth="1"/>
    <col min="522" max="522" width="9.85546875" style="2" customWidth="1"/>
    <col min="523" max="523" width="7.140625" style="2" customWidth="1"/>
    <col min="524" max="524" width="21.7109375" style="2" customWidth="1"/>
    <col min="525" max="525" width="9.85546875" style="2" customWidth="1"/>
    <col min="526" max="526" width="7.140625" style="2" customWidth="1"/>
    <col min="527" max="527" width="11.42578125" style="2" customWidth="1"/>
    <col min="528" max="528" width="10.7109375" style="2" customWidth="1"/>
    <col min="529" max="530" width="11.42578125" style="2" customWidth="1"/>
    <col min="531" max="531" width="10.7109375" style="2" customWidth="1"/>
    <col min="532" max="533" width="11.42578125" style="2" customWidth="1"/>
    <col min="534" max="537" width="11.7109375" style="2" customWidth="1"/>
    <col min="538" max="538" width="10.85546875" style="2" customWidth="1"/>
    <col min="539" max="539" width="10.28515625" style="2" customWidth="1"/>
    <col min="540" max="540" width="11.7109375" style="2" customWidth="1"/>
    <col min="541" max="541" width="14" style="2" customWidth="1"/>
    <col min="542" max="542" width="15.42578125" style="2" customWidth="1"/>
    <col min="543" max="553" width="11.7109375" style="2" customWidth="1"/>
    <col min="554" max="554" width="1.7109375" style="2" customWidth="1"/>
    <col min="555" max="555" width="25" style="2" customWidth="1"/>
    <col min="556" max="556" width="1.7109375" style="2" customWidth="1"/>
    <col min="557" max="558" width="13.7109375" style="2" customWidth="1"/>
    <col min="559" max="559" width="12.42578125" style="2" customWidth="1"/>
    <col min="560" max="560" width="8.42578125" style="2" customWidth="1"/>
    <col min="561" max="768" width="8.85546875" style="2"/>
    <col min="769" max="769" width="37.42578125" style="2" customWidth="1"/>
    <col min="770" max="770" width="20.140625" style="2" customWidth="1"/>
    <col min="771" max="771" width="22.28515625" style="2" customWidth="1"/>
    <col min="772" max="772" width="18" style="2" customWidth="1"/>
    <col min="773" max="776" width="12.7109375" style="2" customWidth="1"/>
    <col min="777" max="777" width="21.7109375" style="2" customWidth="1"/>
    <col min="778" max="778" width="9.85546875" style="2" customWidth="1"/>
    <col min="779" max="779" width="7.140625" style="2" customWidth="1"/>
    <col min="780" max="780" width="21.7109375" style="2" customWidth="1"/>
    <col min="781" max="781" width="9.85546875" style="2" customWidth="1"/>
    <col min="782" max="782" width="7.140625" style="2" customWidth="1"/>
    <col min="783" max="783" width="11.42578125" style="2" customWidth="1"/>
    <col min="784" max="784" width="10.7109375" style="2" customWidth="1"/>
    <col min="785" max="786" width="11.42578125" style="2" customWidth="1"/>
    <col min="787" max="787" width="10.7109375" style="2" customWidth="1"/>
    <col min="788" max="789" width="11.42578125" style="2" customWidth="1"/>
    <col min="790" max="793" width="11.7109375" style="2" customWidth="1"/>
    <col min="794" max="794" width="10.85546875" style="2" customWidth="1"/>
    <col min="795" max="795" width="10.28515625" style="2" customWidth="1"/>
    <col min="796" max="796" width="11.7109375" style="2" customWidth="1"/>
    <col min="797" max="797" width="14" style="2" customWidth="1"/>
    <col min="798" max="798" width="15.42578125" style="2" customWidth="1"/>
    <col min="799" max="809" width="11.7109375" style="2" customWidth="1"/>
    <col min="810" max="810" width="1.7109375" style="2" customWidth="1"/>
    <col min="811" max="811" width="25" style="2" customWidth="1"/>
    <col min="812" max="812" width="1.7109375" style="2" customWidth="1"/>
    <col min="813" max="814" width="13.7109375" style="2" customWidth="1"/>
    <col min="815" max="815" width="12.42578125" style="2" customWidth="1"/>
    <col min="816" max="816" width="8.42578125" style="2" customWidth="1"/>
    <col min="817" max="1024" width="8.85546875" style="2"/>
    <col min="1025" max="1025" width="37.42578125" style="2" customWidth="1"/>
    <col min="1026" max="1026" width="20.140625" style="2" customWidth="1"/>
    <col min="1027" max="1027" width="22.28515625" style="2" customWidth="1"/>
    <col min="1028" max="1028" width="18" style="2" customWidth="1"/>
    <col min="1029" max="1032" width="12.7109375" style="2" customWidth="1"/>
    <col min="1033" max="1033" width="21.7109375" style="2" customWidth="1"/>
    <col min="1034" max="1034" width="9.85546875" style="2" customWidth="1"/>
    <col min="1035" max="1035" width="7.140625" style="2" customWidth="1"/>
    <col min="1036" max="1036" width="21.7109375" style="2" customWidth="1"/>
    <col min="1037" max="1037" width="9.85546875" style="2" customWidth="1"/>
    <col min="1038" max="1038" width="7.140625" style="2" customWidth="1"/>
    <col min="1039" max="1039" width="11.42578125" style="2" customWidth="1"/>
    <col min="1040" max="1040" width="10.7109375" style="2" customWidth="1"/>
    <col min="1041" max="1042" width="11.42578125" style="2" customWidth="1"/>
    <col min="1043" max="1043" width="10.7109375" style="2" customWidth="1"/>
    <col min="1044" max="1045" width="11.42578125" style="2" customWidth="1"/>
    <col min="1046" max="1049" width="11.7109375" style="2" customWidth="1"/>
    <col min="1050" max="1050" width="10.85546875" style="2" customWidth="1"/>
    <col min="1051" max="1051" width="10.28515625" style="2" customWidth="1"/>
    <col min="1052" max="1052" width="11.7109375" style="2" customWidth="1"/>
    <col min="1053" max="1053" width="14" style="2" customWidth="1"/>
    <col min="1054" max="1054" width="15.42578125" style="2" customWidth="1"/>
    <col min="1055" max="1065" width="11.7109375" style="2" customWidth="1"/>
    <col min="1066" max="1066" width="1.7109375" style="2" customWidth="1"/>
    <col min="1067" max="1067" width="25" style="2" customWidth="1"/>
    <col min="1068" max="1068" width="1.7109375" style="2" customWidth="1"/>
    <col min="1069" max="1070" width="13.7109375" style="2" customWidth="1"/>
    <col min="1071" max="1071" width="12.42578125" style="2" customWidth="1"/>
    <col min="1072" max="1072" width="8.42578125" style="2" customWidth="1"/>
    <col min="1073" max="1280" width="8.85546875" style="2"/>
    <col min="1281" max="1281" width="37.42578125" style="2" customWidth="1"/>
    <col min="1282" max="1282" width="20.140625" style="2" customWidth="1"/>
    <col min="1283" max="1283" width="22.28515625" style="2" customWidth="1"/>
    <col min="1284" max="1284" width="18" style="2" customWidth="1"/>
    <col min="1285" max="1288" width="12.7109375" style="2" customWidth="1"/>
    <col min="1289" max="1289" width="21.7109375" style="2" customWidth="1"/>
    <col min="1290" max="1290" width="9.85546875" style="2" customWidth="1"/>
    <col min="1291" max="1291" width="7.140625" style="2" customWidth="1"/>
    <col min="1292" max="1292" width="21.7109375" style="2" customWidth="1"/>
    <col min="1293" max="1293" width="9.85546875" style="2" customWidth="1"/>
    <col min="1294" max="1294" width="7.140625" style="2" customWidth="1"/>
    <col min="1295" max="1295" width="11.42578125" style="2" customWidth="1"/>
    <col min="1296" max="1296" width="10.7109375" style="2" customWidth="1"/>
    <col min="1297" max="1298" width="11.42578125" style="2" customWidth="1"/>
    <col min="1299" max="1299" width="10.7109375" style="2" customWidth="1"/>
    <col min="1300" max="1301" width="11.42578125" style="2" customWidth="1"/>
    <col min="1302" max="1305" width="11.7109375" style="2" customWidth="1"/>
    <col min="1306" max="1306" width="10.85546875" style="2" customWidth="1"/>
    <col min="1307" max="1307" width="10.28515625" style="2" customWidth="1"/>
    <col min="1308" max="1308" width="11.7109375" style="2" customWidth="1"/>
    <col min="1309" max="1309" width="14" style="2" customWidth="1"/>
    <col min="1310" max="1310" width="15.42578125" style="2" customWidth="1"/>
    <col min="1311" max="1321" width="11.7109375" style="2" customWidth="1"/>
    <col min="1322" max="1322" width="1.7109375" style="2" customWidth="1"/>
    <col min="1323" max="1323" width="25" style="2" customWidth="1"/>
    <col min="1324" max="1324" width="1.7109375" style="2" customWidth="1"/>
    <col min="1325" max="1326" width="13.7109375" style="2" customWidth="1"/>
    <col min="1327" max="1327" width="12.42578125" style="2" customWidth="1"/>
    <col min="1328" max="1328" width="8.42578125" style="2" customWidth="1"/>
    <col min="1329" max="1536" width="8.85546875" style="2"/>
    <col min="1537" max="1537" width="37.42578125" style="2" customWidth="1"/>
    <col min="1538" max="1538" width="20.140625" style="2" customWidth="1"/>
    <col min="1539" max="1539" width="22.28515625" style="2" customWidth="1"/>
    <col min="1540" max="1540" width="18" style="2" customWidth="1"/>
    <col min="1541" max="1544" width="12.7109375" style="2" customWidth="1"/>
    <col min="1545" max="1545" width="21.7109375" style="2" customWidth="1"/>
    <col min="1546" max="1546" width="9.85546875" style="2" customWidth="1"/>
    <col min="1547" max="1547" width="7.140625" style="2" customWidth="1"/>
    <col min="1548" max="1548" width="21.7109375" style="2" customWidth="1"/>
    <col min="1549" max="1549" width="9.85546875" style="2" customWidth="1"/>
    <col min="1550" max="1550" width="7.140625" style="2" customWidth="1"/>
    <col min="1551" max="1551" width="11.42578125" style="2" customWidth="1"/>
    <col min="1552" max="1552" width="10.7109375" style="2" customWidth="1"/>
    <col min="1553" max="1554" width="11.42578125" style="2" customWidth="1"/>
    <col min="1555" max="1555" width="10.7109375" style="2" customWidth="1"/>
    <col min="1556" max="1557" width="11.42578125" style="2" customWidth="1"/>
    <col min="1558" max="1561" width="11.7109375" style="2" customWidth="1"/>
    <col min="1562" max="1562" width="10.85546875" style="2" customWidth="1"/>
    <col min="1563" max="1563" width="10.28515625" style="2" customWidth="1"/>
    <col min="1564" max="1564" width="11.7109375" style="2" customWidth="1"/>
    <col min="1565" max="1565" width="14" style="2" customWidth="1"/>
    <col min="1566" max="1566" width="15.42578125" style="2" customWidth="1"/>
    <col min="1567" max="1577" width="11.7109375" style="2" customWidth="1"/>
    <col min="1578" max="1578" width="1.7109375" style="2" customWidth="1"/>
    <col min="1579" max="1579" width="25" style="2" customWidth="1"/>
    <col min="1580" max="1580" width="1.7109375" style="2" customWidth="1"/>
    <col min="1581" max="1582" width="13.7109375" style="2" customWidth="1"/>
    <col min="1583" max="1583" width="12.42578125" style="2" customWidth="1"/>
    <col min="1584" max="1584" width="8.42578125" style="2" customWidth="1"/>
    <col min="1585" max="1792" width="8.85546875" style="2"/>
    <col min="1793" max="1793" width="37.42578125" style="2" customWidth="1"/>
    <col min="1794" max="1794" width="20.140625" style="2" customWidth="1"/>
    <col min="1795" max="1795" width="22.28515625" style="2" customWidth="1"/>
    <col min="1796" max="1796" width="18" style="2" customWidth="1"/>
    <col min="1797" max="1800" width="12.7109375" style="2" customWidth="1"/>
    <col min="1801" max="1801" width="21.7109375" style="2" customWidth="1"/>
    <col min="1802" max="1802" width="9.85546875" style="2" customWidth="1"/>
    <col min="1803" max="1803" width="7.140625" style="2" customWidth="1"/>
    <col min="1804" max="1804" width="21.7109375" style="2" customWidth="1"/>
    <col min="1805" max="1805" width="9.85546875" style="2" customWidth="1"/>
    <col min="1806" max="1806" width="7.140625" style="2" customWidth="1"/>
    <col min="1807" max="1807" width="11.42578125" style="2" customWidth="1"/>
    <col min="1808" max="1808" width="10.7109375" style="2" customWidth="1"/>
    <col min="1809" max="1810" width="11.42578125" style="2" customWidth="1"/>
    <col min="1811" max="1811" width="10.7109375" style="2" customWidth="1"/>
    <col min="1812" max="1813" width="11.42578125" style="2" customWidth="1"/>
    <col min="1814" max="1817" width="11.7109375" style="2" customWidth="1"/>
    <col min="1818" max="1818" width="10.85546875" style="2" customWidth="1"/>
    <col min="1819" max="1819" width="10.28515625" style="2" customWidth="1"/>
    <col min="1820" max="1820" width="11.7109375" style="2" customWidth="1"/>
    <col min="1821" max="1821" width="14" style="2" customWidth="1"/>
    <col min="1822" max="1822" width="15.42578125" style="2" customWidth="1"/>
    <col min="1823" max="1833" width="11.7109375" style="2" customWidth="1"/>
    <col min="1834" max="1834" width="1.7109375" style="2" customWidth="1"/>
    <col min="1835" max="1835" width="25" style="2" customWidth="1"/>
    <col min="1836" max="1836" width="1.7109375" style="2" customWidth="1"/>
    <col min="1837" max="1838" width="13.7109375" style="2" customWidth="1"/>
    <col min="1839" max="1839" width="12.42578125" style="2" customWidth="1"/>
    <col min="1840" max="1840" width="8.42578125" style="2" customWidth="1"/>
    <col min="1841" max="2048" width="8.85546875" style="2"/>
    <col min="2049" max="2049" width="37.42578125" style="2" customWidth="1"/>
    <col min="2050" max="2050" width="20.140625" style="2" customWidth="1"/>
    <col min="2051" max="2051" width="22.28515625" style="2" customWidth="1"/>
    <col min="2052" max="2052" width="18" style="2" customWidth="1"/>
    <col min="2053" max="2056" width="12.7109375" style="2" customWidth="1"/>
    <col min="2057" max="2057" width="21.7109375" style="2" customWidth="1"/>
    <col min="2058" max="2058" width="9.85546875" style="2" customWidth="1"/>
    <col min="2059" max="2059" width="7.140625" style="2" customWidth="1"/>
    <col min="2060" max="2060" width="21.7109375" style="2" customWidth="1"/>
    <col min="2061" max="2061" width="9.85546875" style="2" customWidth="1"/>
    <col min="2062" max="2062" width="7.140625" style="2" customWidth="1"/>
    <col min="2063" max="2063" width="11.42578125" style="2" customWidth="1"/>
    <col min="2064" max="2064" width="10.7109375" style="2" customWidth="1"/>
    <col min="2065" max="2066" width="11.42578125" style="2" customWidth="1"/>
    <col min="2067" max="2067" width="10.7109375" style="2" customWidth="1"/>
    <col min="2068" max="2069" width="11.42578125" style="2" customWidth="1"/>
    <col min="2070" max="2073" width="11.7109375" style="2" customWidth="1"/>
    <col min="2074" max="2074" width="10.85546875" style="2" customWidth="1"/>
    <col min="2075" max="2075" width="10.28515625" style="2" customWidth="1"/>
    <col min="2076" max="2076" width="11.7109375" style="2" customWidth="1"/>
    <col min="2077" max="2077" width="14" style="2" customWidth="1"/>
    <col min="2078" max="2078" width="15.42578125" style="2" customWidth="1"/>
    <col min="2079" max="2089" width="11.7109375" style="2" customWidth="1"/>
    <col min="2090" max="2090" width="1.7109375" style="2" customWidth="1"/>
    <col min="2091" max="2091" width="25" style="2" customWidth="1"/>
    <col min="2092" max="2092" width="1.7109375" style="2" customWidth="1"/>
    <col min="2093" max="2094" width="13.7109375" style="2" customWidth="1"/>
    <col min="2095" max="2095" width="12.42578125" style="2" customWidth="1"/>
    <col min="2096" max="2096" width="8.42578125" style="2" customWidth="1"/>
    <col min="2097" max="2304" width="8.85546875" style="2"/>
    <col min="2305" max="2305" width="37.42578125" style="2" customWidth="1"/>
    <col min="2306" max="2306" width="20.140625" style="2" customWidth="1"/>
    <col min="2307" max="2307" width="22.28515625" style="2" customWidth="1"/>
    <col min="2308" max="2308" width="18" style="2" customWidth="1"/>
    <col min="2309" max="2312" width="12.7109375" style="2" customWidth="1"/>
    <col min="2313" max="2313" width="21.7109375" style="2" customWidth="1"/>
    <col min="2314" max="2314" width="9.85546875" style="2" customWidth="1"/>
    <col min="2315" max="2315" width="7.140625" style="2" customWidth="1"/>
    <col min="2316" max="2316" width="21.7109375" style="2" customWidth="1"/>
    <col min="2317" max="2317" width="9.85546875" style="2" customWidth="1"/>
    <col min="2318" max="2318" width="7.140625" style="2" customWidth="1"/>
    <col min="2319" max="2319" width="11.42578125" style="2" customWidth="1"/>
    <col min="2320" max="2320" width="10.7109375" style="2" customWidth="1"/>
    <col min="2321" max="2322" width="11.42578125" style="2" customWidth="1"/>
    <col min="2323" max="2323" width="10.7109375" style="2" customWidth="1"/>
    <col min="2324" max="2325" width="11.42578125" style="2" customWidth="1"/>
    <col min="2326" max="2329" width="11.7109375" style="2" customWidth="1"/>
    <col min="2330" max="2330" width="10.85546875" style="2" customWidth="1"/>
    <col min="2331" max="2331" width="10.28515625" style="2" customWidth="1"/>
    <col min="2332" max="2332" width="11.7109375" style="2" customWidth="1"/>
    <col min="2333" max="2333" width="14" style="2" customWidth="1"/>
    <col min="2334" max="2334" width="15.42578125" style="2" customWidth="1"/>
    <col min="2335" max="2345" width="11.7109375" style="2" customWidth="1"/>
    <col min="2346" max="2346" width="1.7109375" style="2" customWidth="1"/>
    <col min="2347" max="2347" width="25" style="2" customWidth="1"/>
    <col min="2348" max="2348" width="1.7109375" style="2" customWidth="1"/>
    <col min="2349" max="2350" width="13.7109375" style="2" customWidth="1"/>
    <col min="2351" max="2351" width="12.42578125" style="2" customWidth="1"/>
    <col min="2352" max="2352" width="8.42578125" style="2" customWidth="1"/>
    <col min="2353" max="2560" width="8.85546875" style="2"/>
    <col min="2561" max="2561" width="37.42578125" style="2" customWidth="1"/>
    <col min="2562" max="2562" width="20.140625" style="2" customWidth="1"/>
    <col min="2563" max="2563" width="22.28515625" style="2" customWidth="1"/>
    <col min="2564" max="2564" width="18" style="2" customWidth="1"/>
    <col min="2565" max="2568" width="12.7109375" style="2" customWidth="1"/>
    <col min="2569" max="2569" width="21.7109375" style="2" customWidth="1"/>
    <col min="2570" max="2570" width="9.85546875" style="2" customWidth="1"/>
    <col min="2571" max="2571" width="7.140625" style="2" customWidth="1"/>
    <col min="2572" max="2572" width="21.7109375" style="2" customWidth="1"/>
    <col min="2573" max="2573" width="9.85546875" style="2" customWidth="1"/>
    <col min="2574" max="2574" width="7.140625" style="2" customWidth="1"/>
    <col min="2575" max="2575" width="11.42578125" style="2" customWidth="1"/>
    <col min="2576" max="2576" width="10.7109375" style="2" customWidth="1"/>
    <col min="2577" max="2578" width="11.42578125" style="2" customWidth="1"/>
    <col min="2579" max="2579" width="10.7109375" style="2" customWidth="1"/>
    <col min="2580" max="2581" width="11.42578125" style="2" customWidth="1"/>
    <col min="2582" max="2585" width="11.7109375" style="2" customWidth="1"/>
    <col min="2586" max="2586" width="10.85546875" style="2" customWidth="1"/>
    <col min="2587" max="2587" width="10.28515625" style="2" customWidth="1"/>
    <col min="2588" max="2588" width="11.7109375" style="2" customWidth="1"/>
    <col min="2589" max="2589" width="14" style="2" customWidth="1"/>
    <col min="2590" max="2590" width="15.42578125" style="2" customWidth="1"/>
    <col min="2591" max="2601" width="11.7109375" style="2" customWidth="1"/>
    <col min="2602" max="2602" width="1.7109375" style="2" customWidth="1"/>
    <col min="2603" max="2603" width="25" style="2" customWidth="1"/>
    <col min="2604" max="2604" width="1.7109375" style="2" customWidth="1"/>
    <col min="2605" max="2606" width="13.7109375" style="2" customWidth="1"/>
    <col min="2607" max="2607" width="12.42578125" style="2" customWidth="1"/>
    <col min="2608" max="2608" width="8.42578125" style="2" customWidth="1"/>
    <col min="2609" max="2816" width="8.85546875" style="2"/>
    <col min="2817" max="2817" width="37.42578125" style="2" customWidth="1"/>
    <col min="2818" max="2818" width="20.140625" style="2" customWidth="1"/>
    <col min="2819" max="2819" width="22.28515625" style="2" customWidth="1"/>
    <col min="2820" max="2820" width="18" style="2" customWidth="1"/>
    <col min="2821" max="2824" width="12.7109375" style="2" customWidth="1"/>
    <col min="2825" max="2825" width="21.7109375" style="2" customWidth="1"/>
    <col min="2826" max="2826" width="9.85546875" style="2" customWidth="1"/>
    <col min="2827" max="2827" width="7.140625" style="2" customWidth="1"/>
    <col min="2828" max="2828" width="21.7109375" style="2" customWidth="1"/>
    <col min="2829" max="2829" width="9.85546875" style="2" customWidth="1"/>
    <col min="2830" max="2830" width="7.140625" style="2" customWidth="1"/>
    <col min="2831" max="2831" width="11.42578125" style="2" customWidth="1"/>
    <col min="2832" max="2832" width="10.7109375" style="2" customWidth="1"/>
    <col min="2833" max="2834" width="11.42578125" style="2" customWidth="1"/>
    <col min="2835" max="2835" width="10.7109375" style="2" customWidth="1"/>
    <col min="2836" max="2837" width="11.42578125" style="2" customWidth="1"/>
    <col min="2838" max="2841" width="11.7109375" style="2" customWidth="1"/>
    <col min="2842" max="2842" width="10.85546875" style="2" customWidth="1"/>
    <col min="2843" max="2843" width="10.28515625" style="2" customWidth="1"/>
    <col min="2844" max="2844" width="11.7109375" style="2" customWidth="1"/>
    <col min="2845" max="2845" width="14" style="2" customWidth="1"/>
    <col min="2846" max="2846" width="15.42578125" style="2" customWidth="1"/>
    <col min="2847" max="2857" width="11.7109375" style="2" customWidth="1"/>
    <col min="2858" max="2858" width="1.7109375" style="2" customWidth="1"/>
    <col min="2859" max="2859" width="25" style="2" customWidth="1"/>
    <col min="2860" max="2860" width="1.7109375" style="2" customWidth="1"/>
    <col min="2861" max="2862" width="13.7109375" style="2" customWidth="1"/>
    <col min="2863" max="2863" width="12.42578125" style="2" customWidth="1"/>
    <col min="2864" max="2864" width="8.42578125" style="2" customWidth="1"/>
    <col min="2865" max="3072" width="8.85546875" style="2"/>
    <col min="3073" max="3073" width="37.42578125" style="2" customWidth="1"/>
    <col min="3074" max="3074" width="20.140625" style="2" customWidth="1"/>
    <col min="3075" max="3075" width="22.28515625" style="2" customWidth="1"/>
    <col min="3076" max="3076" width="18" style="2" customWidth="1"/>
    <col min="3077" max="3080" width="12.7109375" style="2" customWidth="1"/>
    <col min="3081" max="3081" width="21.7109375" style="2" customWidth="1"/>
    <col min="3082" max="3082" width="9.85546875" style="2" customWidth="1"/>
    <col min="3083" max="3083" width="7.140625" style="2" customWidth="1"/>
    <col min="3084" max="3084" width="21.7109375" style="2" customWidth="1"/>
    <col min="3085" max="3085" width="9.85546875" style="2" customWidth="1"/>
    <col min="3086" max="3086" width="7.140625" style="2" customWidth="1"/>
    <col min="3087" max="3087" width="11.42578125" style="2" customWidth="1"/>
    <col min="3088" max="3088" width="10.7109375" style="2" customWidth="1"/>
    <col min="3089" max="3090" width="11.42578125" style="2" customWidth="1"/>
    <col min="3091" max="3091" width="10.7109375" style="2" customWidth="1"/>
    <col min="3092" max="3093" width="11.42578125" style="2" customWidth="1"/>
    <col min="3094" max="3097" width="11.7109375" style="2" customWidth="1"/>
    <col min="3098" max="3098" width="10.85546875" style="2" customWidth="1"/>
    <col min="3099" max="3099" width="10.28515625" style="2" customWidth="1"/>
    <col min="3100" max="3100" width="11.7109375" style="2" customWidth="1"/>
    <col min="3101" max="3101" width="14" style="2" customWidth="1"/>
    <col min="3102" max="3102" width="15.42578125" style="2" customWidth="1"/>
    <col min="3103" max="3113" width="11.7109375" style="2" customWidth="1"/>
    <col min="3114" max="3114" width="1.7109375" style="2" customWidth="1"/>
    <col min="3115" max="3115" width="25" style="2" customWidth="1"/>
    <col min="3116" max="3116" width="1.7109375" style="2" customWidth="1"/>
    <col min="3117" max="3118" width="13.7109375" style="2" customWidth="1"/>
    <col min="3119" max="3119" width="12.42578125" style="2" customWidth="1"/>
    <col min="3120" max="3120" width="8.42578125" style="2" customWidth="1"/>
    <col min="3121" max="3328" width="8.85546875" style="2"/>
    <col min="3329" max="3329" width="37.42578125" style="2" customWidth="1"/>
    <col min="3330" max="3330" width="20.140625" style="2" customWidth="1"/>
    <col min="3331" max="3331" width="22.28515625" style="2" customWidth="1"/>
    <col min="3332" max="3332" width="18" style="2" customWidth="1"/>
    <col min="3333" max="3336" width="12.7109375" style="2" customWidth="1"/>
    <col min="3337" max="3337" width="21.7109375" style="2" customWidth="1"/>
    <col min="3338" max="3338" width="9.85546875" style="2" customWidth="1"/>
    <col min="3339" max="3339" width="7.140625" style="2" customWidth="1"/>
    <col min="3340" max="3340" width="21.7109375" style="2" customWidth="1"/>
    <col min="3341" max="3341" width="9.85546875" style="2" customWidth="1"/>
    <col min="3342" max="3342" width="7.140625" style="2" customWidth="1"/>
    <col min="3343" max="3343" width="11.42578125" style="2" customWidth="1"/>
    <col min="3344" max="3344" width="10.7109375" style="2" customWidth="1"/>
    <col min="3345" max="3346" width="11.42578125" style="2" customWidth="1"/>
    <col min="3347" max="3347" width="10.7109375" style="2" customWidth="1"/>
    <col min="3348" max="3349" width="11.42578125" style="2" customWidth="1"/>
    <col min="3350" max="3353" width="11.7109375" style="2" customWidth="1"/>
    <col min="3354" max="3354" width="10.85546875" style="2" customWidth="1"/>
    <col min="3355" max="3355" width="10.28515625" style="2" customWidth="1"/>
    <col min="3356" max="3356" width="11.7109375" style="2" customWidth="1"/>
    <col min="3357" max="3357" width="14" style="2" customWidth="1"/>
    <col min="3358" max="3358" width="15.42578125" style="2" customWidth="1"/>
    <col min="3359" max="3369" width="11.7109375" style="2" customWidth="1"/>
    <col min="3370" max="3370" width="1.7109375" style="2" customWidth="1"/>
    <col min="3371" max="3371" width="25" style="2" customWidth="1"/>
    <col min="3372" max="3372" width="1.7109375" style="2" customWidth="1"/>
    <col min="3373" max="3374" width="13.7109375" style="2" customWidth="1"/>
    <col min="3375" max="3375" width="12.42578125" style="2" customWidth="1"/>
    <col min="3376" max="3376" width="8.42578125" style="2" customWidth="1"/>
    <col min="3377" max="3584" width="8.85546875" style="2"/>
    <col min="3585" max="3585" width="37.42578125" style="2" customWidth="1"/>
    <col min="3586" max="3586" width="20.140625" style="2" customWidth="1"/>
    <col min="3587" max="3587" width="22.28515625" style="2" customWidth="1"/>
    <col min="3588" max="3588" width="18" style="2" customWidth="1"/>
    <col min="3589" max="3592" width="12.7109375" style="2" customWidth="1"/>
    <col min="3593" max="3593" width="21.7109375" style="2" customWidth="1"/>
    <col min="3594" max="3594" width="9.85546875" style="2" customWidth="1"/>
    <col min="3595" max="3595" width="7.140625" style="2" customWidth="1"/>
    <col min="3596" max="3596" width="21.7109375" style="2" customWidth="1"/>
    <col min="3597" max="3597" width="9.85546875" style="2" customWidth="1"/>
    <col min="3598" max="3598" width="7.140625" style="2" customWidth="1"/>
    <col min="3599" max="3599" width="11.42578125" style="2" customWidth="1"/>
    <col min="3600" max="3600" width="10.7109375" style="2" customWidth="1"/>
    <col min="3601" max="3602" width="11.42578125" style="2" customWidth="1"/>
    <col min="3603" max="3603" width="10.7109375" style="2" customWidth="1"/>
    <col min="3604" max="3605" width="11.42578125" style="2" customWidth="1"/>
    <col min="3606" max="3609" width="11.7109375" style="2" customWidth="1"/>
    <col min="3610" max="3610" width="10.85546875" style="2" customWidth="1"/>
    <col min="3611" max="3611" width="10.28515625" style="2" customWidth="1"/>
    <col min="3612" max="3612" width="11.7109375" style="2" customWidth="1"/>
    <col min="3613" max="3613" width="14" style="2" customWidth="1"/>
    <col min="3614" max="3614" width="15.42578125" style="2" customWidth="1"/>
    <col min="3615" max="3625" width="11.7109375" style="2" customWidth="1"/>
    <col min="3626" max="3626" width="1.7109375" style="2" customWidth="1"/>
    <col min="3627" max="3627" width="25" style="2" customWidth="1"/>
    <col min="3628" max="3628" width="1.7109375" style="2" customWidth="1"/>
    <col min="3629" max="3630" width="13.7109375" style="2" customWidth="1"/>
    <col min="3631" max="3631" width="12.42578125" style="2" customWidth="1"/>
    <col min="3632" max="3632" width="8.42578125" style="2" customWidth="1"/>
    <col min="3633" max="3840" width="8.85546875" style="2"/>
    <col min="3841" max="3841" width="37.42578125" style="2" customWidth="1"/>
    <col min="3842" max="3842" width="20.140625" style="2" customWidth="1"/>
    <col min="3843" max="3843" width="22.28515625" style="2" customWidth="1"/>
    <col min="3844" max="3844" width="18" style="2" customWidth="1"/>
    <col min="3845" max="3848" width="12.7109375" style="2" customWidth="1"/>
    <col min="3849" max="3849" width="21.7109375" style="2" customWidth="1"/>
    <col min="3850" max="3850" width="9.85546875" style="2" customWidth="1"/>
    <col min="3851" max="3851" width="7.140625" style="2" customWidth="1"/>
    <col min="3852" max="3852" width="21.7109375" style="2" customWidth="1"/>
    <col min="3853" max="3853" width="9.85546875" style="2" customWidth="1"/>
    <col min="3854" max="3854" width="7.140625" style="2" customWidth="1"/>
    <col min="3855" max="3855" width="11.42578125" style="2" customWidth="1"/>
    <col min="3856" max="3856" width="10.7109375" style="2" customWidth="1"/>
    <col min="3857" max="3858" width="11.42578125" style="2" customWidth="1"/>
    <col min="3859" max="3859" width="10.7109375" style="2" customWidth="1"/>
    <col min="3860" max="3861" width="11.42578125" style="2" customWidth="1"/>
    <col min="3862" max="3865" width="11.7109375" style="2" customWidth="1"/>
    <col min="3866" max="3866" width="10.85546875" style="2" customWidth="1"/>
    <col min="3867" max="3867" width="10.28515625" style="2" customWidth="1"/>
    <col min="3868" max="3868" width="11.7109375" style="2" customWidth="1"/>
    <col min="3869" max="3869" width="14" style="2" customWidth="1"/>
    <col min="3870" max="3870" width="15.42578125" style="2" customWidth="1"/>
    <col min="3871" max="3881" width="11.7109375" style="2" customWidth="1"/>
    <col min="3882" max="3882" width="1.7109375" style="2" customWidth="1"/>
    <col min="3883" max="3883" width="25" style="2" customWidth="1"/>
    <col min="3884" max="3884" width="1.7109375" style="2" customWidth="1"/>
    <col min="3885" max="3886" width="13.7109375" style="2" customWidth="1"/>
    <col min="3887" max="3887" width="12.42578125" style="2" customWidth="1"/>
    <col min="3888" max="3888" width="8.42578125" style="2" customWidth="1"/>
    <col min="3889" max="4096" width="8.85546875" style="2"/>
    <col min="4097" max="4097" width="37.42578125" style="2" customWidth="1"/>
    <col min="4098" max="4098" width="20.140625" style="2" customWidth="1"/>
    <col min="4099" max="4099" width="22.28515625" style="2" customWidth="1"/>
    <col min="4100" max="4100" width="18" style="2" customWidth="1"/>
    <col min="4101" max="4104" width="12.7109375" style="2" customWidth="1"/>
    <col min="4105" max="4105" width="21.7109375" style="2" customWidth="1"/>
    <col min="4106" max="4106" width="9.85546875" style="2" customWidth="1"/>
    <col min="4107" max="4107" width="7.140625" style="2" customWidth="1"/>
    <col min="4108" max="4108" width="21.7109375" style="2" customWidth="1"/>
    <col min="4109" max="4109" width="9.85546875" style="2" customWidth="1"/>
    <col min="4110" max="4110" width="7.140625" style="2" customWidth="1"/>
    <col min="4111" max="4111" width="11.42578125" style="2" customWidth="1"/>
    <col min="4112" max="4112" width="10.7109375" style="2" customWidth="1"/>
    <col min="4113" max="4114" width="11.42578125" style="2" customWidth="1"/>
    <col min="4115" max="4115" width="10.7109375" style="2" customWidth="1"/>
    <col min="4116" max="4117" width="11.42578125" style="2" customWidth="1"/>
    <col min="4118" max="4121" width="11.7109375" style="2" customWidth="1"/>
    <col min="4122" max="4122" width="10.85546875" style="2" customWidth="1"/>
    <col min="4123" max="4123" width="10.28515625" style="2" customWidth="1"/>
    <col min="4124" max="4124" width="11.7109375" style="2" customWidth="1"/>
    <col min="4125" max="4125" width="14" style="2" customWidth="1"/>
    <col min="4126" max="4126" width="15.42578125" style="2" customWidth="1"/>
    <col min="4127" max="4137" width="11.7109375" style="2" customWidth="1"/>
    <col min="4138" max="4138" width="1.7109375" style="2" customWidth="1"/>
    <col min="4139" max="4139" width="25" style="2" customWidth="1"/>
    <col min="4140" max="4140" width="1.7109375" style="2" customWidth="1"/>
    <col min="4141" max="4142" width="13.7109375" style="2" customWidth="1"/>
    <col min="4143" max="4143" width="12.42578125" style="2" customWidth="1"/>
    <col min="4144" max="4144" width="8.42578125" style="2" customWidth="1"/>
    <col min="4145" max="4352" width="8.85546875" style="2"/>
    <col min="4353" max="4353" width="37.42578125" style="2" customWidth="1"/>
    <col min="4354" max="4354" width="20.140625" style="2" customWidth="1"/>
    <col min="4355" max="4355" width="22.28515625" style="2" customWidth="1"/>
    <col min="4356" max="4356" width="18" style="2" customWidth="1"/>
    <col min="4357" max="4360" width="12.7109375" style="2" customWidth="1"/>
    <col min="4361" max="4361" width="21.7109375" style="2" customWidth="1"/>
    <col min="4362" max="4362" width="9.85546875" style="2" customWidth="1"/>
    <col min="4363" max="4363" width="7.140625" style="2" customWidth="1"/>
    <col min="4364" max="4364" width="21.7109375" style="2" customWidth="1"/>
    <col min="4365" max="4365" width="9.85546875" style="2" customWidth="1"/>
    <col min="4366" max="4366" width="7.140625" style="2" customWidth="1"/>
    <col min="4367" max="4367" width="11.42578125" style="2" customWidth="1"/>
    <col min="4368" max="4368" width="10.7109375" style="2" customWidth="1"/>
    <col min="4369" max="4370" width="11.42578125" style="2" customWidth="1"/>
    <col min="4371" max="4371" width="10.7109375" style="2" customWidth="1"/>
    <col min="4372" max="4373" width="11.42578125" style="2" customWidth="1"/>
    <col min="4374" max="4377" width="11.7109375" style="2" customWidth="1"/>
    <col min="4378" max="4378" width="10.85546875" style="2" customWidth="1"/>
    <col min="4379" max="4379" width="10.28515625" style="2" customWidth="1"/>
    <col min="4380" max="4380" width="11.7109375" style="2" customWidth="1"/>
    <col min="4381" max="4381" width="14" style="2" customWidth="1"/>
    <col min="4382" max="4382" width="15.42578125" style="2" customWidth="1"/>
    <col min="4383" max="4393" width="11.7109375" style="2" customWidth="1"/>
    <col min="4394" max="4394" width="1.7109375" style="2" customWidth="1"/>
    <col min="4395" max="4395" width="25" style="2" customWidth="1"/>
    <col min="4396" max="4396" width="1.7109375" style="2" customWidth="1"/>
    <col min="4397" max="4398" width="13.7109375" style="2" customWidth="1"/>
    <col min="4399" max="4399" width="12.42578125" style="2" customWidth="1"/>
    <col min="4400" max="4400" width="8.42578125" style="2" customWidth="1"/>
    <col min="4401" max="4608" width="8.85546875" style="2"/>
    <col min="4609" max="4609" width="37.42578125" style="2" customWidth="1"/>
    <col min="4610" max="4610" width="20.140625" style="2" customWidth="1"/>
    <col min="4611" max="4611" width="22.28515625" style="2" customWidth="1"/>
    <col min="4612" max="4612" width="18" style="2" customWidth="1"/>
    <col min="4613" max="4616" width="12.7109375" style="2" customWidth="1"/>
    <col min="4617" max="4617" width="21.7109375" style="2" customWidth="1"/>
    <col min="4618" max="4618" width="9.85546875" style="2" customWidth="1"/>
    <col min="4619" max="4619" width="7.140625" style="2" customWidth="1"/>
    <col min="4620" max="4620" width="21.7109375" style="2" customWidth="1"/>
    <col min="4621" max="4621" width="9.85546875" style="2" customWidth="1"/>
    <col min="4622" max="4622" width="7.140625" style="2" customWidth="1"/>
    <col min="4623" max="4623" width="11.42578125" style="2" customWidth="1"/>
    <col min="4624" max="4624" width="10.7109375" style="2" customWidth="1"/>
    <col min="4625" max="4626" width="11.42578125" style="2" customWidth="1"/>
    <col min="4627" max="4627" width="10.7109375" style="2" customWidth="1"/>
    <col min="4628" max="4629" width="11.42578125" style="2" customWidth="1"/>
    <col min="4630" max="4633" width="11.7109375" style="2" customWidth="1"/>
    <col min="4634" max="4634" width="10.85546875" style="2" customWidth="1"/>
    <col min="4635" max="4635" width="10.28515625" style="2" customWidth="1"/>
    <col min="4636" max="4636" width="11.7109375" style="2" customWidth="1"/>
    <col min="4637" max="4637" width="14" style="2" customWidth="1"/>
    <col min="4638" max="4638" width="15.42578125" style="2" customWidth="1"/>
    <col min="4639" max="4649" width="11.7109375" style="2" customWidth="1"/>
    <col min="4650" max="4650" width="1.7109375" style="2" customWidth="1"/>
    <col min="4651" max="4651" width="25" style="2" customWidth="1"/>
    <col min="4652" max="4652" width="1.7109375" style="2" customWidth="1"/>
    <col min="4653" max="4654" width="13.7109375" style="2" customWidth="1"/>
    <col min="4655" max="4655" width="12.42578125" style="2" customWidth="1"/>
    <col min="4656" max="4656" width="8.42578125" style="2" customWidth="1"/>
    <col min="4657" max="4864" width="8.85546875" style="2"/>
    <col min="4865" max="4865" width="37.42578125" style="2" customWidth="1"/>
    <col min="4866" max="4866" width="20.140625" style="2" customWidth="1"/>
    <col min="4867" max="4867" width="22.28515625" style="2" customWidth="1"/>
    <col min="4868" max="4868" width="18" style="2" customWidth="1"/>
    <col min="4869" max="4872" width="12.7109375" style="2" customWidth="1"/>
    <col min="4873" max="4873" width="21.7109375" style="2" customWidth="1"/>
    <col min="4874" max="4874" width="9.85546875" style="2" customWidth="1"/>
    <col min="4875" max="4875" width="7.140625" style="2" customWidth="1"/>
    <col min="4876" max="4876" width="21.7109375" style="2" customWidth="1"/>
    <col min="4877" max="4877" width="9.85546875" style="2" customWidth="1"/>
    <col min="4878" max="4878" width="7.140625" style="2" customWidth="1"/>
    <col min="4879" max="4879" width="11.42578125" style="2" customWidth="1"/>
    <col min="4880" max="4880" width="10.7109375" style="2" customWidth="1"/>
    <col min="4881" max="4882" width="11.42578125" style="2" customWidth="1"/>
    <col min="4883" max="4883" width="10.7109375" style="2" customWidth="1"/>
    <col min="4884" max="4885" width="11.42578125" style="2" customWidth="1"/>
    <col min="4886" max="4889" width="11.7109375" style="2" customWidth="1"/>
    <col min="4890" max="4890" width="10.85546875" style="2" customWidth="1"/>
    <col min="4891" max="4891" width="10.28515625" style="2" customWidth="1"/>
    <col min="4892" max="4892" width="11.7109375" style="2" customWidth="1"/>
    <col min="4893" max="4893" width="14" style="2" customWidth="1"/>
    <col min="4894" max="4894" width="15.42578125" style="2" customWidth="1"/>
    <col min="4895" max="4905" width="11.7109375" style="2" customWidth="1"/>
    <col min="4906" max="4906" width="1.7109375" style="2" customWidth="1"/>
    <col min="4907" max="4907" width="25" style="2" customWidth="1"/>
    <col min="4908" max="4908" width="1.7109375" style="2" customWidth="1"/>
    <col min="4909" max="4910" width="13.7109375" style="2" customWidth="1"/>
    <col min="4911" max="4911" width="12.42578125" style="2" customWidth="1"/>
    <col min="4912" max="4912" width="8.42578125" style="2" customWidth="1"/>
    <col min="4913" max="5120" width="8.85546875" style="2"/>
    <col min="5121" max="5121" width="37.42578125" style="2" customWidth="1"/>
    <col min="5122" max="5122" width="20.140625" style="2" customWidth="1"/>
    <col min="5123" max="5123" width="22.28515625" style="2" customWidth="1"/>
    <col min="5124" max="5124" width="18" style="2" customWidth="1"/>
    <col min="5125" max="5128" width="12.7109375" style="2" customWidth="1"/>
    <col min="5129" max="5129" width="21.7109375" style="2" customWidth="1"/>
    <col min="5130" max="5130" width="9.85546875" style="2" customWidth="1"/>
    <col min="5131" max="5131" width="7.140625" style="2" customWidth="1"/>
    <col min="5132" max="5132" width="21.7109375" style="2" customWidth="1"/>
    <col min="5133" max="5133" width="9.85546875" style="2" customWidth="1"/>
    <col min="5134" max="5134" width="7.140625" style="2" customWidth="1"/>
    <col min="5135" max="5135" width="11.42578125" style="2" customWidth="1"/>
    <col min="5136" max="5136" width="10.7109375" style="2" customWidth="1"/>
    <col min="5137" max="5138" width="11.42578125" style="2" customWidth="1"/>
    <col min="5139" max="5139" width="10.7109375" style="2" customWidth="1"/>
    <col min="5140" max="5141" width="11.42578125" style="2" customWidth="1"/>
    <col min="5142" max="5145" width="11.7109375" style="2" customWidth="1"/>
    <col min="5146" max="5146" width="10.85546875" style="2" customWidth="1"/>
    <col min="5147" max="5147" width="10.28515625" style="2" customWidth="1"/>
    <col min="5148" max="5148" width="11.7109375" style="2" customWidth="1"/>
    <col min="5149" max="5149" width="14" style="2" customWidth="1"/>
    <col min="5150" max="5150" width="15.42578125" style="2" customWidth="1"/>
    <col min="5151" max="5161" width="11.7109375" style="2" customWidth="1"/>
    <col min="5162" max="5162" width="1.7109375" style="2" customWidth="1"/>
    <col min="5163" max="5163" width="25" style="2" customWidth="1"/>
    <col min="5164" max="5164" width="1.7109375" style="2" customWidth="1"/>
    <col min="5165" max="5166" width="13.7109375" style="2" customWidth="1"/>
    <col min="5167" max="5167" width="12.42578125" style="2" customWidth="1"/>
    <col min="5168" max="5168" width="8.42578125" style="2" customWidth="1"/>
    <col min="5169" max="5376" width="8.85546875" style="2"/>
    <col min="5377" max="5377" width="37.42578125" style="2" customWidth="1"/>
    <col min="5378" max="5378" width="20.140625" style="2" customWidth="1"/>
    <col min="5379" max="5379" width="22.28515625" style="2" customWidth="1"/>
    <col min="5380" max="5380" width="18" style="2" customWidth="1"/>
    <col min="5381" max="5384" width="12.7109375" style="2" customWidth="1"/>
    <col min="5385" max="5385" width="21.7109375" style="2" customWidth="1"/>
    <col min="5386" max="5386" width="9.85546875" style="2" customWidth="1"/>
    <col min="5387" max="5387" width="7.140625" style="2" customWidth="1"/>
    <col min="5388" max="5388" width="21.7109375" style="2" customWidth="1"/>
    <col min="5389" max="5389" width="9.85546875" style="2" customWidth="1"/>
    <col min="5390" max="5390" width="7.140625" style="2" customWidth="1"/>
    <col min="5391" max="5391" width="11.42578125" style="2" customWidth="1"/>
    <col min="5392" max="5392" width="10.7109375" style="2" customWidth="1"/>
    <col min="5393" max="5394" width="11.42578125" style="2" customWidth="1"/>
    <col min="5395" max="5395" width="10.7109375" style="2" customWidth="1"/>
    <col min="5396" max="5397" width="11.42578125" style="2" customWidth="1"/>
    <col min="5398" max="5401" width="11.7109375" style="2" customWidth="1"/>
    <col min="5402" max="5402" width="10.85546875" style="2" customWidth="1"/>
    <col min="5403" max="5403" width="10.28515625" style="2" customWidth="1"/>
    <col min="5404" max="5404" width="11.7109375" style="2" customWidth="1"/>
    <col min="5405" max="5405" width="14" style="2" customWidth="1"/>
    <col min="5406" max="5406" width="15.42578125" style="2" customWidth="1"/>
    <col min="5407" max="5417" width="11.7109375" style="2" customWidth="1"/>
    <col min="5418" max="5418" width="1.7109375" style="2" customWidth="1"/>
    <col min="5419" max="5419" width="25" style="2" customWidth="1"/>
    <col min="5420" max="5420" width="1.7109375" style="2" customWidth="1"/>
    <col min="5421" max="5422" width="13.7109375" style="2" customWidth="1"/>
    <col min="5423" max="5423" width="12.42578125" style="2" customWidth="1"/>
    <col min="5424" max="5424" width="8.42578125" style="2" customWidth="1"/>
    <col min="5425" max="5632" width="8.85546875" style="2"/>
    <col min="5633" max="5633" width="37.42578125" style="2" customWidth="1"/>
    <col min="5634" max="5634" width="20.140625" style="2" customWidth="1"/>
    <col min="5635" max="5635" width="22.28515625" style="2" customWidth="1"/>
    <col min="5636" max="5636" width="18" style="2" customWidth="1"/>
    <col min="5637" max="5640" width="12.7109375" style="2" customWidth="1"/>
    <col min="5641" max="5641" width="21.7109375" style="2" customWidth="1"/>
    <col min="5642" max="5642" width="9.85546875" style="2" customWidth="1"/>
    <col min="5643" max="5643" width="7.140625" style="2" customWidth="1"/>
    <col min="5644" max="5644" width="21.7109375" style="2" customWidth="1"/>
    <col min="5645" max="5645" width="9.85546875" style="2" customWidth="1"/>
    <col min="5646" max="5646" width="7.140625" style="2" customWidth="1"/>
    <col min="5647" max="5647" width="11.42578125" style="2" customWidth="1"/>
    <col min="5648" max="5648" width="10.7109375" style="2" customWidth="1"/>
    <col min="5649" max="5650" width="11.42578125" style="2" customWidth="1"/>
    <col min="5651" max="5651" width="10.7109375" style="2" customWidth="1"/>
    <col min="5652" max="5653" width="11.42578125" style="2" customWidth="1"/>
    <col min="5654" max="5657" width="11.7109375" style="2" customWidth="1"/>
    <col min="5658" max="5658" width="10.85546875" style="2" customWidth="1"/>
    <col min="5659" max="5659" width="10.28515625" style="2" customWidth="1"/>
    <col min="5660" max="5660" width="11.7109375" style="2" customWidth="1"/>
    <col min="5661" max="5661" width="14" style="2" customWidth="1"/>
    <col min="5662" max="5662" width="15.42578125" style="2" customWidth="1"/>
    <col min="5663" max="5673" width="11.7109375" style="2" customWidth="1"/>
    <col min="5674" max="5674" width="1.7109375" style="2" customWidth="1"/>
    <col min="5675" max="5675" width="25" style="2" customWidth="1"/>
    <col min="5676" max="5676" width="1.7109375" style="2" customWidth="1"/>
    <col min="5677" max="5678" width="13.7109375" style="2" customWidth="1"/>
    <col min="5679" max="5679" width="12.42578125" style="2" customWidth="1"/>
    <col min="5680" max="5680" width="8.42578125" style="2" customWidth="1"/>
    <col min="5681" max="5888" width="8.85546875" style="2"/>
    <col min="5889" max="5889" width="37.42578125" style="2" customWidth="1"/>
    <col min="5890" max="5890" width="20.140625" style="2" customWidth="1"/>
    <col min="5891" max="5891" width="22.28515625" style="2" customWidth="1"/>
    <col min="5892" max="5892" width="18" style="2" customWidth="1"/>
    <col min="5893" max="5896" width="12.7109375" style="2" customWidth="1"/>
    <col min="5897" max="5897" width="21.7109375" style="2" customWidth="1"/>
    <col min="5898" max="5898" width="9.85546875" style="2" customWidth="1"/>
    <col min="5899" max="5899" width="7.140625" style="2" customWidth="1"/>
    <col min="5900" max="5900" width="21.7109375" style="2" customWidth="1"/>
    <col min="5901" max="5901" width="9.85546875" style="2" customWidth="1"/>
    <col min="5902" max="5902" width="7.140625" style="2" customWidth="1"/>
    <col min="5903" max="5903" width="11.42578125" style="2" customWidth="1"/>
    <col min="5904" max="5904" width="10.7109375" style="2" customWidth="1"/>
    <col min="5905" max="5906" width="11.42578125" style="2" customWidth="1"/>
    <col min="5907" max="5907" width="10.7109375" style="2" customWidth="1"/>
    <col min="5908" max="5909" width="11.42578125" style="2" customWidth="1"/>
    <col min="5910" max="5913" width="11.7109375" style="2" customWidth="1"/>
    <col min="5914" max="5914" width="10.85546875" style="2" customWidth="1"/>
    <col min="5915" max="5915" width="10.28515625" style="2" customWidth="1"/>
    <col min="5916" max="5916" width="11.7109375" style="2" customWidth="1"/>
    <col min="5917" max="5917" width="14" style="2" customWidth="1"/>
    <col min="5918" max="5918" width="15.42578125" style="2" customWidth="1"/>
    <col min="5919" max="5929" width="11.7109375" style="2" customWidth="1"/>
    <col min="5930" max="5930" width="1.7109375" style="2" customWidth="1"/>
    <col min="5931" max="5931" width="25" style="2" customWidth="1"/>
    <col min="5932" max="5932" width="1.7109375" style="2" customWidth="1"/>
    <col min="5933" max="5934" width="13.7109375" style="2" customWidth="1"/>
    <col min="5935" max="5935" width="12.42578125" style="2" customWidth="1"/>
    <col min="5936" max="5936" width="8.42578125" style="2" customWidth="1"/>
    <col min="5937" max="6144" width="8.85546875" style="2"/>
    <col min="6145" max="6145" width="37.42578125" style="2" customWidth="1"/>
    <col min="6146" max="6146" width="20.140625" style="2" customWidth="1"/>
    <col min="6147" max="6147" width="22.28515625" style="2" customWidth="1"/>
    <col min="6148" max="6148" width="18" style="2" customWidth="1"/>
    <col min="6149" max="6152" width="12.7109375" style="2" customWidth="1"/>
    <col min="6153" max="6153" width="21.7109375" style="2" customWidth="1"/>
    <col min="6154" max="6154" width="9.85546875" style="2" customWidth="1"/>
    <col min="6155" max="6155" width="7.140625" style="2" customWidth="1"/>
    <col min="6156" max="6156" width="21.7109375" style="2" customWidth="1"/>
    <col min="6157" max="6157" width="9.85546875" style="2" customWidth="1"/>
    <col min="6158" max="6158" width="7.140625" style="2" customWidth="1"/>
    <col min="6159" max="6159" width="11.42578125" style="2" customWidth="1"/>
    <col min="6160" max="6160" width="10.7109375" style="2" customWidth="1"/>
    <col min="6161" max="6162" width="11.42578125" style="2" customWidth="1"/>
    <col min="6163" max="6163" width="10.7109375" style="2" customWidth="1"/>
    <col min="6164" max="6165" width="11.42578125" style="2" customWidth="1"/>
    <col min="6166" max="6169" width="11.7109375" style="2" customWidth="1"/>
    <col min="6170" max="6170" width="10.85546875" style="2" customWidth="1"/>
    <col min="6171" max="6171" width="10.28515625" style="2" customWidth="1"/>
    <col min="6172" max="6172" width="11.7109375" style="2" customWidth="1"/>
    <col min="6173" max="6173" width="14" style="2" customWidth="1"/>
    <col min="6174" max="6174" width="15.42578125" style="2" customWidth="1"/>
    <col min="6175" max="6185" width="11.7109375" style="2" customWidth="1"/>
    <col min="6186" max="6186" width="1.7109375" style="2" customWidth="1"/>
    <col min="6187" max="6187" width="25" style="2" customWidth="1"/>
    <col min="6188" max="6188" width="1.7109375" style="2" customWidth="1"/>
    <col min="6189" max="6190" width="13.7109375" style="2" customWidth="1"/>
    <col min="6191" max="6191" width="12.42578125" style="2" customWidth="1"/>
    <col min="6192" max="6192" width="8.42578125" style="2" customWidth="1"/>
    <col min="6193" max="6400" width="8.85546875" style="2"/>
    <col min="6401" max="6401" width="37.42578125" style="2" customWidth="1"/>
    <col min="6402" max="6402" width="20.140625" style="2" customWidth="1"/>
    <col min="6403" max="6403" width="22.28515625" style="2" customWidth="1"/>
    <col min="6404" max="6404" width="18" style="2" customWidth="1"/>
    <col min="6405" max="6408" width="12.7109375" style="2" customWidth="1"/>
    <col min="6409" max="6409" width="21.7109375" style="2" customWidth="1"/>
    <col min="6410" max="6410" width="9.85546875" style="2" customWidth="1"/>
    <col min="6411" max="6411" width="7.140625" style="2" customWidth="1"/>
    <col min="6412" max="6412" width="21.7109375" style="2" customWidth="1"/>
    <col min="6413" max="6413" width="9.85546875" style="2" customWidth="1"/>
    <col min="6414" max="6414" width="7.140625" style="2" customWidth="1"/>
    <col min="6415" max="6415" width="11.42578125" style="2" customWidth="1"/>
    <col min="6416" max="6416" width="10.7109375" style="2" customWidth="1"/>
    <col min="6417" max="6418" width="11.42578125" style="2" customWidth="1"/>
    <col min="6419" max="6419" width="10.7109375" style="2" customWidth="1"/>
    <col min="6420" max="6421" width="11.42578125" style="2" customWidth="1"/>
    <col min="6422" max="6425" width="11.7109375" style="2" customWidth="1"/>
    <col min="6426" max="6426" width="10.85546875" style="2" customWidth="1"/>
    <col min="6427" max="6427" width="10.28515625" style="2" customWidth="1"/>
    <col min="6428" max="6428" width="11.7109375" style="2" customWidth="1"/>
    <col min="6429" max="6429" width="14" style="2" customWidth="1"/>
    <col min="6430" max="6430" width="15.42578125" style="2" customWidth="1"/>
    <col min="6431" max="6441" width="11.7109375" style="2" customWidth="1"/>
    <col min="6442" max="6442" width="1.7109375" style="2" customWidth="1"/>
    <col min="6443" max="6443" width="25" style="2" customWidth="1"/>
    <col min="6444" max="6444" width="1.7109375" style="2" customWidth="1"/>
    <col min="6445" max="6446" width="13.7109375" style="2" customWidth="1"/>
    <col min="6447" max="6447" width="12.42578125" style="2" customWidth="1"/>
    <col min="6448" max="6448" width="8.42578125" style="2" customWidth="1"/>
    <col min="6449" max="6656" width="8.85546875" style="2"/>
    <col min="6657" max="6657" width="37.42578125" style="2" customWidth="1"/>
    <col min="6658" max="6658" width="20.140625" style="2" customWidth="1"/>
    <col min="6659" max="6659" width="22.28515625" style="2" customWidth="1"/>
    <col min="6660" max="6660" width="18" style="2" customWidth="1"/>
    <col min="6661" max="6664" width="12.7109375" style="2" customWidth="1"/>
    <col min="6665" max="6665" width="21.7109375" style="2" customWidth="1"/>
    <col min="6666" max="6666" width="9.85546875" style="2" customWidth="1"/>
    <col min="6667" max="6667" width="7.140625" style="2" customWidth="1"/>
    <col min="6668" max="6668" width="21.7109375" style="2" customWidth="1"/>
    <col min="6669" max="6669" width="9.85546875" style="2" customWidth="1"/>
    <col min="6670" max="6670" width="7.140625" style="2" customWidth="1"/>
    <col min="6671" max="6671" width="11.42578125" style="2" customWidth="1"/>
    <col min="6672" max="6672" width="10.7109375" style="2" customWidth="1"/>
    <col min="6673" max="6674" width="11.42578125" style="2" customWidth="1"/>
    <col min="6675" max="6675" width="10.7109375" style="2" customWidth="1"/>
    <col min="6676" max="6677" width="11.42578125" style="2" customWidth="1"/>
    <col min="6678" max="6681" width="11.7109375" style="2" customWidth="1"/>
    <col min="6682" max="6682" width="10.85546875" style="2" customWidth="1"/>
    <col min="6683" max="6683" width="10.28515625" style="2" customWidth="1"/>
    <col min="6684" max="6684" width="11.7109375" style="2" customWidth="1"/>
    <col min="6685" max="6685" width="14" style="2" customWidth="1"/>
    <col min="6686" max="6686" width="15.42578125" style="2" customWidth="1"/>
    <col min="6687" max="6697" width="11.7109375" style="2" customWidth="1"/>
    <col min="6698" max="6698" width="1.7109375" style="2" customWidth="1"/>
    <col min="6699" max="6699" width="25" style="2" customWidth="1"/>
    <col min="6700" max="6700" width="1.7109375" style="2" customWidth="1"/>
    <col min="6701" max="6702" width="13.7109375" style="2" customWidth="1"/>
    <col min="6703" max="6703" width="12.42578125" style="2" customWidth="1"/>
    <col min="6704" max="6704" width="8.42578125" style="2" customWidth="1"/>
    <col min="6705" max="6912" width="8.85546875" style="2"/>
    <col min="6913" max="6913" width="37.42578125" style="2" customWidth="1"/>
    <col min="6914" max="6914" width="20.140625" style="2" customWidth="1"/>
    <col min="6915" max="6915" width="22.28515625" style="2" customWidth="1"/>
    <col min="6916" max="6916" width="18" style="2" customWidth="1"/>
    <col min="6917" max="6920" width="12.7109375" style="2" customWidth="1"/>
    <col min="6921" max="6921" width="21.7109375" style="2" customWidth="1"/>
    <col min="6922" max="6922" width="9.85546875" style="2" customWidth="1"/>
    <col min="6923" max="6923" width="7.140625" style="2" customWidth="1"/>
    <col min="6924" max="6924" width="21.7109375" style="2" customWidth="1"/>
    <col min="6925" max="6925" width="9.85546875" style="2" customWidth="1"/>
    <col min="6926" max="6926" width="7.140625" style="2" customWidth="1"/>
    <col min="6927" max="6927" width="11.42578125" style="2" customWidth="1"/>
    <col min="6928" max="6928" width="10.7109375" style="2" customWidth="1"/>
    <col min="6929" max="6930" width="11.42578125" style="2" customWidth="1"/>
    <col min="6931" max="6931" width="10.7109375" style="2" customWidth="1"/>
    <col min="6932" max="6933" width="11.42578125" style="2" customWidth="1"/>
    <col min="6934" max="6937" width="11.7109375" style="2" customWidth="1"/>
    <col min="6938" max="6938" width="10.85546875" style="2" customWidth="1"/>
    <col min="6939" max="6939" width="10.28515625" style="2" customWidth="1"/>
    <col min="6940" max="6940" width="11.7109375" style="2" customWidth="1"/>
    <col min="6941" max="6941" width="14" style="2" customWidth="1"/>
    <col min="6942" max="6942" width="15.42578125" style="2" customWidth="1"/>
    <col min="6943" max="6953" width="11.7109375" style="2" customWidth="1"/>
    <col min="6954" max="6954" width="1.7109375" style="2" customWidth="1"/>
    <col min="6955" max="6955" width="25" style="2" customWidth="1"/>
    <col min="6956" max="6956" width="1.7109375" style="2" customWidth="1"/>
    <col min="6957" max="6958" width="13.7109375" style="2" customWidth="1"/>
    <col min="6959" max="6959" width="12.42578125" style="2" customWidth="1"/>
    <col min="6960" max="6960" width="8.42578125" style="2" customWidth="1"/>
    <col min="6961" max="7168" width="8.85546875" style="2"/>
    <col min="7169" max="7169" width="37.42578125" style="2" customWidth="1"/>
    <col min="7170" max="7170" width="20.140625" style="2" customWidth="1"/>
    <col min="7171" max="7171" width="22.28515625" style="2" customWidth="1"/>
    <col min="7172" max="7172" width="18" style="2" customWidth="1"/>
    <col min="7173" max="7176" width="12.7109375" style="2" customWidth="1"/>
    <col min="7177" max="7177" width="21.7109375" style="2" customWidth="1"/>
    <col min="7178" max="7178" width="9.85546875" style="2" customWidth="1"/>
    <col min="7179" max="7179" width="7.140625" style="2" customWidth="1"/>
    <col min="7180" max="7180" width="21.7109375" style="2" customWidth="1"/>
    <col min="7181" max="7181" width="9.85546875" style="2" customWidth="1"/>
    <col min="7182" max="7182" width="7.140625" style="2" customWidth="1"/>
    <col min="7183" max="7183" width="11.42578125" style="2" customWidth="1"/>
    <col min="7184" max="7184" width="10.7109375" style="2" customWidth="1"/>
    <col min="7185" max="7186" width="11.42578125" style="2" customWidth="1"/>
    <col min="7187" max="7187" width="10.7109375" style="2" customWidth="1"/>
    <col min="7188" max="7189" width="11.42578125" style="2" customWidth="1"/>
    <col min="7190" max="7193" width="11.7109375" style="2" customWidth="1"/>
    <col min="7194" max="7194" width="10.85546875" style="2" customWidth="1"/>
    <col min="7195" max="7195" width="10.28515625" style="2" customWidth="1"/>
    <col min="7196" max="7196" width="11.7109375" style="2" customWidth="1"/>
    <col min="7197" max="7197" width="14" style="2" customWidth="1"/>
    <col min="7198" max="7198" width="15.42578125" style="2" customWidth="1"/>
    <col min="7199" max="7209" width="11.7109375" style="2" customWidth="1"/>
    <col min="7210" max="7210" width="1.7109375" style="2" customWidth="1"/>
    <col min="7211" max="7211" width="25" style="2" customWidth="1"/>
    <col min="7212" max="7212" width="1.7109375" style="2" customWidth="1"/>
    <col min="7213" max="7214" width="13.7109375" style="2" customWidth="1"/>
    <col min="7215" max="7215" width="12.42578125" style="2" customWidth="1"/>
    <col min="7216" max="7216" width="8.42578125" style="2" customWidth="1"/>
    <col min="7217" max="7424" width="8.85546875" style="2"/>
    <col min="7425" max="7425" width="37.42578125" style="2" customWidth="1"/>
    <col min="7426" max="7426" width="20.140625" style="2" customWidth="1"/>
    <col min="7427" max="7427" width="22.28515625" style="2" customWidth="1"/>
    <col min="7428" max="7428" width="18" style="2" customWidth="1"/>
    <col min="7429" max="7432" width="12.7109375" style="2" customWidth="1"/>
    <col min="7433" max="7433" width="21.7109375" style="2" customWidth="1"/>
    <col min="7434" max="7434" width="9.85546875" style="2" customWidth="1"/>
    <col min="7435" max="7435" width="7.140625" style="2" customWidth="1"/>
    <col min="7436" max="7436" width="21.7109375" style="2" customWidth="1"/>
    <col min="7437" max="7437" width="9.85546875" style="2" customWidth="1"/>
    <col min="7438" max="7438" width="7.140625" style="2" customWidth="1"/>
    <col min="7439" max="7439" width="11.42578125" style="2" customWidth="1"/>
    <col min="7440" max="7440" width="10.7109375" style="2" customWidth="1"/>
    <col min="7441" max="7442" width="11.42578125" style="2" customWidth="1"/>
    <col min="7443" max="7443" width="10.7109375" style="2" customWidth="1"/>
    <col min="7444" max="7445" width="11.42578125" style="2" customWidth="1"/>
    <col min="7446" max="7449" width="11.7109375" style="2" customWidth="1"/>
    <col min="7450" max="7450" width="10.85546875" style="2" customWidth="1"/>
    <col min="7451" max="7451" width="10.28515625" style="2" customWidth="1"/>
    <col min="7452" max="7452" width="11.7109375" style="2" customWidth="1"/>
    <col min="7453" max="7453" width="14" style="2" customWidth="1"/>
    <col min="7454" max="7454" width="15.42578125" style="2" customWidth="1"/>
    <col min="7455" max="7465" width="11.7109375" style="2" customWidth="1"/>
    <col min="7466" max="7466" width="1.7109375" style="2" customWidth="1"/>
    <col min="7467" max="7467" width="25" style="2" customWidth="1"/>
    <col min="7468" max="7468" width="1.7109375" style="2" customWidth="1"/>
    <col min="7469" max="7470" width="13.7109375" style="2" customWidth="1"/>
    <col min="7471" max="7471" width="12.42578125" style="2" customWidth="1"/>
    <col min="7472" max="7472" width="8.42578125" style="2" customWidth="1"/>
    <col min="7473" max="7680" width="8.85546875" style="2"/>
    <col min="7681" max="7681" width="37.42578125" style="2" customWidth="1"/>
    <col min="7682" max="7682" width="20.140625" style="2" customWidth="1"/>
    <col min="7683" max="7683" width="22.28515625" style="2" customWidth="1"/>
    <col min="7684" max="7684" width="18" style="2" customWidth="1"/>
    <col min="7685" max="7688" width="12.7109375" style="2" customWidth="1"/>
    <col min="7689" max="7689" width="21.7109375" style="2" customWidth="1"/>
    <col min="7690" max="7690" width="9.85546875" style="2" customWidth="1"/>
    <col min="7691" max="7691" width="7.140625" style="2" customWidth="1"/>
    <col min="7692" max="7692" width="21.7109375" style="2" customWidth="1"/>
    <col min="7693" max="7693" width="9.85546875" style="2" customWidth="1"/>
    <col min="7694" max="7694" width="7.140625" style="2" customWidth="1"/>
    <col min="7695" max="7695" width="11.42578125" style="2" customWidth="1"/>
    <col min="7696" max="7696" width="10.7109375" style="2" customWidth="1"/>
    <col min="7697" max="7698" width="11.42578125" style="2" customWidth="1"/>
    <col min="7699" max="7699" width="10.7109375" style="2" customWidth="1"/>
    <col min="7700" max="7701" width="11.42578125" style="2" customWidth="1"/>
    <col min="7702" max="7705" width="11.7109375" style="2" customWidth="1"/>
    <col min="7706" max="7706" width="10.85546875" style="2" customWidth="1"/>
    <col min="7707" max="7707" width="10.28515625" style="2" customWidth="1"/>
    <col min="7708" max="7708" width="11.7109375" style="2" customWidth="1"/>
    <col min="7709" max="7709" width="14" style="2" customWidth="1"/>
    <col min="7710" max="7710" width="15.42578125" style="2" customWidth="1"/>
    <col min="7711" max="7721" width="11.7109375" style="2" customWidth="1"/>
    <col min="7722" max="7722" width="1.7109375" style="2" customWidth="1"/>
    <col min="7723" max="7723" width="25" style="2" customWidth="1"/>
    <col min="7724" max="7724" width="1.7109375" style="2" customWidth="1"/>
    <col min="7725" max="7726" width="13.7109375" style="2" customWidth="1"/>
    <col min="7727" max="7727" width="12.42578125" style="2" customWidth="1"/>
    <col min="7728" max="7728" width="8.42578125" style="2" customWidth="1"/>
    <col min="7729" max="7936" width="8.85546875" style="2"/>
    <col min="7937" max="7937" width="37.42578125" style="2" customWidth="1"/>
    <col min="7938" max="7938" width="20.140625" style="2" customWidth="1"/>
    <col min="7939" max="7939" width="22.28515625" style="2" customWidth="1"/>
    <col min="7940" max="7940" width="18" style="2" customWidth="1"/>
    <col min="7941" max="7944" width="12.7109375" style="2" customWidth="1"/>
    <col min="7945" max="7945" width="21.7109375" style="2" customWidth="1"/>
    <col min="7946" max="7946" width="9.85546875" style="2" customWidth="1"/>
    <col min="7947" max="7947" width="7.140625" style="2" customWidth="1"/>
    <col min="7948" max="7948" width="21.7109375" style="2" customWidth="1"/>
    <col min="7949" max="7949" width="9.85546875" style="2" customWidth="1"/>
    <col min="7950" max="7950" width="7.140625" style="2" customWidth="1"/>
    <col min="7951" max="7951" width="11.42578125" style="2" customWidth="1"/>
    <col min="7952" max="7952" width="10.7109375" style="2" customWidth="1"/>
    <col min="7953" max="7954" width="11.42578125" style="2" customWidth="1"/>
    <col min="7955" max="7955" width="10.7109375" style="2" customWidth="1"/>
    <col min="7956" max="7957" width="11.42578125" style="2" customWidth="1"/>
    <col min="7958" max="7961" width="11.7109375" style="2" customWidth="1"/>
    <col min="7962" max="7962" width="10.85546875" style="2" customWidth="1"/>
    <col min="7963" max="7963" width="10.28515625" style="2" customWidth="1"/>
    <col min="7964" max="7964" width="11.7109375" style="2" customWidth="1"/>
    <col min="7965" max="7965" width="14" style="2" customWidth="1"/>
    <col min="7966" max="7966" width="15.42578125" style="2" customWidth="1"/>
    <col min="7967" max="7977" width="11.7109375" style="2" customWidth="1"/>
    <col min="7978" max="7978" width="1.7109375" style="2" customWidth="1"/>
    <col min="7979" max="7979" width="25" style="2" customWidth="1"/>
    <col min="7980" max="7980" width="1.7109375" style="2" customWidth="1"/>
    <col min="7981" max="7982" width="13.7109375" style="2" customWidth="1"/>
    <col min="7983" max="7983" width="12.42578125" style="2" customWidth="1"/>
    <col min="7984" max="7984" width="8.42578125" style="2" customWidth="1"/>
    <col min="7985" max="8192" width="8.85546875" style="2"/>
    <col min="8193" max="8193" width="37.42578125" style="2" customWidth="1"/>
    <col min="8194" max="8194" width="20.140625" style="2" customWidth="1"/>
    <col min="8195" max="8195" width="22.28515625" style="2" customWidth="1"/>
    <col min="8196" max="8196" width="18" style="2" customWidth="1"/>
    <col min="8197" max="8200" width="12.7109375" style="2" customWidth="1"/>
    <col min="8201" max="8201" width="21.7109375" style="2" customWidth="1"/>
    <col min="8202" max="8202" width="9.85546875" style="2" customWidth="1"/>
    <col min="8203" max="8203" width="7.140625" style="2" customWidth="1"/>
    <col min="8204" max="8204" width="21.7109375" style="2" customWidth="1"/>
    <col min="8205" max="8205" width="9.85546875" style="2" customWidth="1"/>
    <col min="8206" max="8206" width="7.140625" style="2" customWidth="1"/>
    <col min="8207" max="8207" width="11.42578125" style="2" customWidth="1"/>
    <col min="8208" max="8208" width="10.7109375" style="2" customWidth="1"/>
    <col min="8209" max="8210" width="11.42578125" style="2" customWidth="1"/>
    <col min="8211" max="8211" width="10.7109375" style="2" customWidth="1"/>
    <col min="8212" max="8213" width="11.42578125" style="2" customWidth="1"/>
    <col min="8214" max="8217" width="11.7109375" style="2" customWidth="1"/>
    <col min="8218" max="8218" width="10.85546875" style="2" customWidth="1"/>
    <col min="8219" max="8219" width="10.28515625" style="2" customWidth="1"/>
    <col min="8220" max="8220" width="11.7109375" style="2" customWidth="1"/>
    <col min="8221" max="8221" width="14" style="2" customWidth="1"/>
    <col min="8222" max="8222" width="15.42578125" style="2" customWidth="1"/>
    <col min="8223" max="8233" width="11.7109375" style="2" customWidth="1"/>
    <col min="8234" max="8234" width="1.7109375" style="2" customWidth="1"/>
    <col min="8235" max="8235" width="25" style="2" customWidth="1"/>
    <col min="8236" max="8236" width="1.7109375" style="2" customWidth="1"/>
    <col min="8237" max="8238" width="13.7109375" style="2" customWidth="1"/>
    <col min="8239" max="8239" width="12.42578125" style="2" customWidth="1"/>
    <col min="8240" max="8240" width="8.42578125" style="2" customWidth="1"/>
    <col min="8241" max="8448" width="8.85546875" style="2"/>
    <col min="8449" max="8449" width="37.42578125" style="2" customWidth="1"/>
    <col min="8450" max="8450" width="20.140625" style="2" customWidth="1"/>
    <col min="8451" max="8451" width="22.28515625" style="2" customWidth="1"/>
    <col min="8452" max="8452" width="18" style="2" customWidth="1"/>
    <col min="8453" max="8456" width="12.7109375" style="2" customWidth="1"/>
    <col min="8457" max="8457" width="21.7109375" style="2" customWidth="1"/>
    <col min="8458" max="8458" width="9.85546875" style="2" customWidth="1"/>
    <col min="8459" max="8459" width="7.140625" style="2" customWidth="1"/>
    <col min="8460" max="8460" width="21.7109375" style="2" customWidth="1"/>
    <col min="8461" max="8461" width="9.85546875" style="2" customWidth="1"/>
    <col min="8462" max="8462" width="7.140625" style="2" customWidth="1"/>
    <col min="8463" max="8463" width="11.42578125" style="2" customWidth="1"/>
    <col min="8464" max="8464" width="10.7109375" style="2" customWidth="1"/>
    <col min="8465" max="8466" width="11.42578125" style="2" customWidth="1"/>
    <col min="8467" max="8467" width="10.7109375" style="2" customWidth="1"/>
    <col min="8468" max="8469" width="11.42578125" style="2" customWidth="1"/>
    <col min="8470" max="8473" width="11.7109375" style="2" customWidth="1"/>
    <col min="8474" max="8474" width="10.85546875" style="2" customWidth="1"/>
    <col min="8475" max="8475" width="10.28515625" style="2" customWidth="1"/>
    <col min="8476" max="8476" width="11.7109375" style="2" customWidth="1"/>
    <col min="8477" max="8477" width="14" style="2" customWidth="1"/>
    <col min="8478" max="8478" width="15.42578125" style="2" customWidth="1"/>
    <col min="8479" max="8489" width="11.7109375" style="2" customWidth="1"/>
    <col min="8490" max="8490" width="1.7109375" style="2" customWidth="1"/>
    <col min="8491" max="8491" width="25" style="2" customWidth="1"/>
    <col min="8492" max="8492" width="1.7109375" style="2" customWidth="1"/>
    <col min="8493" max="8494" width="13.7109375" style="2" customWidth="1"/>
    <col min="8495" max="8495" width="12.42578125" style="2" customWidth="1"/>
    <col min="8496" max="8496" width="8.42578125" style="2" customWidth="1"/>
    <col min="8497" max="8704" width="8.85546875" style="2"/>
    <col min="8705" max="8705" width="37.42578125" style="2" customWidth="1"/>
    <col min="8706" max="8706" width="20.140625" style="2" customWidth="1"/>
    <col min="8707" max="8707" width="22.28515625" style="2" customWidth="1"/>
    <col min="8708" max="8708" width="18" style="2" customWidth="1"/>
    <col min="8709" max="8712" width="12.7109375" style="2" customWidth="1"/>
    <col min="8713" max="8713" width="21.7109375" style="2" customWidth="1"/>
    <col min="8714" max="8714" width="9.85546875" style="2" customWidth="1"/>
    <col min="8715" max="8715" width="7.140625" style="2" customWidth="1"/>
    <col min="8716" max="8716" width="21.7109375" style="2" customWidth="1"/>
    <col min="8717" max="8717" width="9.85546875" style="2" customWidth="1"/>
    <col min="8718" max="8718" width="7.140625" style="2" customWidth="1"/>
    <col min="8719" max="8719" width="11.42578125" style="2" customWidth="1"/>
    <col min="8720" max="8720" width="10.7109375" style="2" customWidth="1"/>
    <col min="8721" max="8722" width="11.42578125" style="2" customWidth="1"/>
    <col min="8723" max="8723" width="10.7109375" style="2" customWidth="1"/>
    <col min="8724" max="8725" width="11.42578125" style="2" customWidth="1"/>
    <col min="8726" max="8729" width="11.7109375" style="2" customWidth="1"/>
    <col min="8730" max="8730" width="10.85546875" style="2" customWidth="1"/>
    <col min="8731" max="8731" width="10.28515625" style="2" customWidth="1"/>
    <col min="8732" max="8732" width="11.7109375" style="2" customWidth="1"/>
    <col min="8733" max="8733" width="14" style="2" customWidth="1"/>
    <col min="8734" max="8734" width="15.42578125" style="2" customWidth="1"/>
    <col min="8735" max="8745" width="11.7109375" style="2" customWidth="1"/>
    <col min="8746" max="8746" width="1.7109375" style="2" customWidth="1"/>
    <col min="8747" max="8747" width="25" style="2" customWidth="1"/>
    <col min="8748" max="8748" width="1.7109375" style="2" customWidth="1"/>
    <col min="8749" max="8750" width="13.7109375" style="2" customWidth="1"/>
    <col min="8751" max="8751" width="12.42578125" style="2" customWidth="1"/>
    <col min="8752" max="8752" width="8.42578125" style="2" customWidth="1"/>
    <col min="8753" max="8960" width="8.85546875" style="2"/>
    <col min="8961" max="8961" width="37.42578125" style="2" customWidth="1"/>
    <col min="8962" max="8962" width="20.140625" style="2" customWidth="1"/>
    <col min="8963" max="8963" width="22.28515625" style="2" customWidth="1"/>
    <col min="8964" max="8964" width="18" style="2" customWidth="1"/>
    <col min="8965" max="8968" width="12.7109375" style="2" customWidth="1"/>
    <col min="8969" max="8969" width="21.7109375" style="2" customWidth="1"/>
    <col min="8970" max="8970" width="9.85546875" style="2" customWidth="1"/>
    <col min="8971" max="8971" width="7.140625" style="2" customWidth="1"/>
    <col min="8972" max="8972" width="21.7109375" style="2" customWidth="1"/>
    <col min="8973" max="8973" width="9.85546875" style="2" customWidth="1"/>
    <col min="8974" max="8974" width="7.140625" style="2" customWidth="1"/>
    <col min="8975" max="8975" width="11.42578125" style="2" customWidth="1"/>
    <col min="8976" max="8976" width="10.7109375" style="2" customWidth="1"/>
    <col min="8977" max="8978" width="11.42578125" style="2" customWidth="1"/>
    <col min="8979" max="8979" width="10.7109375" style="2" customWidth="1"/>
    <col min="8980" max="8981" width="11.42578125" style="2" customWidth="1"/>
    <col min="8982" max="8985" width="11.7109375" style="2" customWidth="1"/>
    <col min="8986" max="8986" width="10.85546875" style="2" customWidth="1"/>
    <col min="8987" max="8987" width="10.28515625" style="2" customWidth="1"/>
    <col min="8988" max="8988" width="11.7109375" style="2" customWidth="1"/>
    <col min="8989" max="8989" width="14" style="2" customWidth="1"/>
    <col min="8990" max="8990" width="15.42578125" style="2" customWidth="1"/>
    <col min="8991" max="9001" width="11.7109375" style="2" customWidth="1"/>
    <col min="9002" max="9002" width="1.7109375" style="2" customWidth="1"/>
    <col min="9003" max="9003" width="25" style="2" customWidth="1"/>
    <col min="9004" max="9004" width="1.7109375" style="2" customWidth="1"/>
    <col min="9005" max="9006" width="13.7109375" style="2" customWidth="1"/>
    <col min="9007" max="9007" width="12.42578125" style="2" customWidth="1"/>
    <col min="9008" max="9008" width="8.42578125" style="2" customWidth="1"/>
    <col min="9009" max="9216" width="8.85546875" style="2"/>
    <col min="9217" max="9217" width="37.42578125" style="2" customWidth="1"/>
    <col min="9218" max="9218" width="20.140625" style="2" customWidth="1"/>
    <col min="9219" max="9219" width="22.28515625" style="2" customWidth="1"/>
    <col min="9220" max="9220" width="18" style="2" customWidth="1"/>
    <col min="9221" max="9224" width="12.7109375" style="2" customWidth="1"/>
    <col min="9225" max="9225" width="21.7109375" style="2" customWidth="1"/>
    <col min="9226" max="9226" width="9.85546875" style="2" customWidth="1"/>
    <col min="9227" max="9227" width="7.140625" style="2" customWidth="1"/>
    <col min="9228" max="9228" width="21.7109375" style="2" customWidth="1"/>
    <col min="9229" max="9229" width="9.85546875" style="2" customWidth="1"/>
    <col min="9230" max="9230" width="7.140625" style="2" customWidth="1"/>
    <col min="9231" max="9231" width="11.42578125" style="2" customWidth="1"/>
    <col min="9232" max="9232" width="10.7109375" style="2" customWidth="1"/>
    <col min="9233" max="9234" width="11.42578125" style="2" customWidth="1"/>
    <col min="9235" max="9235" width="10.7109375" style="2" customWidth="1"/>
    <col min="9236" max="9237" width="11.42578125" style="2" customWidth="1"/>
    <col min="9238" max="9241" width="11.7109375" style="2" customWidth="1"/>
    <col min="9242" max="9242" width="10.85546875" style="2" customWidth="1"/>
    <col min="9243" max="9243" width="10.28515625" style="2" customWidth="1"/>
    <col min="9244" max="9244" width="11.7109375" style="2" customWidth="1"/>
    <col min="9245" max="9245" width="14" style="2" customWidth="1"/>
    <col min="9246" max="9246" width="15.42578125" style="2" customWidth="1"/>
    <col min="9247" max="9257" width="11.7109375" style="2" customWidth="1"/>
    <col min="9258" max="9258" width="1.7109375" style="2" customWidth="1"/>
    <col min="9259" max="9259" width="25" style="2" customWidth="1"/>
    <col min="9260" max="9260" width="1.7109375" style="2" customWidth="1"/>
    <col min="9261" max="9262" width="13.7109375" style="2" customWidth="1"/>
    <col min="9263" max="9263" width="12.42578125" style="2" customWidth="1"/>
    <col min="9264" max="9264" width="8.42578125" style="2" customWidth="1"/>
    <col min="9265" max="9472" width="8.85546875" style="2"/>
    <col min="9473" max="9473" width="37.42578125" style="2" customWidth="1"/>
    <col min="9474" max="9474" width="20.140625" style="2" customWidth="1"/>
    <col min="9475" max="9475" width="22.28515625" style="2" customWidth="1"/>
    <col min="9476" max="9476" width="18" style="2" customWidth="1"/>
    <col min="9477" max="9480" width="12.7109375" style="2" customWidth="1"/>
    <col min="9481" max="9481" width="21.7109375" style="2" customWidth="1"/>
    <col min="9482" max="9482" width="9.85546875" style="2" customWidth="1"/>
    <col min="9483" max="9483" width="7.140625" style="2" customWidth="1"/>
    <col min="9484" max="9484" width="21.7109375" style="2" customWidth="1"/>
    <col min="9485" max="9485" width="9.85546875" style="2" customWidth="1"/>
    <col min="9486" max="9486" width="7.140625" style="2" customWidth="1"/>
    <col min="9487" max="9487" width="11.42578125" style="2" customWidth="1"/>
    <col min="9488" max="9488" width="10.7109375" style="2" customWidth="1"/>
    <col min="9489" max="9490" width="11.42578125" style="2" customWidth="1"/>
    <col min="9491" max="9491" width="10.7109375" style="2" customWidth="1"/>
    <col min="9492" max="9493" width="11.42578125" style="2" customWidth="1"/>
    <col min="9494" max="9497" width="11.7109375" style="2" customWidth="1"/>
    <col min="9498" max="9498" width="10.85546875" style="2" customWidth="1"/>
    <col min="9499" max="9499" width="10.28515625" style="2" customWidth="1"/>
    <col min="9500" max="9500" width="11.7109375" style="2" customWidth="1"/>
    <col min="9501" max="9501" width="14" style="2" customWidth="1"/>
    <col min="9502" max="9502" width="15.42578125" style="2" customWidth="1"/>
    <col min="9503" max="9513" width="11.7109375" style="2" customWidth="1"/>
    <col min="9514" max="9514" width="1.7109375" style="2" customWidth="1"/>
    <col min="9515" max="9515" width="25" style="2" customWidth="1"/>
    <col min="9516" max="9516" width="1.7109375" style="2" customWidth="1"/>
    <col min="9517" max="9518" width="13.7109375" style="2" customWidth="1"/>
    <col min="9519" max="9519" width="12.42578125" style="2" customWidth="1"/>
    <col min="9520" max="9520" width="8.42578125" style="2" customWidth="1"/>
    <col min="9521" max="9728" width="8.85546875" style="2"/>
    <col min="9729" max="9729" width="37.42578125" style="2" customWidth="1"/>
    <col min="9730" max="9730" width="20.140625" style="2" customWidth="1"/>
    <col min="9731" max="9731" width="22.28515625" style="2" customWidth="1"/>
    <col min="9732" max="9732" width="18" style="2" customWidth="1"/>
    <col min="9733" max="9736" width="12.7109375" style="2" customWidth="1"/>
    <col min="9737" max="9737" width="21.7109375" style="2" customWidth="1"/>
    <col min="9738" max="9738" width="9.85546875" style="2" customWidth="1"/>
    <col min="9739" max="9739" width="7.140625" style="2" customWidth="1"/>
    <col min="9740" max="9740" width="21.7109375" style="2" customWidth="1"/>
    <col min="9741" max="9741" width="9.85546875" style="2" customWidth="1"/>
    <col min="9742" max="9742" width="7.140625" style="2" customWidth="1"/>
    <col min="9743" max="9743" width="11.42578125" style="2" customWidth="1"/>
    <col min="9744" max="9744" width="10.7109375" style="2" customWidth="1"/>
    <col min="9745" max="9746" width="11.42578125" style="2" customWidth="1"/>
    <col min="9747" max="9747" width="10.7109375" style="2" customWidth="1"/>
    <col min="9748" max="9749" width="11.42578125" style="2" customWidth="1"/>
    <col min="9750" max="9753" width="11.7109375" style="2" customWidth="1"/>
    <col min="9754" max="9754" width="10.85546875" style="2" customWidth="1"/>
    <col min="9755" max="9755" width="10.28515625" style="2" customWidth="1"/>
    <col min="9756" max="9756" width="11.7109375" style="2" customWidth="1"/>
    <col min="9757" max="9757" width="14" style="2" customWidth="1"/>
    <col min="9758" max="9758" width="15.42578125" style="2" customWidth="1"/>
    <col min="9759" max="9769" width="11.7109375" style="2" customWidth="1"/>
    <col min="9770" max="9770" width="1.7109375" style="2" customWidth="1"/>
    <col min="9771" max="9771" width="25" style="2" customWidth="1"/>
    <col min="9772" max="9772" width="1.7109375" style="2" customWidth="1"/>
    <col min="9773" max="9774" width="13.7109375" style="2" customWidth="1"/>
    <col min="9775" max="9775" width="12.42578125" style="2" customWidth="1"/>
    <col min="9776" max="9776" width="8.42578125" style="2" customWidth="1"/>
    <col min="9777" max="9984" width="8.85546875" style="2"/>
    <col min="9985" max="9985" width="37.42578125" style="2" customWidth="1"/>
    <col min="9986" max="9986" width="20.140625" style="2" customWidth="1"/>
    <col min="9987" max="9987" width="22.28515625" style="2" customWidth="1"/>
    <col min="9988" max="9988" width="18" style="2" customWidth="1"/>
    <col min="9989" max="9992" width="12.7109375" style="2" customWidth="1"/>
    <col min="9993" max="9993" width="21.7109375" style="2" customWidth="1"/>
    <col min="9994" max="9994" width="9.85546875" style="2" customWidth="1"/>
    <col min="9995" max="9995" width="7.140625" style="2" customWidth="1"/>
    <col min="9996" max="9996" width="21.7109375" style="2" customWidth="1"/>
    <col min="9997" max="9997" width="9.85546875" style="2" customWidth="1"/>
    <col min="9998" max="9998" width="7.140625" style="2" customWidth="1"/>
    <col min="9999" max="9999" width="11.42578125" style="2" customWidth="1"/>
    <col min="10000" max="10000" width="10.7109375" style="2" customWidth="1"/>
    <col min="10001" max="10002" width="11.42578125" style="2" customWidth="1"/>
    <col min="10003" max="10003" width="10.7109375" style="2" customWidth="1"/>
    <col min="10004" max="10005" width="11.42578125" style="2" customWidth="1"/>
    <col min="10006" max="10009" width="11.7109375" style="2" customWidth="1"/>
    <col min="10010" max="10010" width="10.85546875" style="2" customWidth="1"/>
    <col min="10011" max="10011" width="10.28515625" style="2" customWidth="1"/>
    <col min="10012" max="10012" width="11.7109375" style="2" customWidth="1"/>
    <col min="10013" max="10013" width="14" style="2" customWidth="1"/>
    <col min="10014" max="10014" width="15.42578125" style="2" customWidth="1"/>
    <col min="10015" max="10025" width="11.7109375" style="2" customWidth="1"/>
    <col min="10026" max="10026" width="1.7109375" style="2" customWidth="1"/>
    <col min="10027" max="10027" width="25" style="2" customWidth="1"/>
    <col min="10028" max="10028" width="1.7109375" style="2" customWidth="1"/>
    <col min="10029" max="10030" width="13.7109375" style="2" customWidth="1"/>
    <col min="10031" max="10031" width="12.42578125" style="2" customWidth="1"/>
    <col min="10032" max="10032" width="8.42578125" style="2" customWidth="1"/>
    <col min="10033" max="10240" width="8.85546875" style="2"/>
    <col min="10241" max="10241" width="37.42578125" style="2" customWidth="1"/>
    <col min="10242" max="10242" width="20.140625" style="2" customWidth="1"/>
    <col min="10243" max="10243" width="22.28515625" style="2" customWidth="1"/>
    <col min="10244" max="10244" width="18" style="2" customWidth="1"/>
    <col min="10245" max="10248" width="12.7109375" style="2" customWidth="1"/>
    <col min="10249" max="10249" width="21.7109375" style="2" customWidth="1"/>
    <col min="10250" max="10250" width="9.85546875" style="2" customWidth="1"/>
    <col min="10251" max="10251" width="7.140625" style="2" customWidth="1"/>
    <col min="10252" max="10252" width="21.7109375" style="2" customWidth="1"/>
    <col min="10253" max="10253" width="9.85546875" style="2" customWidth="1"/>
    <col min="10254" max="10254" width="7.140625" style="2" customWidth="1"/>
    <col min="10255" max="10255" width="11.42578125" style="2" customWidth="1"/>
    <col min="10256" max="10256" width="10.7109375" style="2" customWidth="1"/>
    <col min="10257" max="10258" width="11.42578125" style="2" customWidth="1"/>
    <col min="10259" max="10259" width="10.7109375" style="2" customWidth="1"/>
    <col min="10260" max="10261" width="11.42578125" style="2" customWidth="1"/>
    <col min="10262" max="10265" width="11.7109375" style="2" customWidth="1"/>
    <col min="10266" max="10266" width="10.85546875" style="2" customWidth="1"/>
    <col min="10267" max="10267" width="10.28515625" style="2" customWidth="1"/>
    <col min="10268" max="10268" width="11.7109375" style="2" customWidth="1"/>
    <col min="10269" max="10269" width="14" style="2" customWidth="1"/>
    <col min="10270" max="10270" width="15.42578125" style="2" customWidth="1"/>
    <col min="10271" max="10281" width="11.7109375" style="2" customWidth="1"/>
    <col min="10282" max="10282" width="1.7109375" style="2" customWidth="1"/>
    <col min="10283" max="10283" width="25" style="2" customWidth="1"/>
    <col min="10284" max="10284" width="1.7109375" style="2" customWidth="1"/>
    <col min="10285" max="10286" width="13.7109375" style="2" customWidth="1"/>
    <col min="10287" max="10287" width="12.42578125" style="2" customWidth="1"/>
    <col min="10288" max="10288" width="8.42578125" style="2" customWidth="1"/>
    <col min="10289" max="10496" width="8.85546875" style="2"/>
    <col min="10497" max="10497" width="37.42578125" style="2" customWidth="1"/>
    <col min="10498" max="10498" width="20.140625" style="2" customWidth="1"/>
    <col min="10499" max="10499" width="22.28515625" style="2" customWidth="1"/>
    <col min="10500" max="10500" width="18" style="2" customWidth="1"/>
    <col min="10501" max="10504" width="12.7109375" style="2" customWidth="1"/>
    <col min="10505" max="10505" width="21.7109375" style="2" customWidth="1"/>
    <col min="10506" max="10506" width="9.85546875" style="2" customWidth="1"/>
    <col min="10507" max="10507" width="7.140625" style="2" customWidth="1"/>
    <col min="10508" max="10508" width="21.7109375" style="2" customWidth="1"/>
    <col min="10509" max="10509" width="9.85546875" style="2" customWidth="1"/>
    <col min="10510" max="10510" width="7.140625" style="2" customWidth="1"/>
    <col min="10511" max="10511" width="11.42578125" style="2" customWidth="1"/>
    <col min="10512" max="10512" width="10.7109375" style="2" customWidth="1"/>
    <col min="10513" max="10514" width="11.42578125" style="2" customWidth="1"/>
    <col min="10515" max="10515" width="10.7109375" style="2" customWidth="1"/>
    <col min="10516" max="10517" width="11.42578125" style="2" customWidth="1"/>
    <col min="10518" max="10521" width="11.7109375" style="2" customWidth="1"/>
    <col min="10522" max="10522" width="10.85546875" style="2" customWidth="1"/>
    <col min="10523" max="10523" width="10.28515625" style="2" customWidth="1"/>
    <col min="10524" max="10524" width="11.7109375" style="2" customWidth="1"/>
    <col min="10525" max="10525" width="14" style="2" customWidth="1"/>
    <col min="10526" max="10526" width="15.42578125" style="2" customWidth="1"/>
    <col min="10527" max="10537" width="11.7109375" style="2" customWidth="1"/>
    <col min="10538" max="10538" width="1.7109375" style="2" customWidth="1"/>
    <col min="10539" max="10539" width="25" style="2" customWidth="1"/>
    <col min="10540" max="10540" width="1.7109375" style="2" customWidth="1"/>
    <col min="10541" max="10542" width="13.7109375" style="2" customWidth="1"/>
    <col min="10543" max="10543" width="12.42578125" style="2" customWidth="1"/>
    <col min="10544" max="10544" width="8.42578125" style="2" customWidth="1"/>
    <col min="10545" max="10752" width="8.85546875" style="2"/>
    <col min="10753" max="10753" width="37.42578125" style="2" customWidth="1"/>
    <col min="10754" max="10754" width="20.140625" style="2" customWidth="1"/>
    <col min="10755" max="10755" width="22.28515625" style="2" customWidth="1"/>
    <col min="10756" max="10756" width="18" style="2" customWidth="1"/>
    <col min="10757" max="10760" width="12.7109375" style="2" customWidth="1"/>
    <col min="10761" max="10761" width="21.7109375" style="2" customWidth="1"/>
    <col min="10762" max="10762" width="9.85546875" style="2" customWidth="1"/>
    <col min="10763" max="10763" width="7.140625" style="2" customWidth="1"/>
    <col min="10764" max="10764" width="21.7109375" style="2" customWidth="1"/>
    <col min="10765" max="10765" width="9.85546875" style="2" customWidth="1"/>
    <col min="10766" max="10766" width="7.140625" style="2" customWidth="1"/>
    <col min="10767" max="10767" width="11.42578125" style="2" customWidth="1"/>
    <col min="10768" max="10768" width="10.7109375" style="2" customWidth="1"/>
    <col min="10769" max="10770" width="11.42578125" style="2" customWidth="1"/>
    <col min="10771" max="10771" width="10.7109375" style="2" customWidth="1"/>
    <col min="10772" max="10773" width="11.42578125" style="2" customWidth="1"/>
    <col min="10774" max="10777" width="11.7109375" style="2" customWidth="1"/>
    <col min="10778" max="10778" width="10.85546875" style="2" customWidth="1"/>
    <col min="10779" max="10779" width="10.28515625" style="2" customWidth="1"/>
    <col min="10780" max="10780" width="11.7109375" style="2" customWidth="1"/>
    <col min="10781" max="10781" width="14" style="2" customWidth="1"/>
    <col min="10782" max="10782" width="15.42578125" style="2" customWidth="1"/>
    <col min="10783" max="10793" width="11.7109375" style="2" customWidth="1"/>
    <col min="10794" max="10794" width="1.7109375" style="2" customWidth="1"/>
    <col min="10795" max="10795" width="25" style="2" customWidth="1"/>
    <col min="10796" max="10796" width="1.7109375" style="2" customWidth="1"/>
    <col min="10797" max="10798" width="13.7109375" style="2" customWidth="1"/>
    <col min="10799" max="10799" width="12.42578125" style="2" customWidth="1"/>
    <col min="10800" max="10800" width="8.42578125" style="2" customWidth="1"/>
    <col min="10801" max="11008" width="8.85546875" style="2"/>
    <col min="11009" max="11009" width="37.42578125" style="2" customWidth="1"/>
    <col min="11010" max="11010" width="20.140625" style="2" customWidth="1"/>
    <col min="11011" max="11011" width="22.28515625" style="2" customWidth="1"/>
    <col min="11012" max="11012" width="18" style="2" customWidth="1"/>
    <col min="11013" max="11016" width="12.7109375" style="2" customWidth="1"/>
    <col min="11017" max="11017" width="21.7109375" style="2" customWidth="1"/>
    <col min="11018" max="11018" width="9.85546875" style="2" customWidth="1"/>
    <col min="11019" max="11019" width="7.140625" style="2" customWidth="1"/>
    <col min="11020" max="11020" width="21.7109375" style="2" customWidth="1"/>
    <col min="11021" max="11021" width="9.85546875" style="2" customWidth="1"/>
    <col min="11022" max="11022" width="7.140625" style="2" customWidth="1"/>
    <col min="11023" max="11023" width="11.42578125" style="2" customWidth="1"/>
    <col min="11024" max="11024" width="10.7109375" style="2" customWidth="1"/>
    <col min="11025" max="11026" width="11.42578125" style="2" customWidth="1"/>
    <col min="11027" max="11027" width="10.7109375" style="2" customWidth="1"/>
    <col min="11028" max="11029" width="11.42578125" style="2" customWidth="1"/>
    <col min="11030" max="11033" width="11.7109375" style="2" customWidth="1"/>
    <col min="11034" max="11034" width="10.85546875" style="2" customWidth="1"/>
    <col min="11035" max="11035" width="10.28515625" style="2" customWidth="1"/>
    <col min="11036" max="11036" width="11.7109375" style="2" customWidth="1"/>
    <col min="11037" max="11037" width="14" style="2" customWidth="1"/>
    <col min="11038" max="11038" width="15.42578125" style="2" customWidth="1"/>
    <col min="11039" max="11049" width="11.7109375" style="2" customWidth="1"/>
    <col min="11050" max="11050" width="1.7109375" style="2" customWidth="1"/>
    <col min="11051" max="11051" width="25" style="2" customWidth="1"/>
    <col min="11052" max="11052" width="1.7109375" style="2" customWidth="1"/>
    <col min="11053" max="11054" width="13.7109375" style="2" customWidth="1"/>
    <col min="11055" max="11055" width="12.42578125" style="2" customWidth="1"/>
    <col min="11056" max="11056" width="8.42578125" style="2" customWidth="1"/>
    <col min="11057" max="11264" width="8.85546875" style="2"/>
    <col min="11265" max="11265" width="37.42578125" style="2" customWidth="1"/>
    <col min="11266" max="11266" width="20.140625" style="2" customWidth="1"/>
    <col min="11267" max="11267" width="22.28515625" style="2" customWidth="1"/>
    <col min="11268" max="11268" width="18" style="2" customWidth="1"/>
    <col min="11269" max="11272" width="12.7109375" style="2" customWidth="1"/>
    <col min="11273" max="11273" width="21.7109375" style="2" customWidth="1"/>
    <col min="11274" max="11274" width="9.85546875" style="2" customWidth="1"/>
    <col min="11275" max="11275" width="7.140625" style="2" customWidth="1"/>
    <col min="11276" max="11276" width="21.7109375" style="2" customWidth="1"/>
    <col min="11277" max="11277" width="9.85546875" style="2" customWidth="1"/>
    <col min="11278" max="11278" width="7.140625" style="2" customWidth="1"/>
    <col min="11279" max="11279" width="11.42578125" style="2" customWidth="1"/>
    <col min="11280" max="11280" width="10.7109375" style="2" customWidth="1"/>
    <col min="11281" max="11282" width="11.42578125" style="2" customWidth="1"/>
    <col min="11283" max="11283" width="10.7109375" style="2" customWidth="1"/>
    <col min="11284" max="11285" width="11.42578125" style="2" customWidth="1"/>
    <col min="11286" max="11289" width="11.7109375" style="2" customWidth="1"/>
    <col min="11290" max="11290" width="10.85546875" style="2" customWidth="1"/>
    <col min="11291" max="11291" width="10.28515625" style="2" customWidth="1"/>
    <col min="11292" max="11292" width="11.7109375" style="2" customWidth="1"/>
    <col min="11293" max="11293" width="14" style="2" customWidth="1"/>
    <col min="11294" max="11294" width="15.42578125" style="2" customWidth="1"/>
    <col min="11295" max="11305" width="11.7109375" style="2" customWidth="1"/>
    <col min="11306" max="11306" width="1.7109375" style="2" customWidth="1"/>
    <col min="11307" max="11307" width="25" style="2" customWidth="1"/>
    <col min="11308" max="11308" width="1.7109375" style="2" customWidth="1"/>
    <col min="11309" max="11310" width="13.7109375" style="2" customWidth="1"/>
    <col min="11311" max="11311" width="12.42578125" style="2" customWidth="1"/>
    <col min="11312" max="11312" width="8.42578125" style="2" customWidth="1"/>
    <col min="11313" max="11520" width="8.85546875" style="2"/>
    <col min="11521" max="11521" width="37.42578125" style="2" customWidth="1"/>
    <col min="11522" max="11522" width="20.140625" style="2" customWidth="1"/>
    <col min="11523" max="11523" width="22.28515625" style="2" customWidth="1"/>
    <col min="11524" max="11524" width="18" style="2" customWidth="1"/>
    <col min="11525" max="11528" width="12.7109375" style="2" customWidth="1"/>
    <col min="11529" max="11529" width="21.7109375" style="2" customWidth="1"/>
    <col min="11530" max="11530" width="9.85546875" style="2" customWidth="1"/>
    <col min="11531" max="11531" width="7.140625" style="2" customWidth="1"/>
    <col min="11532" max="11532" width="21.7109375" style="2" customWidth="1"/>
    <col min="11533" max="11533" width="9.85546875" style="2" customWidth="1"/>
    <col min="11534" max="11534" width="7.140625" style="2" customWidth="1"/>
    <col min="11535" max="11535" width="11.42578125" style="2" customWidth="1"/>
    <col min="11536" max="11536" width="10.7109375" style="2" customWidth="1"/>
    <col min="11537" max="11538" width="11.42578125" style="2" customWidth="1"/>
    <col min="11539" max="11539" width="10.7109375" style="2" customWidth="1"/>
    <col min="11540" max="11541" width="11.42578125" style="2" customWidth="1"/>
    <col min="11542" max="11545" width="11.7109375" style="2" customWidth="1"/>
    <col min="11546" max="11546" width="10.85546875" style="2" customWidth="1"/>
    <col min="11547" max="11547" width="10.28515625" style="2" customWidth="1"/>
    <col min="11548" max="11548" width="11.7109375" style="2" customWidth="1"/>
    <col min="11549" max="11549" width="14" style="2" customWidth="1"/>
    <col min="11550" max="11550" width="15.42578125" style="2" customWidth="1"/>
    <col min="11551" max="11561" width="11.7109375" style="2" customWidth="1"/>
    <col min="11562" max="11562" width="1.7109375" style="2" customWidth="1"/>
    <col min="11563" max="11563" width="25" style="2" customWidth="1"/>
    <col min="11564" max="11564" width="1.7109375" style="2" customWidth="1"/>
    <col min="11565" max="11566" width="13.7109375" style="2" customWidth="1"/>
    <col min="11567" max="11567" width="12.42578125" style="2" customWidth="1"/>
    <col min="11568" max="11568" width="8.42578125" style="2" customWidth="1"/>
    <col min="11569" max="11776" width="8.85546875" style="2"/>
    <col min="11777" max="11777" width="37.42578125" style="2" customWidth="1"/>
    <col min="11778" max="11778" width="20.140625" style="2" customWidth="1"/>
    <col min="11779" max="11779" width="22.28515625" style="2" customWidth="1"/>
    <col min="11780" max="11780" width="18" style="2" customWidth="1"/>
    <col min="11781" max="11784" width="12.7109375" style="2" customWidth="1"/>
    <col min="11785" max="11785" width="21.7109375" style="2" customWidth="1"/>
    <col min="11786" max="11786" width="9.85546875" style="2" customWidth="1"/>
    <col min="11787" max="11787" width="7.140625" style="2" customWidth="1"/>
    <col min="11788" max="11788" width="21.7109375" style="2" customWidth="1"/>
    <col min="11789" max="11789" width="9.85546875" style="2" customWidth="1"/>
    <col min="11790" max="11790" width="7.140625" style="2" customWidth="1"/>
    <col min="11791" max="11791" width="11.42578125" style="2" customWidth="1"/>
    <col min="11792" max="11792" width="10.7109375" style="2" customWidth="1"/>
    <col min="11793" max="11794" width="11.42578125" style="2" customWidth="1"/>
    <col min="11795" max="11795" width="10.7109375" style="2" customWidth="1"/>
    <col min="11796" max="11797" width="11.42578125" style="2" customWidth="1"/>
    <col min="11798" max="11801" width="11.7109375" style="2" customWidth="1"/>
    <col min="11802" max="11802" width="10.85546875" style="2" customWidth="1"/>
    <col min="11803" max="11803" width="10.28515625" style="2" customWidth="1"/>
    <col min="11804" max="11804" width="11.7109375" style="2" customWidth="1"/>
    <col min="11805" max="11805" width="14" style="2" customWidth="1"/>
    <col min="11806" max="11806" width="15.42578125" style="2" customWidth="1"/>
    <col min="11807" max="11817" width="11.7109375" style="2" customWidth="1"/>
    <col min="11818" max="11818" width="1.7109375" style="2" customWidth="1"/>
    <col min="11819" max="11819" width="25" style="2" customWidth="1"/>
    <col min="11820" max="11820" width="1.7109375" style="2" customWidth="1"/>
    <col min="11821" max="11822" width="13.7109375" style="2" customWidth="1"/>
    <col min="11823" max="11823" width="12.42578125" style="2" customWidth="1"/>
    <col min="11824" max="11824" width="8.42578125" style="2" customWidth="1"/>
    <col min="11825" max="12032" width="8.85546875" style="2"/>
    <col min="12033" max="12033" width="37.42578125" style="2" customWidth="1"/>
    <col min="12034" max="12034" width="20.140625" style="2" customWidth="1"/>
    <col min="12035" max="12035" width="22.28515625" style="2" customWidth="1"/>
    <col min="12036" max="12036" width="18" style="2" customWidth="1"/>
    <col min="12037" max="12040" width="12.7109375" style="2" customWidth="1"/>
    <col min="12041" max="12041" width="21.7109375" style="2" customWidth="1"/>
    <col min="12042" max="12042" width="9.85546875" style="2" customWidth="1"/>
    <col min="12043" max="12043" width="7.140625" style="2" customWidth="1"/>
    <col min="12044" max="12044" width="21.7109375" style="2" customWidth="1"/>
    <col min="12045" max="12045" width="9.85546875" style="2" customWidth="1"/>
    <col min="12046" max="12046" width="7.140625" style="2" customWidth="1"/>
    <col min="12047" max="12047" width="11.42578125" style="2" customWidth="1"/>
    <col min="12048" max="12048" width="10.7109375" style="2" customWidth="1"/>
    <col min="12049" max="12050" width="11.42578125" style="2" customWidth="1"/>
    <col min="12051" max="12051" width="10.7109375" style="2" customWidth="1"/>
    <col min="12052" max="12053" width="11.42578125" style="2" customWidth="1"/>
    <col min="12054" max="12057" width="11.7109375" style="2" customWidth="1"/>
    <col min="12058" max="12058" width="10.85546875" style="2" customWidth="1"/>
    <col min="12059" max="12059" width="10.28515625" style="2" customWidth="1"/>
    <col min="12060" max="12060" width="11.7109375" style="2" customWidth="1"/>
    <col min="12061" max="12061" width="14" style="2" customWidth="1"/>
    <col min="12062" max="12062" width="15.42578125" style="2" customWidth="1"/>
    <col min="12063" max="12073" width="11.7109375" style="2" customWidth="1"/>
    <col min="12074" max="12074" width="1.7109375" style="2" customWidth="1"/>
    <col min="12075" max="12075" width="25" style="2" customWidth="1"/>
    <col min="12076" max="12076" width="1.7109375" style="2" customWidth="1"/>
    <col min="12077" max="12078" width="13.7109375" style="2" customWidth="1"/>
    <col min="12079" max="12079" width="12.42578125" style="2" customWidth="1"/>
    <col min="12080" max="12080" width="8.42578125" style="2" customWidth="1"/>
    <col min="12081" max="12288" width="8.85546875" style="2"/>
    <col min="12289" max="12289" width="37.42578125" style="2" customWidth="1"/>
    <col min="12290" max="12290" width="20.140625" style="2" customWidth="1"/>
    <col min="12291" max="12291" width="22.28515625" style="2" customWidth="1"/>
    <col min="12292" max="12292" width="18" style="2" customWidth="1"/>
    <col min="12293" max="12296" width="12.7109375" style="2" customWidth="1"/>
    <col min="12297" max="12297" width="21.7109375" style="2" customWidth="1"/>
    <col min="12298" max="12298" width="9.85546875" style="2" customWidth="1"/>
    <col min="12299" max="12299" width="7.140625" style="2" customWidth="1"/>
    <col min="12300" max="12300" width="21.7109375" style="2" customWidth="1"/>
    <col min="12301" max="12301" width="9.85546875" style="2" customWidth="1"/>
    <col min="12302" max="12302" width="7.140625" style="2" customWidth="1"/>
    <col min="12303" max="12303" width="11.42578125" style="2" customWidth="1"/>
    <col min="12304" max="12304" width="10.7109375" style="2" customWidth="1"/>
    <col min="12305" max="12306" width="11.42578125" style="2" customWidth="1"/>
    <col min="12307" max="12307" width="10.7109375" style="2" customWidth="1"/>
    <col min="12308" max="12309" width="11.42578125" style="2" customWidth="1"/>
    <col min="12310" max="12313" width="11.7109375" style="2" customWidth="1"/>
    <col min="12314" max="12314" width="10.85546875" style="2" customWidth="1"/>
    <col min="12315" max="12315" width="10.28515625" style="2" customWidth="1"/>
    <col min="12316" max="12316" width="11.7109375" style="2" customWidth="1"/>
    <col min="12317" max="12317" width="14" style="2" customWidth="1"/>
    <col min="12318" max="12318" width="15.42578125" style="2" customWidth="1"/>
    <col min="12319" max="12329" width="11.7109375" style="2" customWidth="1"/>
    <col min="12330" max="12330" width="1.7109375" style="2" customWidth="1"/>
    <col min="12331" max="12331" width="25" style="2" customWidth="1"/>
    <col min="12332" max="12332" width="1.7109375" style="2" customWidth="1"/>
    <col min="12333" max="12334" width="13.7109375" style="2" customWidth="1"/>
    <col min="12335" max="12335" width="12.42578125" style="2" customWidth="1"/>
    <col min="12336" max="12336" width="8.42578125" style="2" customWidth="1"/>
    <col min="12337" max="12544" width="8.85546875" style="2"/>
    <col min="12545" max="12545" width="37.42578125" style="2" customWidth="1"/>
    <col min="12546" max="12546" width="20.140625" style="2" customWidth="1"/>
    <col min="12547" max="12547" width="22.28515625" style="2" customWidth="1"/>
    <col min="12548" max="12548" width="18" style="2" customWidth="1"/>
    <col min="12549" max="12552" width="12.7109375" style="2" customWidth="1"/>
    <col min="12553" max="12553" width="21.7109375" style="2" customWidth="1"/>
    <col min="12554" max="12554" width="9.85546875" style="2" customWidth="1"/>
    <col min="12555" max="12555" width="7.140625" style="2" customWidth="1"/>
    <col min="12556" max="12556" width="21.7109375" style="2" customWidth="1"/>
    <col min="12557" max="12557" width="9.85546875" style="2" customWidth="1"/>
    <col min="12558" max="12558" width="7.140625" style="2" customWidth="1"/>
    <col min="12559" max="12559" width="11.42578125" style="2" customWidth="1"/>
    <col min="12560" max="12560" width="10.7109375" style="2" customWidth="1"/>
    <col min="12561" max="12562" width="11.42578125" style="2" customWidth="1"/>
    <col min="12563" max="12563" width="10.7109375" style="2" customWidth="1"/>
    <col min="12564" max="12565" width="11.42578125" style="2" customWidth="1"/>
    <col min="12566" max="12569" width="11.7109375" style="2" customWidth="1"/>
    <col min="12570" max="12570" width="10.85546875" style="2" customWidth="1"/>
    <col min="12571" max="12571" width="10.28515625" style="2" customWidth="1"/>
    <col min="12572" max="12572" width="11.7109375" style="2" customWidth="1"/>
    <col min="12573" max="12573" width="14" style="2" customWidth="1"/>
    <col min="12574" max="12574" width="15.42578125" style="2" customWidth="1"/>
    <col min="12575" max="12585" width="11.7109375" style="2" customWidth="1"/>
    <col min="12586" max="12586" width="1.7109375" style="2" customWidth="1"/>
    <col min="12587" max="12587" width="25" style="2" customWidth="1"/>
    <col min="12588" max="12588" width="1.7109375" style="2" customWidth="1"/>
    <col min="12589" max="12590" width="13.7109375" style="2" customWidth="1"/>
    <col min="12591" max="12591" width="12.42578125" style="2" customWidth="1"/>
    <col min="12592" max="12592" width="8.42578125" style="2" customWidth="1"/>
    <col min="12593" max="12800" width="8.85546875" style="2"/>
    <col min="12801" max="12801" width="37.42578125" style="2" customWidth="1"/>
    <col min="12802" max="12802" width="20.140625" style="2" customWidth="1"/>
    <col min="12803" max="12803" width="22.28515625" style="2" customWidth="1"/>
    <col min="12804" max="12804" width="18" style="2" customWidth="1"/>
    <col min="12805" max="12808" width="12.7109375" style="2" customWidth="1"/>
    <col min="12809" max="12809" width="21.7109375" style="2" customWidth="1"/>
    <col min="12810" max="12810" width="9.85546875" style="2" customWidth="1"/>
    <col min="12811" max="12811" width="7.140625" style="2" customWidth="1"/>
    <col min="12812" max="12812" width="21.7109375" style="2" customWidth="1"/>
    <col min="12813" max="12813" width="9.85546875" style="2" customWidth="1"/>
    <col min="12814" max="12814" width="7.140625" style="2" customWidth="1"/>
    <col min="12815" max="12815" width="11.42578125" style="2" customWidth="1"/>
    <col min="12816" max="12816" width="10.7109375" style="2" customWidth="1"/>
    <col min="12817" max="12818" width="11.42578125" style="2" customWidth="1"/>
    <col min="12819" max="12819" width="10.7109375" style="2" customWidth="1"/>
    <col min="12820" max="12821" width="11.42578125" style="2" customWidth="1"/>
    <col min="12822" max="12825" width="11.7109375" style="2" customWidth="1"/>
    <col min="12826" max="12826" width="10.85546875" style="2" customWidth="1"/>
    <col min="12827" max="12827" width="10.28515625" style="2" customWidth="1"/>
    <col min="12828" max="12828" width="11.7109375" style="2" customWidth="1"/>
    <col min="12829" max="12829" width="14" style="2" customWidth="1"/>
    <col min="12830" max="12830" width="15.42578125" style="2" customWidth="1"/>
    <col min="12831" max="12841" width="11.7109375" style="2" customWidth="1"/>
    <col min="12842" max="12842" width="1.7109375" style="2" customWidth="1"/>
    <col min="12843" max="12843" width="25" style="2" customWidth="1"/>
    <col min="12844" max="12844" width="1.7109375" style="2" customWidth="1"/>
    <col min="12845" max="12846" width="13.7109375" style="2" customWidth="1"/>
    <col min="12847" max="12847" width="12.42578125" style="2" customWidth="1"/>
    <col min="12848" max="12848" width="8.42578125" style="2" customWidth="1"/>
    <col min="12849" max="13056" width="8.85546875" style="2"/>
    <col min="13057" max="13057" width="37.42578125" style="2" customWidth="1"/>
    <col min="13058" max="13058" width="20.140625" style="2" customWidth="1"/>
    <col min="13059" max="13059" width="22.28515625" style="2" customWidth="1"/>
    <col min="13060" max="13060" width="18" style="2" customWidth="1"/>
    <col min="13061" max="13064" width="12.7109375" style="2" customWidth="1"/>
    <col min="13065" max="13065" width="21.7109375" style="2" customWidth="1"/>
    <col min="13066" max="13066" width="9.85546875" style="2" customWidth="1"/>
    <col min="13067" max="13067" width="7.140625" style="2" customWidth="1"/>
    <col min="13068" max="13068" width="21.7109375" style="2" customWidth="1"/>
    <col min="13069" max="13069" width="9.85546875" style="2" customWidth="1"/>
    <col min="13070" max="13070" width="7.140625" style="2" customWidth="1"/>
    <col min="13071" max="13071" width="11.42578125" style="2" customWidth="1"/>
    <col min="13072" max="13072" width="10.7109375" style="2" customWidth="1"/>
    <col min="13073" max="13074" width="11.42578125" style="2" customWidth="1"/>
    <col min="13075" max="13075" width="10.7109375" style="2" customWidth="1"/>
    <col min="13076" max="13077" width="11.42578125" style="2" customWidth="1"/>
    <col min="13078" max="13081" width="11.7109375" style="2" customWidth="1"/>
    <col min="13082" max="13082" width="10.85546875" style="2" customWidth="1"/>
    <col min="13083" max="13083" width="10.28515625" style="2" customWidth="1"/>
    <col min="13084" max="13084" width="11.7109375" style="2" customWidth="1"/>
    <col min="13085" max="13085" width="14" style="2" customWidth="1"/>
    <col min="13086" max="13086" width="15.42578125" style="2" customWidth="1"/>
    <col min="13087" max="13097" width="11.7109375" style="2" customWidth="1"/>
    <col min="13098" max="13098" width="1.7109375" style="2" customWidth="1"/>
    <col min="13099" max="13099" width="25" style="2" customWidth="1"/>
    <col min="13100" max="13100" width="1.7109375" style="2" customWidth="1"/>
    <col min="13101" max="13102" width="13.7109375" style="2" customWidth="1"/>
    <col min="13103" max="13103" width="12.42578125" style="2" customWidth="1"/>
    <col min="13104" max="13104" width="8.42578125" style="2" customWidth="1"/>
    <col min="13105" max="13312" width="8.85546875" style="2"/>
    <col min="13313" max="13313" width="37.42578125" style="2" customWidth="1"/>
    <col min="13314" max="13314" width="20.140625" style="2" customWidth="1"/>
    <col min="13315" max="13315" width="22.28515625" style="2" customWidth="1"/>
    <col min="13316" max="13316" width="18" style="2" customWidth="1"/>
    <col min="13317" max="13320" width="12.7109375" style="2" customWidth="1"/>
    <col min="13321" max="13321" width="21.7109375" style="2" customWidth="1"/>
    <col min="13322" max="13322" width="9.85546875" style="2" customWidth="1"/>
    <col min="13323" max="13323" width="7.140625" style="2" customWidth="1"/>
    <col min="13324" max="13324" width="21.7109375" style="2" customWidth="1"/>
    <col min="13325" max="13325" width="9.85546875" style="2" customWidth="1"/>
    <col min="13326" max="13326" width="7.140625" style="2" customWidth="1"/>
    <col min="13327" max="13327" width="11.42578125" style="2" customWidth="1"/>
    <col min="13328" max="13328" width="10.7109375" style="2" customWidth="1"/>
    <col min="13329" max="13330" width="11.42578125" style="2" customWidth="1"/>
    <col min="13331" max="13331" width="10.7109375" style="2" customWidth="1"/>
    <col min="13332" max="13333" width="11.42578125" style="2" customWidth="1"/>
    <col min="13334" max="13337" width="11.7109375" style="2" customWidth="1"/>
    <col min="13338" max="13338" width="10.85546875" style="2" customWidth="1"/>
    <col min="13339" max="13339" width="10.28515625" style="2" customWidth="1"/>
    <col min="13340" max="13340" width="11.7109375" style="2" customWidth="1"/>
    <col min="13341" max="13341" width="14" style="2" customWidth="1"/>
    <col min="13342" max="13342" width="15.42578125" style="2" customWidth="1"/>
    <col min="13343" max="13353" width="11.7109375" style="2" customWidth="1"/>
    <col min="13354" max="13354" width="1.7109375" style="2" customWidth="1"/>
    <col min="13355" max="13355" width="25" style="2" customWidth="1"/>
    <col min="13356" max="13356" width="1.7109375" style="2" customWidth="1"/>
    <col min="13357" max="13358" width="13.7109375" style="2" customWidth="1"/>
    <col min="13359" max="13359" width="12.42578125" style="2" customWidth="1"/>
    <col min="13360" max="13360" width="8.42578125" style="2" customWidth="1"/>
    <col min="13361" max="13568" width="8.85546875" style="2"/>
    <col min="13569" max="13569" width="37.42578125" style="2" customWidth="1"/>
    <col min="13570" max="13570" width="20.140625" style="2" customWidth="1"/>
    <col min="13571" max="13571" width="22.28515625" style="2" customWidth="1"/>
    <col min="13572" max="13572" width="18" style="2" customWidth="1"/>
    <col min="13573" max="13576" width="12.7109375" style="2" customWidth="1"/>
    <col min="13577" max="13577" width="21.7109375" style="2" customWidth="1"/>
    <col min="13578" max="13578" width="9.85546875" style="2" customWidth="1"/>
    <col min="13579" max="13579" width="7.140625" style="2" customWidth="1"/>
    <col min="13580" max="13580" width="21.7109375" style="2" customWidth="1"/>
    <col min="13581" max="13581" width="9.85546875" style="2" customWidth="1"/>
    <col min="13582" max="13582" width="7.140625" style="2" customWidth="1"/>
    <col min="13583" max="13583" width="11.42578125" style="2" customWidth="1"/>
    <col min="13584" max="13584" width="10.7109375" style="2" customWidth="1"/>
    <col min="13585" max="13586" width="11.42578125" style="2" customWidth="1"/>
    <col min="13587" max="13587" width="10.7109375" style="2" customWidth="1"/>
    <col min="13588" max="13589" width="11.42578125" style="2" customWidth="1"/>
    <col min="13590" max="13593" width="11.7109375" style="2" customWidth="1"/>
    <col min="13594" max="13594" width="10.85546875" style="2" customWidth="1"/>
    <col min="13595" max="13595" width="10.28515625" style="2" customWidth="1"/>
    <col min="13596" max="13596" width="11.7109375" style="2" customWidth="1"/>
    <col min="13597" max="13597" width="14" style="2" customWidth="1"/>
    <col min="13598" max="13598" width="15.42578125" style="2" customWidth="1"/>
    <col min="13599" max="13609" width="11.7109375" style="2" customWidth="1"/>
    <col min="13610" max="13610" width="1.7109375" style="2" customWidth="1"/>
    <col min="13611" max="13611" width="25" style="2" customWidth="1"/>
    <col min="13612" max="13612" width="1.7109375" style="2" customWidth="1"/>
    <col min="13613" max="13614" width="13.7109375" style="2" customWidth="1"/>
    <col min="13615" max="13615" width="12.42578125" style="2" customWidth="1"/>
    <col min="13616" max="13616" width="8.42578125" style="2" customWidth="1"/>
    <col min="13617" max="13824" width="8.85546875" style="2"/>
    <col min="13825" max="13825" width="37.42578125" style="2" customWidth="1"/>
    <col min="13826" max="13826" width="20.140625" style="2" customWidth="1"/>
    <col min="13827" max="13827" width="22.28515625" style="2" customWidth="1"/>
    <col min="13828" max="13828" width="18" style="2" customWidth="1"/>
    <col min="13829" max="13832" width="12.7109375" style="2" customWidth="1"/>
    <col min="13833" max="13833" width="21.7109375" style="2" customWidth="1"/>
    <col min="13834" max="13834" width="9.85546875" style="2" customWidth="1"/>
    <col min="13835" max="13835" width="7.140625" style="2" customWidth="1"/>
    <col min="13836" max="13836" width="21.7109375" style="2" customWidth="1"/>
    <col min="13837" max="13837" width="9.85546875" style="2" customWidth="1"/>
    <col min="13838" max="13838" width="7.140625" style="2" customWidth="1"/>
    <col min="13839" max="13839" width="11.42578125" style="2" customWidth="1"/>
    <col min="13840" max="13840" width="10.7109375" style="2" customWidth="1"/>
    <col min="13841" max="13842" width="11.42578125" style="2" customWidth="1"/>
    <col min="13843" max="13843" width="10.7109375" style="2" customWidth="1"/>
    <col min="13844" max="13845" width="11.42578125" style="2" customWidth="1"/>
    <col min="13846" max="13849" width="11.7109375" style="2" customWidth="1"/>
    <col min="13850" max="13850" width="10.85546875" style="2" customWidth="1"/>
    <col min="13851" max="13851" width="10.28515625" style="2" customWidth="1"/>
    <col min="13852" max="13852" width="11.7109375" style="2" customWidth="1"/>
    <col min="13853" max="13853" width="14" style="2" customWidth="1"/>
    <col min="13854" max="13854" width="15.42578125" style="2" customWidth="1"/>
    <col min="13855" max="13865" width="11.7109375" style="2" customWidth="1"/>
    <col min="13866" max="13866" width="1.7109375" style="2" customWidth="1"/>
    <col min="13867" max="13867" width="25" style="2" customWidth="1"/>
    <col min="13868" max="13868" width="1.7109375" style="2" customWidth="1"/>
    <col min="13869" max="13870" width="13.7109375" style="2" customWidth="1"/>
    <col min="13871" max="13871" width="12.42578125" style="2" customWidth="1"/>
    <col min="13872" max="13872" width="8.42578125" style="2" customWidth="1"/>
    <col min="13873" max="14080" width="8.85546875" style="2"/>
    <col min="14081" max="14081" width="37.42578125" style="2" customWidth="1"/>
    <col min="14082" max="14082" width="20.140625" style="2" customWidth="1"/>
    <col min="14083" max="14083" width="22.28515625" style="2" customWidth="1"/>
    <col min="14084" max="14084" width="18" style="2" customWidth="1"/>
    <col min="14085" max="14088" width="12.7109375" style="2" customWidth="1"/>
    <col min="14089" max="14089" width="21.7109375" style="2" customWidth="1"/>
    <col min="14090" max="14090" width="9.85546875" style="2" customWidth="1"/>
    <col min="14091" max="14091" width="7.140625" style="2" customWidth="1"/>
    <col min="14092" max="14092" width="21.7109375" style="2" customWidth="1"/>
    <col min="14093" max="14093" width="9.85546875" style="2" customWidth="1"/>
    <col min="14094" max="14094" width="7.140625" style="2" customWidth="1"/>
    <col min="14095" max="14095" width="11.42578125" style="2" customWidth="1"/>
    <col min="14096" max="14096" width="10.7109375" style="2" customWidth="1"/>
    <col min="14097" max="14098" width="11.42578125" style="2" customWidth="1"/>
    <col min="14099" max="14099" width="10.7109375" style="2" customWidth="1"/>
    <col min="14100" max="14101" width="11.42578125" style="2" customWidth="1"/>
    <col min="14102" max="14105" width="11.7109375" style="2" customWidth="1"/>
    <col min="14106" max="14106" width="10.85546875" style="2" customWidth="1"/>
    <col min="14107" max="14107" width="10.28515625" style="2" customWidth="1"/>
    <col min="14108" max="14108" width="11.7109375" style="2" customWidth="1"/>
    <col min="14109" max="14109" width="14" style="2" customWidth="1"/>
    <col min="14110" max="14110" width="15.42578125" style="2" customWidth="1"/>
    <col min="14111" max="14121" width="11.7109375" style="2" customWidth="1"/>
    <col min="14122" max="14122" width="1.7109375" style="2" customWidth="1"/>
    <col min="14123" max="14123" width="25" style="2" customWidth="1"/>
    <col min="14124" max="14124" width="1.7109375" style="2" customWidth="1"/>
    <col min="14125" max="14126" width="13.7109375" style="2" customWidth="1"/>
    <col min="14127" max="14127" width="12.42578125" style="2" customWidth="1"/>
    <col min="14128" max="14128" width="8.42578125" style="2" customWidth="1"/>
    <col min="14129" max="14336" width="8.85546875" style="2"/>
    <col min="14337" max="14337" width="37.42578125" style="2" customWidth="1"/>
    <col min="14338" max="14338" width="20.140625" style="2" customWidth="1"/>
    <col min="14339" max="14339" width="22.28515625" style="2" customWidth="1"/>
    <col min="14340" max="14340" width="18" style="2" customWidth="1"/>
    <col min="14341" max="14344" width="12.7109375" style="2" customWidth="1"/>
    <col min="14345" max="14345" width="21.7109375" style="2" customWidth="1"/>
    <col min="14346" max="14346" width="9.85546875" style="2" customWidth="1"/>
    <col min="14347" max="14347" width="7.140625" style="2" customWidth="1"/>
    <col min="14348" max="14348" width="21.7109375" style="2" customWidth="1"/>
    <col min="14349" max="14349" width="9.85546875" style="2" customWidth="1"/>
    <col min="14350" max="14350" width="7.140625" style="2" customWidth="1"/>
    <col min="14351" max="14351" width="11.42578125" style="2" customWidth="1"/>
    <col min="14352" max="14352" width="10.7109375" style="2" customWidth="1"/>
    <col min="14353" max="14354" width="11.42578125" style="2" customWidth="1"/>
    <col min="14355" max="14355" width="10.7109375" style="2" customWidth="1"/>
    <col min="14356" max="14357" width="11.42578125" style="2" customWidth="1"/>
    <col min="14358" max="14361" width="11.7109375" style="2" customWidth="1"/>
    <col min="14362" max="14362" width="10.85546875" style="2" customWidth="1"/>
    <col min="14363" max="14363" width="10.28515625" style="2" customWidth="1"/>
    <col min="14364" max="14364" width="11.7109375" style="2" customWidth="1"/>
    <col min="14365" max="14365" width="14" style="2" customWidth="1"/>
    <col min="14366" max="14366" width="15.42578125" style="2" customWidth="1"/>
    <col min="14367" max="14377" width="11.7109375" style="2" customWidth="1"/>
    <col min="14378" max="14378" width="1.7109375" style="2" customWidth="1"/>
    <col min="14379" max="14379" width="25" style="2" customWidth="1"/>
    <col min="14380" max="14380" width="1.7109375" style="2" customWidth="1"/>
    <col min="14381" max="14382" width="13.7109375" style="2" customWidth="1"/>
    <col min="14383" max="14383" width="12.42578125" style="2" customWidth="1"/>
    <col min="14384" max="14384" width="8.42578125" style="2" customWidth="1"/>
    <col min="14385" max="14592" width="8.85546875" style="2"/>
    <col min="14593" max="14593" width="37.42578125" style="2" customWidth="1"/>
    <col min="14594" max="14594" width="20.140625" style="2" customWidth="1"/>
    <col min="14595" max="14595" width="22.28515625" style="2" customWidth="1"/>
    <col min="14596" max="14596" width="18" style="2" customWidth="1"/>
    <col min="14597" max="14600" width="12.7109375" style="2" customWidth="1"/>
    <col min="14601" max="14601" width="21.7109375" style="2" customWidth="1"/>
    <col min="14602" max="14602" width="9.85546875" style="2" customWidth="1"/>
    <col min="14603" max="14603" width="7.140625" style="2" customWidth="1"/>
    <col min="14604" max="14604" width="21.7109375" style="2" customWidth="1"/>
    <col min="14605" max="14605" width="9.85546875" style="2" customWidth="1"/>
    <col min="14606" max="14606" width="7.140625" style="2" customWidth="1"/>
    <col min="14607" max="14607" width="11.42578125" style="2" customWidth="1"/>
    <col min="14608" max="14608" width="10.7109375" style="2" customWidth="1"/>
    <col min="14609" max="14610" width="11.42578125" style="2" customWidth="1"/>
    <col min="14611" max="14611" width="10.7109375" style="2" customWidth="1"/>
    <col min="14612" max="14613" width="11.42578125" style="2" customWidth="1"/>
    <col min="14614" max="14617" width="11.7109375" style="2" customWidth="1"/>
    <col min="14618" max="14618" width="10.85546875" style="2" customWidth="1"/>
    <col min="14619" max="14619" width="10.28515625" style="2" customWidth="1"/>
    <col min="14620" max="14620" width="11.7109375" style="2" customWidth="1"/>
    <col min="14621" max="14621" width="14" style="2" customWidth="1"/>
    <col min="14622" max="14622" width="15.42578125" style="2" customWidth="1"/>
    <col min="14623" max="14633" width="11.7109375" style="2" customWidth="1"/>
    <col min="14634" max="14634" width="1.7109375" style="2" customWidth="1"/>
    <col min="14635" max="14635" width="25" style="2" customWidth="1"/>
    <col min="14636" max="14636" width="1.7109375" style="2" customWidth="1"/>
    <col min="14637" max="14638" width="13.7109375" style="2" customWidth="1"/>
    <col min="14639" max="14639" width="12.42578125" style="2" customWidth="1"/>
    <col min="14640" max="14640" width="8.42578125" style="2" customWidth="1"/>
    <col min="14641" max="14848" width="8.85546875" style="2"/>
    <col min="14849" max="14849" width="37.42578125" style="2" customWidth="1"/>
    <col min="14850" max="14850" width="20.140625" style="2" customWidth="1"/>
    <col min="14851" max="14851" width="22.28515625" style="2" customWidth="1"/>
    <col min="14852" max="14852" width="18" style="2" customWidth="1"/>
    <col min="14853" max="14856" width="12.7109375" style="2" customWidth="1"/>
    <col min="14857" max="14857" width="21.7109375" style="2" customWidth="1"/>
    <col min="14858" max="14858" width="9.85546875" style="2" customWidth="1"/>
    <col min="14859" max="14859" width="7.140625" style="2" customWidth="1"/>
    <col min="14860" max="14860" width="21.7109375" style="2" customWidth="1"/>
    <col min="14861" max="14861" width="9.85546875" style="2" customWidth="1"/>
    <col min="14862" max="14862" width="7.140625" style="2" customWidth="1"/>
    <col min="14863" max="14863" width="11.42578125" style="2" customWidth="1"/>
    <col min="14864" max="14864" width="10.7109375" style="2" customWidth="1"/>
    <col min="14865" max="14866" width="11.42578125" style="2" customWidth="1"/>
    <col min="14867" max="14867" width="10.7109375" style="2" customWidth="1"/>
    <col min="14868" max="14869" width="11.42578125" style="2" customWidth="1"/>
    <col min="14870" max="14873" width="11.7109375" style="2" customWidth="1"/>
    <col min="14874" max="14874" width="10.85546875" style="2" customWidth="1"/>
    <col min="14875" max="14875" width="10.28515625" style="2" customWidth="1"/>
    <col min="14876" max="14876" width="11.7109375" style="2" customWidth="1"/>
    <col min="14877" max="14877" width="14" style="2" customWidth="1"/>
    <col min="14878" max="14878" width="15.42578125" style="2" customWidth="1"/>
    <col min="14879" max="14889" width="11.7109375" style="2" customWidth="1"/>
    <col min="14890" max="14890" width="1.7109375" style="2" customWidth="1"/>
    <col min="14891" max="14891" width="25" style="2" customWidth="1"/>
    <col min="14892" max="14892" width="1.7109375" style="2" customWidth="1"/>
    <col min="14893" max="14894" width="13.7109375" style="2" customWidth="1"/>
    <col min="14895" max="14895" width="12.42578125" style="2" customWidth="1"/>
    <col min="14896" max="14896" width="8.42578125" style="2" customWidth="1"/>
    <col min="14897" max="15104" width="8.85546875" style="2"/>
    <col min="15105" max="15105" width="37.42578125" style="2" customWidth="1"/>
    <col min="15106" max="15106" width="20.140625" style="2" customWidth="1"/>
    <col min="15107" max="15107" width="22.28515625" style="2" customWidth="1"/>
    <col min="15108" max="15108" width="18" style="2" customWidth="1"/>
    <col min="15109" max="15112" width="12.7109375" style="2" customWidth="1"/>
    <col min="15113" max="15113" width="21.7109375" style="2" customWidth="1"/>
    <col min="15114" max="15114" width="9.85546875" style="2" customWidth="1"/>
    <col min="15115" max="15115" width="7.140625" style="2" customWidth="1"/>
    <col min="15116" max="15116" width="21.7109375" style="2" customWidth="1"/>
    <col min="15117" max="15117" width="9.85546875" style="2" customWidth="1"/>
    <col min="15118" max="15118" width="7.140625" style="2" customWidth="1"/>
    <col min="15119" max="15119" width="11.42578125" style="2" customWidth="1"/>
    <col min="15120" max="15120" width="10.7109375" style="2" customWidth="1"/>
    <col min="15121" max="15122" width="11.42578125" style="2" customWidth="1"/>
    <col min="15123" max="15123" width="10.7109375" style="2" customWidth="1"/>
    <col min="15124" max="15125" width="11.42578125" style="2" customWidth="1"/>
    <col min="15126" max="15129" width="11.7109375" style="2" customWidth="1"/>
    <col min="15130" max="15130" width="10.85546875" style="2" customWidth="1"/>
    <col min="15131" max="15131" width="10.28515625" style="2" customWidth="1"/>
    <col min="15132" max="15132" width="11.7109375" style="2" customWidth="1"/>
    <col min="15133" max="15133" width="14" style="2" customWidth="1"/>
    <col min="15134" max="15134" width="15.42578125" style="2" customWidth="1"/>
    <col min="15135" max="15145" width="11.7109375" style="2" customWidth="1"/>
    <col min="15146" max="15146" width="1.7109375" style="2" customWidth="1"/>
    <col min="15147" max="15147" width="25" style="2" customWidth="1"/>
    <col min="15148" max="15148" width="1.7109375" style="2" customWidth="1"/>
    <col min="15149" max="15150" width="13.7109375" style="2" customWidth="1"/>
    <col min="15151" max="15151" width="12.42578125" style="2" customWidth="1"/>
    <col min="15152" max="15152" width="8.42578125" style="2" customWidth="1"/>
    <col min="15153" max="15360" width="8.85546875" style="2"/>
    <col min="15361" max="15361" width="37.42578125" style="2" customWidth="1"/>
    <col min="15362" max="15362" width="20.140625" style="2" customWidth="1"/>
    <col min="15363" max="15363" width="22.28515625" style="2" customWidth="1"/>
    <col min="15364" max="15364" width="18" style="2" customWidth="1"/>
    <col min="15365" max="15368" width="12.7109375" style="2" customWidth="1"/>
    <col min="15369" max="15369" width="21.7109375" style="2" customWidth="1"/>
    <col min="15370" max="15370" width="9.85546875" style="2" customWidth="1"/>
    <col min="15371" max="15371" width="7.140625" style="2" customWidth="1"/>
    <col min="15372" max="15372" width="21.7109375" style="2" customWidth="1"/>
    <col min="15373" max="15373" width="9.85546875" style="2" customWidth="1"/>
    <col min="15374" max="15374" width="7.140625" style="2" customWidth="1"/>
    <col min="15375" max="15375" width="11.42578125" style="2" customWidth="1"/>
    <col min="15376" max="15376" width="10.7109375" style="2" customWidth="1"/>
    <col min="15377" max="15378" width="11.42578125" style="2" customWidth="1"/>
    <col min="15379" max="15379" width="10.7109375" style="2" customWidth="1"/>
    <col min="15380" max="15381" width="11.42578125" style="2" customWidth="1"/>
    <col min="15382" max="15385" width="11.7109375" style="2" customWidth="1"/>
    <col min="15386" max="15386" width="10.85546875" style="2" customWidth="1"/>
    <col min="15387" max="15387" width="10.28515625" style="2" customWidth="1"/>
    <col min="15388" max="15388" width="11.7109375" style="2" customWidth="1"/>
    <col min="15389" max="15389" width="14" style="2" customWidth="1"/>
    <col min="15390" max="15390" width="15.42578125" style="2" customWidth="1"/>
    <col min="15391" max="15401" width="11.7109375" style="2" customWidth="1"/>
    <col min="15402" max="15402" width="1.7109375" style="2" customWidth="1"/>
    <col min="15403" max="15403" width="25" style="2" customWidth="1"/>
    <col min="15404" max="15404" width="1.7109375" style="2" customWidth="1"/>
    <col min="15405" max="15406" width="13.7109375" style="2" customWidth="1"/>
    <col min="15407" max="15407" width="12.42578125" style="2" customWidth="1"/>
    <col min="15408" max="15408" width="8.42578125" style="2" customWidth="1"/>
    <col min="15409" max="15616" width="8.85546875" style="2"/>
    <col min="15617" max="15617" width="37.42578125" style="2" customWidth="1"/>
    <col min="15618" max="15618" width="20.140625" style="2" customWidth="1"/>
    <col min="15619" max="15619" width="22.28515625" style="2" customWidth="1"/>
    <col min="15620" max="15620" width="18" style="2" customWidth="1"/>
    <col min="15621" max="15624" width="12.7109375" style="2" customWidth="1"/>
    <col min="15625" max="15625" width="21.7109375" style="2" customWidth="1"/>
    <col min="15626" max="15626" width="9.85546875" style="2" customWidth="1"/>
    <col min="15627" max="15627" width="7.140625" style="2" customWidth="1"/>
    <col min="15628" max="15628" width="21.7109375" style="2" customWidth="1"/>
    <col min="15629" max="15629" width="9.85546875" style="2" customWidth="1"/>
    <col min="15630" max="15630" width="7.140625" style="2" customWidth="1"/>
    <col min="15631" max="15631" width="11.42578125" style="2" customWidth="1"/>
    <col min="15632" max="15632" width="10.7109375" style="2" customWidth="1"/>
    <col min="15633" max="15634" width="11.42578125" style="2" customWidth="1"/>
    <col min="15635" max="15635" width="10.7109375" style="2" customWidth="1"/>
    <col min="15636" max="15637" width="11.42578125" style="2" customWidth="1"/>
    <col min="15638" max="15641" width="11.7109375" style="2" customWidth="1"/>
    <col min="15642" max="15642" width="10.85546875" style="2" customWidth="1"/>
    <col min="15643" max="15643" width="10.28515625" style="2" customWidth="1"/>
    <col min="15644" max="15644" width="11.7109375" style="2" customWidth="1"/>
    <col min="15645" max="15645" width="14" style="2" customWidth="1"/>
    <col min="15646" max="15646" width="15.42578125" style="2" customWidth="1"/>
    <col min="15647" max="15657" width="11.7109375" style="2" customWidth="1"/>
    <col min="15658" max="15658" width="1.7109375" style="2" customWidth="1"/>
    <col min="15659" max="15659" width="25" style="2" customWidth="1"/>
    <col min="15660" max="15660" width="1.7109375" style="2" customWidth="1"/>
    <col min="15661" max="15662" width="13.7109375" style="2" customWidth="1"/>
    <col min="15663" max="15663" width="12.42578125" style="2" customWidth="1"/>
    <col min="15664" max="15664" width="8.42578125" style="2" customWidth="1"/>
    <col min="15665" max="15872" width="8.85546875" style="2"/>
    <col min="15873" max="15873" width="37.42578125" style="2" customWidth="1"/>
    <col min="15874" max="15874" width="20.140625" style="2" customWidth="1"/>
    <col min="15875" max="15875" width="22.28515625" style="2" customWidth="1"/>
    <col min="15876" max="15876" width="18" style="2" customWidth="1"/>
    <col min="15877" max="15880" width="12.7109375" style="2" customWidth="1"/>
    <col min="15881" max="15881" width="21.7109375" style="2" customWidth="1"/>
    <col min="15882" max="15882" width="9.85546875" style="2" customWidth="1"/>
    <col min="15883" max="15883" width="7.140625" style="2" customWidth="1"/>
    <col min="15884" max="15884" width="21.7109375" style="2" customWidth="1"/>
    <col min="15885" max="15885" width="9.85546875" style="2" customWidth="1"/>
    <col min="15886" max="15886" width="7.140625" style="2" customWidth="1"/>
    <col min="15887" max="15887" width="11.42578125" style="2" customWidth="1"/>
    <col min="15888" max="15888" width="10.7109375" style="2" customWidth="1"/>
    <col min="15889" max="15890" width="11.42578125" style="2" customWidth="1"/>
    <col min="15891" max="15891" width="10.7109375" style="2" customWidth="1"/>
    <col min="15892" max="15893" width="11.42578125" style="2" customWidth="1"/>
    <col min="15894" max="15897" width="11.7109375" style="2" customWidth="1"/>
    <col min="15898" max="15898" width="10.85546875" style="2" customWidth="1"/>
    <col min="15899" max="15899" width="10.28515625" style="2" customWidth="1"/>
    <col min="15900" max="15900" width="11.7109375" style="2" customWidth="1"/>
    <col min="15901" max="15901" width="14" style="2" customWidth="1"/>
    <col min="15902" max="15902" width="15.42578125" style="2" customWidth="1"/>
    <col min="15903" max="15913" width="11.7109375" style="2" customWidth="1"/>
    <col min="15914" max="15914" width="1.7109375" style="2" customWidth="1"/>
    <col min="15915" max="15915" width="25" style="2" customWidth="1"/>
    <col min="15916" max="15916" width="1.7109375" style="2" customWidth="1"/>
    <col min="15917" max="15918" width="13.7109375" style="2" customWidth="1"/>
    <col min="15919" max="15919" width="12.42578125" style="2" customWidth="1"/>
    <col min="15920" max="15920" width="8.42578125" style="2" customWidth="1"/>
    <col min="15921" max="16128" width="8.85546875" style="2"/>
    <col min="16129" max="16129" width="37.42578125" style="2" customWidth="1"/>
    <col min="16130" max="16130" width="20.140625" style="2" customWidth="1"/>
    <col min="16131" max="16131" width="22.28515625" style="2" customWidth="1"/>
    <col min="16132" max="16132" width="18" style="2" customWidth="1"/>
    <col min="16133" max="16136" width="12.7109375" style="2" customWidth="1"/>
    <col min="16137" max="16137" width="21.7109375" style="2" customWidth="1"/>
    <col min="16138" max="16138" width="9.85546875" style="2" customWidth="1"/>
    <col min="16139" max="16139" width="7.140625" style="2" customWidth="1"/>
    <col min="16140" max="16140" width="21.7109375" style="2" customWidth="1"/>
    <col min="16141" max="16141" width="9.85546875" style="2" customWidth="1"/>
    <col min="16142" max="16142" width="7.140625" style="2" customWidth="1"/>
    <col min="16143" max="16143" width="11.42578125" style="2" customWidth="1"/>
    <col min="16144" max="16144" width="10.7109375" style="2" customWidth="1"/>
    <col min="16145" max="16146" width="11.42578125" style="2" customWidth="1"/>
    <col min="16147" max="16147" width="10.7109375" style="2" customWidth="1"/>
    <col min="16148" max="16149" width="11.42578125" style="2" customWidth="1"/>
    <col min="16150" max="16153" width="11.7109375" style="2" customWidth="1"/>
    <col min="16154" max="16154" width="10.85546875" style="2" customWidth="1"/>
    <col min="16155" max="16155" width="10.28515625" style="2" customWidth="1"/>
    <col min="16156" max="16156" width="11.7109375" style="2" customWidth="1"/>
    <col min="16157" max="16157" width="14" style="2" customWidth="1"/>
    <col min="16158" max="16158" width="15.42578125" style="2" customWidth="1"/>
    <col min="16159" max="16169" width="11.7109375" style="2" customWidth="1"/>
    <col min="16170" max="16170" width="1.7109375" style="2" customWidth="1"/>
    <col min="16171" max="16171" width="25" style="2" customWidth="1"/>
    <col min="16172" max="16172" width="1.7109375" style="2" customWidth="1"/>
    <col min="16173" max="16174" width="13.7109375" style="2" customWidth="1"/>
    <col min="16175" max="16175" width="12.42578125" style="2" customWidth="1"/>
    <col min="16176" max="16176" width="8.42578125" style="2" customWidth="1"/>
    <col min="16177" max="16384" width="8.85546875" style="2"/>
  </cols>
  <sheetData>
    <row r="1" spans="1:32" s="505" customFormat="1" ht="18">
      <c r="A1" s="75" t="s">
        <v>1401</v>
      </c>
      <c r="B1" s="75"/>
      <c r="C1" s="75"/>
      <c r="D1" s="758"/>
      <c r="E1" s="758"/>
      <c r="F1" s="504"/>
      <c r="G1" s="504"/>
      <c r="H1" s="504"/>
      <c r="I1" s="504"/>
      <c r="J1" s="504"/>
      <c r="K1" s="504"/>
      <c r="L1" s="504"/>
      <c r="M1" s="504"/>
      <c r="N1" s="504"/>
      <c r="O1" s="504"/>
      <c r="P1" s="504"/>
      <c r="Q1" s="504"/>
      <c r="R1" s="504"/>
      <c r="S1" s="504"/>
      <c r="T1" s="504"/>
      <c r="U1" s="504"/>
      <c r="V1" s="504"/>
      <c r="W1" s="504"/>
      <c r="X1" s="504"/>
      <c r="Y1" s="504"/>
      <c r="Z1" s="504"/>
      <c r="AA1" s="504"/>
      <c r="AE1" s="2008"/>
      <c r="AF1" s="2008"/>
    </row>
    <row r="2" spans="1:32" s="507" customFormat="1" ht="11.25">
      <c r="A2" s="62" t="s">
        <v>1253</v>
      </c>
      <c r="B2" s="73" t="s">
        <v>1476</v>
      </c>
      <c r="C2" s="62"/>
      <c r="D2" s="971"/>
      <c r="E2" s="971"/>
      <c r="F2" s="506"/>
      <c r="G2" s="506"/>
      <c r="H2" s="506"/>
      <c r="I2" s="506"/>
      <c r="J2" s="506"/>
      <c r="K2" s="506"/>
      <c r="L2" s="506"/>
      <c r="M2" s="506"/>
      <c r="N2" s="506"/>
      <c r="O2" s="506"/>
      <c r="P2" s="506"/>
      <c r="Q2" s="506"/>
      <c r="R2" s="506"/>
      <c r="S2" s="506"/>
      <c r="T2" s="506"/>
      <c r="U2" s="506"/>
      <c r="V2" s="506"/>
      <c r="W2" s="506"/>
      <c r="X2" s="506"/>
      <c r="Y2" s="506"/>
      <c r="Z2" s="506"/>
      <c r="AA2" s="506"/>
      <c r="AE2" s="717"/>
      <c r="AF2" s="717"/>
    </row>
    <row r="3" spans="1:32" s="507" customFormat="1" ht="11.25">
      <c r="A3" s="271" t="s">
        <v>367</v>
      </c>
      <c r="B3" s="73"/>
      <c r="C3" s="62"/>
      <c r="D3" s="971"/>
      <c r="E3" s="971"/>
      <c r="F3" s="506"/>
      <c r="G3" s="506"/>
      <c r="H3" s="506"/>
      <c r="I3" s="506"/>
      <c r="J3" s="506"/>
      <c r="K3" s="506"/>
      <c r="L3" s="506"/>
      <c r="M3" s="506"/>
      <c r="N3" s="506"/>
      <c r="O3" s="506"/>
      <c r="P3" s="506"/>
      <c r="Q3" s="506"/>
      <c r="R3" s="506"/>
      <c r="S3" s="506"/>
      <c r="T3" s="506"/>
      <c r="U3" s="506"/>
      <c r="V3" s="506"/>
      <c r="W3" s="506"/>
      <c r="X3" s="506"/>
      <c r="Y3" s="506"/>
      <c r="Z3" s="506"/>
      <c r="AA3" s="506"/>
      <c r="AE3" s="717"/>
      <c r="AF3" s="717"/>
    </row>
    <row r="4" spans="1:32" s="717" customFormat="1" ht="11.25">
      <c r="A4" s="72"/>
      <c r="B4" s="72"/>
      <c r="C4" s="72"/>
      <c r="D4" s="2009"/>
      <c r="E4" s="2009"/>
    </row>
    <row r="5" spans="1:32" s="1975" customFormat="1" ht="18" customHeight="1">
      <c r="A5" s="2184"/>
      <c r="B5" s="96"/>
      <c r="C5" s="96"/>
      <c r="D5" s="1976"/>
      <c r="E5" s="1976"/>
    </row>
    <row r="6" spans="1:32" s="1975" customFormat="1">
      <c r="A6" s="96"/>
      <c r="B6" s="96"/>
      <c r="C6" s="96"/>
      <c r="D6" s="1976"/>
      <c r="E6" s="1976"/>
    </row>
    <row r="7" spans="1:32" s="1975" customFormat="1">
      <c r="A7" s="2167"/>
      <c r="B7" s="96"/>
      <c r="C7" s="96"/>
      <c r="D7" s="1976"/>
      <c r="E7" s="1976"/>
    </row>
    <row r="8" spans="1:32" s="717" customFormat="1" ht="12" thickBot="1">
      <c r="A8" s="72"/>
      <c r="B8" s="72"/>
      <c r="C8" s="72"/>
      <c r="D8" s="2009"/>
      <c r="E8" s="2009"/>
    </row>
    <row r="9" spans="1:32" ht="13.5" thickBot="1">
      <c r="V9" s="2673" t="s">
        <v>159</v>
      </c>
      <c r="W9" s="2674"/>
      <c r="X9" s="2674"/>
      <c r="Y9" s="2674"/>
      <c r="Z9" s="2674"/>
      <c r="AA9" s="2675"/>
    </row>
    <row r="10" spans="1:32" s="2012" customFormat="1" ht="21" customHeight="1" thickBot="1">
      <c r="A10" s="2166" t="s">
        <v>470</v>
      </c>
      <c r="B10" s="2010"/>
      <c r="C10" s="2676" t="s">
        <v>1284</v>
      </c>
      <c r="D10" s="2677"/>
      <c r="E10" s="2678"/>
      <c r="F10" s="2676" t="s">
        <v>1285</v>
      </c>
      <c r="G10" s="2677"/>
      <c r="H10" s="2678"/>
      <c r="I10" s="2677" t="s">
        <v>1286</v>
      </c>
      <c r="J10" s="2677"/>
      <c r="K10" s="2677"/>
      <c r="L10" s="2676" t="s">
        <v>1287</v>
      </c>
      <c r="M10" s="2677"/>
      <c r="N10" s="2678"/>
      <c r="O10" s="2676" t="s">
        <v>1288</v>
      </c>
      <c r="P10" s="2677"/>
      <c r="Q10" s="2677"/>
      <c r="R10" s="2677"/>
      <c r="S10" s="2677"/>
      <c r="T10" s="2677"/>
      <c r="U10" s="2678"/>
      <c r="V10" s="2679" t="s">
        <v>1289</v>
      </c>
      <c r="W10" s="2680"/>
      <c r="X10" s="2679" t="s">
        <v>1290</v>
      </c>
      <c r="Y10" s="2679"/>
      <c r="Z10" s="2681" t="s">
        <v>1291</v>
      </c>
      <c r="AA10" s="2682"/>
      <c r="AB10" s="2011"/>
      <c r="AC10" s="2701"/>
      <c r="AD10" s="2701"/>
      <c r="AE10" s="2701"/>
      <c r="AF10" s="2010"/>
    </row>
    <row r="11" spans="1:32" s="2012" customFormat="1" ht="15.75" customHeight="1">
      <c r="A11" s="2937" t="s">
        <v>1292</v>
      </c>
      <c r="B11" s="2938" t="s">
        <v>1293</v>
      </c>
      <c r="C11" s="2013"/>
      <c r="D11" s="2014"/>
      <c r="E11" s="2015"/>
      <c r="F11" s="2016" t="s">
        <v>1294</v>
      </c>
      <c r="G11" s="2014" t="s">
        <v>1295</v>
      </c>
      <c r="H11" s="2015" t="s">
        <v>369</v>
      </c>
      <c r="I11" s="2017" t="s">
        <v>1296</v>
      </c>
      <c r="J11" s="2018" t="s">
        <v>1295</v>
      </c>
      <c r="K11" s="2018" t="s">
        <v>369</v>
      </c>
      <c r="L11" s="2016" t="s">
        <v>1294</v>
      </c>
      <c r="M11" s="2014" t="s">
        <v>1295</v>
      </c>
      <c r="N11" s="2015" t="s">
        <v>369</v>
      </c>
      <c r="O11" s="2694" t="s">
        <v>1297</v>
      </c>
      <c r="P11" s="2679"/>
      <c r="Q11" s="2695"/>
      <c r="R11" s="2696" t="s">
        <v>1298</v>
      </c>
      <c r="S11" s="2679"/>
      <c r="T11" s="2695"/>
      <c r="U11" s="2015" t="s">
        <v>369</v>
      </c>
      <c r="V11" s="2014" t="s">
        <v>1295</v>
      </c>
      <c r="W11" s="2015" t="s">
        <v>369</v>
      </c>
      <c r="X11" s="2014" t="s">
        <v>1295</v>
      </c>
      <c r="Y11" s="2014" t="s">
        <v>369</v>
      </c>
      <c r="Z11" s="2013" t="s">
        <v>1295</v>
      </c>
      <c r="AA11" s="2015" t="s">
        <v>369</v>
      </c>
      <c r="AB11" s="2011"/>
      <c r="AC11" s="2019"/>
      <c r="AD11" s="2020"/>
      <c r="AE11" s="2020"/>
      <c r="AF11" s="2010"/>
    </row>
    <row r="12" spans="1:32" s="2012" customFormat="1" ht="16.5" customHeight="1">
      <c r="A12" s="2939"/>
      <c r="B12" s="2940" t="s">
        <v>1299</v>
      </c>
      <c r="C12" s="2022" t="s">
        <v>201</v>
      </c>
      <c r="D12" s="2023" t="s">
        <v>1300</v>
      </c>
      <c r="E12" s="2024" t="s">
        <v>369</v>
      </c>
      <c r="F12" s="2025" t="s">
        <v>407</v>
      </c>
      <c r="G12" s="2023" t="s">
        <v>1301</v>
      </c>
      <c r="H12" s="2024" t="s">
        <v>398</v>
      </c>
      <c r="I12" s="2026" t="s">
        <v>406</v>
      </c>
      <c r="J12" s="2027"/>
      <c r="K12" s="2027" t="s">
        <v>398</v>
      </c>
      <c r="L12" s="2025" t="s">
        <v>407</v>
      </c>
      <c r="M12" s="2023" t="s">
        <v>1301</v>
      </c>
      <c r="N12" s="2024" t="s">
        <v>398</v>
      </c>
      <c r="O12" s="2022" t="s">
        <v>1</v>
      </c>
      <c r="P12" s="2023" t="s">
        <v>409</v>
      </c>
      <c r="Q12" s="2023" t="s">
        <v>408</v>
      </c>
      <c r="R12" s="2028" t="s">
        <v>1</v>
      </c>
      <c r="S12" s="2023" t="s">
        <v>409</v>
      </c>
      <c r="T12" s="2029" t="s">
        <v>408</v>
      </c>
      <c r="U12" s="2024" t="s">
        <v>398</v>
      </c>
      <c r="V12" s="2023" t="s">
        <v>1301</v>
      </c>
      <c r="W12" s="2024" t="s">
        <v>398</v>
      </c>
      <c r="X12" s="2023" t="s">
        <v>1301</v>
      </c>
      <c r="Y12" s="2023" t="s">
        <v>398</v>
      </c>
      <c r="Z12" s="2022" t="s">
        <v>1301</v>
      </c>
      <c r="AA12" s="2024" t="s">
        <v>398</v>
      </c>
      <c r="AB12" s="2030"/>
      <c r="AC12" s="2031"/>
      <c r="AD12" s="2031"/>
      <c r="AE12" s="2031"/>
      <c r="AF12" s="2010"/>
    </row>
    <row r="13" spans="1:32" s="2049" customFormat="1" ht="16.5" customHeight="1">
      <c r="A13" s="2941" t="s">
        <v>1302</v>
      </c>
      <c r="B13" s="2942" t="s">
        <v>1303</v>
      </c>
      <c r="C13" s="2032"/>
      <c r="D13" s="2033"/>
      <c r="E13" s="2034">
        <f>C13*D13</f>
        <v>0</v>
      </c>
      <c r="F13" s="2035">
        <v>0</v>
      </c>
      <c r="G13" s="2036">
        <v>0</v>
      </c>
      <c r="H13" s="2034">
        <f>F13*G13</f>
        <v>0</v>
      </c>
      <c r="I13" s="2033"/>
      <c r="J13" s="2037" t="s">
        <v>1107</v>
      </c>
      <c r="K13" s="2033"/>
      <c r="L13" s="2035">
        <v>0</v>
      </c>
      <c r="M13" s="2036">
        <v>0</v>
      </c>
      <c r="N13" s="2034">
        <f>L13*M13</f>
        <v>0</v>
      </c>
      <c r="O13" s="2038"/>
      <c r="P13" s="2036"/>
      <c r="Q13" s="2039"/>
      <c r="R13" s="2040"/>
      <c r="S13" s="2036"/>
      <c r="T13" s="2039"/>
      <c r="U13" s="2041">
        <f>O13*R13+P13*S13+Q13*T13</f>
        <v>0</v>
      </c>
      <c r="V13" s="2042">
        <v>0</v>
      </c>
      <c r="W13" s="2043">
        <f>$F13*V13</f>
        <v>0</v>
      </c>
      <c r="X13" s="2042">
        <v>0</v>
      </c>
      <c r="Y13" s="2043">
        <f>$F13*X13</f>
        <v>0</v>
      </c>
      <c r="Z13" s="2044">
        <v>0</v>
      </c>
      <c r="AA13" s="2043">
        <f>$F13*Z13</f>
        <v>0</v>
      </c>
      <c r="AB13" s="2045"/>
      <c r="AC13" s="2046"/>
      <c r="AD13" s="2047"/>
      <c r="AE13" s="2047"/>
      <c r="AF13" s="2048"/>
    </row>
    <row r="14" spans="1:32" s="2049" customFormat="1" ht="16.5" customHeight="1">
      <c r="A14" s="2941" t="s">
        <v>1304</v>
      </c>
      <c r="B14" s="2942" t="s">
        <v>1305</v>
      </c>
      <c r="C14" s="2032"/>
      <c r="D14" s="2033"/>
      <c r="E14" s="2034">
        <f>C14*D14</f>
        <v>0</v>
      </c>
      <c r="F14" s="2035">
        <v>0</v>
      </c>
      <c r="G14" s="2036">
        <v>0</v>
      </c>
      <c r="H14" s="2034">
        <f>F14*G14</f>
        <v>0</v>
      </c>
      <c r="I14" s="2033"/>
      <c r="J14" s="2037" t="s">
        <v>1107</v>
      </c>
      <c r="K14" s="2033"/>
      <c r="L14" s="2035">
        <v>0</v>
      </c>
      <c r="M14" s="2036">
        <v>0</v>
      </c>
      <c r="N14" s="2034">
        <f>L14*M14</f>
        <v>0</v>
      </c>
      <c r="O14" s="2038"/>
      <c r="P14" s="2036"/>
      <c r="Q14" s="2039"/>
      <c r="R14" s="2040"/>
      <c r="S14" s="2036"/>
      <c r="T14" s="2039"/>
      <c r="U14" s="2050">
        <f t="shared" ref="U14:U15" si="0">O14*R14+P14*S14+Q14*T14</f>
        <v>0</v>
      </c>
      <c r="V14" s="2042">
        <f>V13</f>
        <v>0</v>
      </c>
      <c r="W14" s="2043">
        <f>$F14*V14</f>
        <v>0</v>
      </c>
      <c r="X14" s="2042">
        <f>X13</f>
        <v>0</v>
      </c>
      <c r="Y14" s="2043">
        <f>$F14*X14</f>
        <v>0</v>
      </c>
      <c r="Z14" s="2044">
        <f>Z13</f>
        <v>0</v>
      </c>
      <c r="AA14" s="2043">
        <f>$F14*Z14</f>
        <v>0</v>
      </c>
      <c r="AB14" s="2045"/>
      <c r="AC14" s="2046"/>
      <c r="AD14" s="2047"/>
      <c r="AE14" s="2047"/>
      <c r="AF14" s="2048"/>
    </row>
    <row r="15" spans="1:32" s="2049" customFormat="1" ht="16.5" customHeight="1">
      <c r="A15" s="2943" t="s">
        <v>1306</v>
      </c>
      <c r="B15" s="2944" t="s">
        <v>1307</v>
      </c>
      <c r="C15" s="2051"/>
      <c r="D15" s="2052"/>
      <c r="E15" s="2053">
        <f>C15*D15</f>
        <v>0</v>
      </c>
      <c r="F15" s="2054">
        <v>0</v>
      </c>
      <c r="G15" s="2055">
        <v>0</v>
      </c>
      <c r="H15" s="2053">
        <f>F15*G15</f>
        <v>0</v>
      </c>
      <c r="I15" s="2052"/>
      <c r="J15" s="2056" t="s">
        <v>1107</v>
      </c>
      <c r="K15" s="2052"/>
      <c r="L15" s="2054">
        <v>0</v>
      </c>
      <c r="M15" s="2055">
        <v>0</v>
      </c>
      <c r="N15" s="2053">
        <f>L15*M15</f>
        <v>0</v>
      </c>
      <c r="O15" s="2057"/>
      <c r="P15" s="2055"/>
      <c r="Q15" s="2058"/>
      <c r="R15" s="2059"/>
      <c r="S15" s="2055"/>
      <c r="T15" s="2058"/>
      <c r="U15" s="2060">
        <f t="shared" si="0"/>
        <v>0</v>
      </c>
      <c r="V15" s="2061">
        <f>V13</f>
        <v>0</v>
      </c>
      <c r="W15" s="2062">
        <f>$F15*V15</f>
        <v>0</v>
      </c>
      <c r="X15" s="2061">
        <f>X13</f>
        <v>0</v>
      </c>
      <c r="Y15" s="2062">
        <f>$F15*X15</f>
        <v>0</v>
      </c>
      <c r="Z15" s="2063">
        <f>Z13</f>
        <v>0</v>
      </c>
      <c r="AA15" s="2062">
        <f>$F15*Z15</f>
        <v>0</v>
      </c>
      <c r="AB15" s="2045"/>
      <c r="AC15" s="2064" t="s">
        <v>1308</v>
      </c>
      <c r="AD15" s="2065"/>
      <c r="AE15" s="2065"/>
      <c r="AF15" s="2048"/>
    </row>
    <row r="16" spans="1:32" s="2012" customFormat="1" ht="16.5" customHeight="1" thickBot="1">
      <c r="A16" s="2945" t="s">
        <v>1309</v>
      </c>
      <c r="B16" s="2946" t="s">
        <v>1310</v>
      </c>
      <c r="C16" s="2066"/>
      <c r="D16" s="2067"/>
      <c r="E16" s="2068">
        <f>SUM(E13:E15)</f>
        <v>0</v>
      </c>
      <c r="F16" s="2069">
        <f>F13+F14+F15</f>
        <v>0</v>
      </c>
      <c r="G16" s="2067"/>
      <c r="H16" s="2068">
        <f>SUM(H13:H15)</f>
        <v>0</v>
      </c>
      <c r="I16" s="2067"/>
      <c r="J16" s="2070"/>
      <c r="K16" s="2067"/>
      <c r="L16" s="2069">
        <f>L13+L14+L15</f>
        <v>0</v>
      </c>
      <c r="M16" s="2067"/>
      <c r="N16" s="2068">
        <f>SUM(N13:N15)</f>
        <v>0</v>
      </c>
      <c r="O16" s="2071"/>
      <c r="P16" s="2072"/>
      <c r="Q16" s="2072"/>
      <c r="R16" s="2072"/>
      <c r="S16" s="2072"/>
      <c r="T16" s="2072"/>
      <c r="U16" s="2073">
        <f>SUM(U13:U15)</f>
        <v>0</v>
      </c>
      <c r="V16" s="2074"/>
      <c r="W16" s="2075">
        <f>SUM(W13:W15)</f>
        <v>0</v>
      </c>
      <c r="X16" s="2074"/>
      <c r="Y16" s="2076">
        <f>SUM(Y13:Y15)</f>
        <v>0</v>
      </c>
      <c r="Z16" s="2077"/>
      <c r="AA16" s="2075">
        <f>SUM(AA13:AA15)</f>
        <v>0</v>
      </c>
      <c r="AB16" s="2078"/>
      <c r="AC16" s="2079">
        <f>U16+E16+K16+N16+H16+W16+Y16+AA16</f>
        <v>0</v>
      </c>
      <c r="AD16" s="2079"/>
      <c r="AE16" s="2079"/>
      <c r="AF16" s="2010"/>
    </row>
    <row r="17" spans="1:32" s="188" customFormat="1" ht="16.5" customHeight="1" thickBot="1">
      <c r="F17" s="2080"/>
      <c r="AC17" s="2081"/>
      <c r="AD17" s="2082"/>
      <c r="AE17" s="2082"/>
    </row>
    <row r="18" spans="1:32" s="188" customFormat="1" ht="16.5" customHeight="1" thickBot="1">
      <c r="F18" s="2080"/>
      <c r="V18" s="2673" t="s">
        <v>159</v>
      </c>
      <c r="W18" s="2674"/>
      <c r="X18" s="2674"/>
      <c r="Y18" s="2674"/>
      <c r="Z18" s="2674"/>
      <c r="AA18" s="2675"/>
      <c r="AC18" s="2081"/>
      <c r="AD18" s="2082"/>
      <c r="AE18" s="2082"/>
    </row>
    <row r="19" spans="1:32" s="2012" customFormat="1" ht="16.5" customHeight="1" thickBot="1">
      <c r="A19" s="2010"/>
      <c r="B19" s="2010"/>
      <c r="C19" s="2676" t="s">
        <v>1284</v>
      </c>
      <c r="D19" s="2677"/>
      <c r="E19" s="2678"/>
      <c r="F19" s="2676" t="s">
        <v>1285</v>
      </c>
      <c r="G19" s="2677"/>
      <c r="H19" s="2678"/>
      <c r="I19" s="2677" t="s">
        <v>1286</v>
      </c>
      <c r="J19" s="2677"/>
      <c r="K19" s="2678"/>
      <c r="L19" s="2676" t="s">
        <v>1287</v>
      </c>
      <c r="M19" s="2677"/>
      <c r="N19" s="2678"/>
      <c r="O19" s="2676" t="s">
        <v>1288</v>
      </c>
      <c r="P19" s="2677"/>
      <c r="Q19" s="2677"/>
      <c r="R19" s="2677"/>
      <c r="S19" s="2677"/>
      <c r="T19" s="2677"/>
      <c r="U19" s="2678"/>
      <c r="V19" s="2694" t="s">
        <v>1289</v>
      </c>
      <c r="W19" s="2680"/>
      <c r="X19" s="2679" t="s">
        <v>1290</v>
      </c>
      <c r="Y19" s="2679"/>
      <c r="Z19" s="2681" t="s">
        <v>1291</v>
      </c>
      <c r="AA19" s="2682"/>
      <c r="AB19" s="2011"/>
      <c r="AC19" s="2702"/>
      <c r="AD19" s="2702"/>
      <c r="AE19" s="2702"/>
      <c r="AF19" s="2010"/>
    </row>
    <row r="20" spans="1:32" s="2012" customFormat="1" ht="16.5" customHeight="1">
      <c r="A20" s="2937" t="s">
        <v>1311</v>
      </c>
      <c r="B20" s="2938" t="s">
        <v>1312</v>
      </c>
      <c r="C20" s="2013"/>
      <c r="D20" s="2014"/>
      <c r="E20" s="2015"/>
      <c r="F20" s="2016" t="s">
        <v>1294</v>
      </c>
      <c r="G20" s="2014" t="s">
        <v>1295</v>
      </c>
      <c r="H20" s="2015" t="s">
        <v>369</v>
      </c>
      <c r="I20" s="2017" t="s">
        <v>1296</v>
      </c>
      <c r="J20" s="2018" t="s">
        <v>1295</v>
      </c>
      <c r="K20" s="2083" t="s">
        <v>369</v>
      </c>
      <c r="L20" s="2016" t="s">
        <v>1294</v>
      </c>
      <c r="M20" s="2014" t="s">
        <v>1295</v>
      </c>
      <c r="N20" s="2015" t="s">
        <v>369</v>
      </c>
      <c r="O20" s="2694" t="s">
        <v>1297</v>
      </c>
      <c r="P20" s="2679"/>
      <c r="Q20" s="2695"/>
      <c r="R20" s="2696" t="s">
        <v>1298</v>
      </c>
      <c r="S20" s="2679"/>
      <c r="T20" s="2695"/>
      <c r="U20" s="2015" t="s">
        <v>369</v>
      </c>
      <c r="V20" s="2013" t="s">
        <v>1295</v>
      </c>
      <c r="W20" s="2015" t="s">
        <v>369</v>
      </c>
      <c r="X20" s="2014" t="s">
        <v>1295</v>
      </c>
      <c r="Y20" s="2014" t="s">
        <v>369</v>
      </c>
      <c r="Z20" s="2013" t="s">
        <v>1295</v>
      </c>
      <c r="AA20" s="2015" t="s">
        <v>369</v>
      </c>
      <c r="AB20" s="2011"/>
      <c r="AC20" s="2084"/>
      <c r="AD20" s="2085"/>
      <c r="AE20" s="2085"/>
      <c r="AF20" s="2010"/>
    </row>
    <row r="21" spans="1:32" s="2012" customFormat="1" ht="16.5" customHeight="1">
      <c r="A21" s="2939"/>
      <c r="B21" s="2940" t="s">
        <v>1299</v>
      </c>
      <c r="C21" s="2022" t="s">
        <v>201</v>
      </c>
      <c r="D21" s="2023" t="s">
        <v>1300</v>
      </c>
      <c r="E21" s="2024" t="s">
        <v>369</v>
      </c>
      <c r="F21" s="2025" t="s">
        <v>407</v>
      </c>
      <c r="G21" s="2023" t="s">
        <v>1301</v>
      </c>
      <c r="H21" s="2024" t="s">
        <v>398</v>
      </c>
      <c r="I21" s="2026" t="s">
        <v>406</v>
      </c>
      <c r="J21" s="2027"/>
      <c r="K21" s="2086" t="s">
        <v>398</v>
      </c>
      <c r="L21" s="2025" t="s">
        <v>407</v>
      </c>
      <c r="M21" s="2023" t="s">
        <v>1301</v>
      </c>
      <c r="N21" s="2024" t="s">
        <v>398</v>
      </c>
      <c r="O21" s="2022" t="s">
        <v>1</v>
      </c>
      <c r="P21" s="2023" t="s">
        <v>409</v>
      </c>
      <c r="Q21" s="2023" t="s">
        <v>408</v>
      </c>
      <c r="R21" s="2028" t="s">
        <v>1</v>
      </c>
      <c r="S21" s="2023" t="s">
        <v>409</v>
      </c>
      <c r="T21" s="2029" t="s">
        <v>408</v>
      </c>
      <c r="U21" s="2024" t="s">
        <v>398</v>
      </c>
      <c r="V21" s="2022" t="s">
        <v>1301</v>
      </c>
      <c r="W21" s="2024" t="s">
        <v>398</v>
      </c>
      <c r="X21" s="2023" t="s">
        <v>1301</v>
      </c>
      <c r="Y21" s="2024" t="s">
        <v>398</v>
      </c>
      <c r="Z21" s="2023" t="s">
        <v>1301</v>
      </c>
      <c r="AA21" s="2024" t="s">
        <v>398</v>
      </c>
      <c r="AB21" s="2030"/>
      <c r="AC21" s="2087"/>
      <c r="AD21" s="2087"/>
      <c r="AE21" s="2087"/>
      <c r="AF21" s="2010"/>
    </row>
    <row r="22" spans="1:32" s="189" customFormat="1" ht="16.5" customHeight="1">
      <c r="A22" s="2941" t="s">
        <v>1313</v>
      </c>
      <c r="B22" s="2942" t="s">
        <v>1314</v>
      </c>
      <c r="C22" s="2032"/>
      <c r="D22" s="2033"/>
      <c r="E22" s="2034">
        <f>C22*D22</f>
        <v>0</v>
      </c>
      <c r="F22" s="2035">
        <v>0</v>
      </c>
      <c r="G22" s="2036">
        <v>0</v>
      </c>
      <c r="H22" s="2034">
        <f>F22*G22</f>
        <v>0</v>
      </c>
      <c r="I22" s="2032"/>
      <c r="J22" s="2037" t="s">
        <v>1107</v>
      </c>
      <c r="K22" s="2034"/>
      <c r="L22" s="2035">
        <v>0</v>
      </c>
      <c r="M22" s="2036">
        <v>0</v>
      </c>
      <c r="N22" s="2034">
        <f>L22*M22</f>
        <v>0</v>
      </c>
      <c r="O22" s="2038"/>
      <c r="P22" s="2036"/>
      <c r="Q22" s="2039"/>
      <c r="R22" s="2040"/>
      <c r="S22" s="2036"/>
      <c r="T22" s="2039"/>
      <c r="U22" s="2088">
        <f>O22*R22+P22*S22+Q22*S22</f>
        <v>0</v>
      </c>
      <c r="V22" s="2044">
        <v>0</v>
      </c>
      <c r="W22" s="2043">
        <f>$F22*V22</f>
        <v>0</v>
      </c>
      <c r="X22" s="2042">
        <v>0</v>
      </c>
      <c r="Y22" s="2043">
        <f>$F22*X22</f>
        <v>0</v>
      </c>
      <c r="Z22" s="2042">
        <v>0</v>
      </c>
      <c r="AA22" s="2043">
        <f>$F22*Z22</f>
        <v>0</v>
      </c>
      <c r="AB22" s="2089"/>
      <c r="AC22" s="2090"/>
      <c r="AD22" s="2090"/>
      <c r="AE22" s="2090"/>
      <c r="AF22" s="188"/>
    </row>
    <row r="23" spans="1:32" s="2049" customFormat="1" ht="16.5" customHeight="1">
      <c r="A23" s="2943" t="s">
        <v>1315</v>
      </c>
      <c r="B23" s="2944" t="s">
        <v>1316</v>
      </c>
      <c r="C23" s="2051"/>
      <c r="D23" s="2056" t="s">
        <v>1107</v>
      </c>
      <c r="E23" s="2053"/>
      <c r="F23" s="2054">
        <v>0</v>
      </c>
      <c r="G23" s="2055">
        <v>0</v>
      </c>
      <c r="H23" s="2053">
        <f>F23*G23</f>
        <v>0</v>
      </c>
      <c r="I23" s="2051">
        <v>0</v>
      </c>
      <c r="J23" s="2056">
        <v>0</v>
      </c>
      <c r="K23" s="2053">
        <v>0</v>
      </c>
      <c r="L23" s="2054">
        <v>0</v>
      </c>
      <c r="M23" s="2055">
        <v>0</v>
      </c>
      <c r="N23" s="2053">
        <f>L23*M23</f>
        <v>0</v>
      </c>
      <c r="O23" s="2057"/>
      <c r="P23" s="2055"/>
      <c r="Q23" s="2058"/>
      <c r="R23" s="2059"/>
      <c r="S23" s="2055"/>
      <c r="T23" s="2058"/>
      <c r="U23" s="2091">
        <f>O23*R23+P23*S23+Q23*S23</f>
        <v>0</v>
      </c>
      <c r="V23" s="2063">
        <f>V22</f>
        <v>0</v>
      </c>
      <c r="W23" s="2062">
        <f>$F23*V23</f>
        <v>0</v>
      </c>
      <c r="X23" s="2061">
        <f>X22</f>
        <v>0</v>
      </c>
      <c r="Y23" s="2062">
        <f>$F23*X23</f>
        <v>0</v>
      </c>
      <c r="Z23" s="2061">
        <f>Z22</f>
        <v>0</v>
      </c>
      <c r="AA23" s="2062">
        <f>$F23*Z23</f>
        <v>0</v>
      </c>
      <c r="AB23" s="2045"/>
      <c r="AC23" s="2092" t="s">
        <v>1317</v>
      </c>
      <c r="AD23" s="2065"/>
      <c r="AE23" s="2065"/>
      <c r="AF23" s="2048"/>
    </row>
    <row r="24" spans="1:32" s="2012" customFormat="1" ht="18" customHeight="1" thickBot="1">
      <c r="A24" s="2945" t="s">
        <v>1317</v>
      </c>
      <c r="B24" s="2947" t="s">
        <v>1318</v>
      </c>
      <c r="C24" s="2066"/>
      <c r="D24" s="2067"/>
      <c r="E24" s="2068">
        <f>E22+E23</f>
        <v>0</v>
      </c>
      <c r="F24" s="2069">
        <f>F22+F23</f>
        <v>0</v>
      </c>
      <c r="G24" s="2067"/>
      <c r="H24" s="2068">
        <v>0</v>
      </c>
      <c r="I24" s="2066"/>
      <c r="J24" s="2070"/>
      <c r="K24" s="2068"/>
      <c r="L24" s="2069">
        <f>L22+L23</f>
        <v>0</v>
      </c>
      <c r="M24" s="2067"/>
      <c r="N24" s="2068">
        <v>0</v>
      </c>
      <c r="O24" s="2071"/>
      <c r="P24" s="2072"/>
      <c r="Q24" s="2072"/>
      <c r="R24" s="2072"/>
      <c r="S24" s="2072"/>
      <c r="T24" s="2072"/>
      <c r="U24" s="2093">
        <f>SUM(U22:U23)</f>
        <v>0</v>
      </c>
      <c r="V24" s="2077"/>
      <c r="W24" s="2075">
        <f>SUM(W22:W23)</f>
        <v>0</v>
      </c>
      <c r="X24" s="2074"/>
      <c r="Y24" s="2075">
        <f>SUM(Y22:Y23)</f>
        <v>0</v>
      </c>
      <c r="Z24" s="2074"/>
      <c r="AA24" s="2076">
        <f>SUM(AA22:AA23)</f>
        <v>0</v>
      </c>
      <c r="AB24" s="2078"/>
      <c r="AC24" s="2094">
        <f>U24+E24+K24+N24+AA24+H24+W24+Y24</f>
        <v>0</v>
      </c>
      <c r="AD24" s="2079"/>
      <c r="AE24" s="2079"/>
      <c r="AF24" s="2010"/>
    </row>
    <row r="25" spans="1:32" s="2012" customFormat="1" ht="12" customHeight="1" thickBot="1">
      <c r="A25" s="2095"/>
      <c r="B25" s="2096"/>
      <c r="C25" s="2097"/>
      <c r="D25" s="2097"/>
      <c r="E25" s="2097"/>
      <c r="F25" s="2098"/>
      <c r="G25" s="2097"/>
      <c r="H25" s="2097"/>
      <c r="I25" s="2097"/>
      <c r="J25" s="2097"/>
      <c r="K25" s="2097"/>
      <c r="L25" s="2097"/>
      <c r="M25" s="2097"/>
      <c r="N25" s="2097"/>
      <c r="O25" s="2099"/>
      <c r="P25" s="2099"/>
      <c r="Q25" s="2099"/>
      <c r="R25" s="2099"/>
      <c r="S25" s="2099"/>
      <c r="T25" s="2099"/>
      <c r="U25" s="2097"/>
      <c r="V25" s="2099"/>
      <c r="W25" s="2097"/>
      <c r="X25" s="2097"/>
      <c r="Y25" s="2097"/>
      <c r="Z25" s="2099"/>
      <c r="AA25" s="2097"/>
      <c r="AB25" s="2097"/>
      <c r="AC25" s="2094"/>
      <c r="AD25" s="2079"/>
      <c r="AE25" s="2079"/>
      <c r="AF25" s="2010"/>
    </row>
    <row r="26" spans="1:32" s="2012" customFormat="1" ht="18" customHeight="1" thickBot="1">
      <c r="A26" s="2095"/>
      <c r="B26" s="2096"/>
      <c r="C26" s="2097"/>
      <c r="D26" s="2097"/>
      <c r="E26" s="2097"/>
      <c r="F26" s="2098"/>
      <c r="G26" s="2097"/>
      <c r="H26" s="2097"/>
      <c r="I26" s="2097"/>
      <c r="J26" s="2097"/>
      <c r="K26" s="2097"/>
      <c r="L26" s="2097"/>
      <c r="M26" s="2097"/>
      <c r="N26" s="2097"/>
      <c r="O26" s="2099"/>
      <c r="P26" s="2099"/>
      <c r="Q26" s="2099"/>
      <c r="R26" s="2099"/>
      <c r="S26" s="2099"/>
      <c r="T26" s="2099"/>
      <c r="U26" s="2097"/>
      <c r="V26" s="2673" t="s">
        <v>159</v>
      </c>
      <c r="W26" s="2674"/>
      <c r="X26" s="2674"/>
      <c r="Y26" s="2674"/>
      <c r="Z26" s="2674"/>
      <c r="AA26" s="2675"/>
      <c r="AB26" s="2097"/>
      <c r="AC26" s="2094"/>
      <c r="AD26" s="2079"/>
      <c r="AE26" s="2079"/>
      <c r="AF26" s="2010"/>
    </row>
    <row r="27" spans="1:32" s="2012" customFormat="1" ht="18.75" customHeight="1" thickBot="1">
      <c r="A27" s="2010"/>
      <c r="B27" s="2010"/>
      <c r="C27" s="2676" t="s">
        <v>1284</v>
      </c>
      <c r="D27" s="2677"/>
      <c r="E27" s="2678"/>
      <c r="F27" s="2676" t="s">
        <v>1285</v>
      </c>
      <c r="G27" s="2677"/>
      <c r="H27" s="2678"/>
      <c r="I27" s="2677" t="s">
        <v>1286</v>
      </c>
      <c r="J27" s="2677"/>
      <c r="K27" s="2678"/>
      <c r="L27" s="2676" t="s">
        <v>1287</v>
      </c>
      <c r="M27" s="2677"/>
      <c r="N27" s="2678"/>
      <c r="O27" s="2676" t="s">
        <v>1288</v>
      </c>
      <c r="P27" s="2677"/>
      <c r="Q27" s="2677"/>
      <c r="R27" s="2677"/>
      <c r="S27" s="2677"/>
      <c r="T27" s="2677"/>
      <c r="U27" s="2678"/>
      <c r="V27" s="2694" t="s">
        <v>1289</v>
      </c>
      <c r="W27" s="2680"/>
      <c r="X27" s="2679" t="s">
        <v>1290</v>
      </c>
      <c r="Y27" s="2679"/>
      <c r="Z27" s="2681" t="s">
        <v>1291</v>
      </c>
      <c r="AA27" s="2682"/>
      <c r="AB27" s="2078"/>
      <c r="AC27" s="2094"/>
      <c r="AD27" s="2079"/>
      <c r="AE27" s="2079"/>
      <c r="AF27" s="2010"/>
    </row>
    <row r="28" spans="1:32" s="2012" customFormat="1" ht="15" customHeight="1">
      <c r="A28" s="2937" t="s">
        <v>1319</v>
      </c>
      <c r="B28" s="2938" t="s">
        <v>1320</v>
      </c>
      <c r="C28" s="2013"/>
      <c r="D28" s="2014"/>
      <c r="E28" s="2015"/>
      <c r="F28" s="2016" t="s">
        <v>1294</v>
      </c>
      <c r="G28" s="2014" t="s">
        <v>1295</v>
      </c>
      <c r="H28" s="2015" t="s">
        <v>369</v>
      </c>
      <c r="I28" s="2017" t="s">
        <v>1296</v>
      </c>
      <c r="J28" s="2018" t="s">
        <v>1295</v>
      </c>
      <c r="K28" s="2083" t="s">
        <v>369</v>
      </c>
      <c r="L28" s="2016" t="s">
        <v>1294</v>
      </c>
      <c r="M28" s="2014" t="s">
        <v>1295</v>
      </c>
      <c r="N28" s="2015" t="s">
        <v>369</v>
      </c>
      <c r="O28" s="2694" t="s">
        <v>1297</v>
      </c>
      <c r="P28" s="2679"/>
      <c r="Q28" s="2695"/>
      <c r="R28" s="2696" t="s">
        <v>1298</v>
      </c>
      <c r="S28" s="2679"/>
      <c r="T28" s="2695"/>
      <c r="U28" s="2015" t="s">
        <v>369</v>
      </c>
      <c r="V28" s="2013" t="s">
        <v>1295</v>
      </c>
      <c r="W28" s="2015" t="s">
        <v>369</v>
      </c>
      <c r="X28" s="2014" t="s">
        <v>1295</v>
      </c>
      <c r="Y28" s="2014" t="s">
        <v>369</v>
      </c>
      <c r="Z28" s="2013" t="s">
        <v>1295</v>
      </c>
      <c r="AA28" s="2015" t="s">
        <v>369</v>
      </c>
      <c r="AB28" s="2078"/>
      <c r="AC28" s="2094"/>
      <c r="AD28" s="2079"/>
      <c r="AE28" s="2079"/>
      <c r="AF28" s="2010"/>
    </row>
    <row r="29" spans="1:32" s="2012" customFormat="1" ht="16.5" customHeight="1">
      <c r="A29" s="2939"/>
      <c r="B29" s="2940" t="s">
        <v>1299</v>
      </c>
      <c r="C29" s="2022" t="s">
        <v>201</v>
      </c>
      <c r="D29" s="2023" t="s">
        <v>1300</v>
      </c>
      <c r="E29" s="2024" t="s">
        <v>369</v>
      </c>
      <c r="F29" s="2025" t="s">
        <v>407</v>
      </c>
      <c r="G29" s="2023" t="s">
        <v>1301</v>
      </c>
      <c r="H29" s="2024" t="s">
        <v>398</v>
      </c>
      <c r="I29" s="2026" t="s">
        <v>406</v>
      </c>
      <c r="J29" s="2027"/>
      <c r="K29" s="2086" t="s">
        <v>398</v>
      </c>
      <c r="L29" s="2025" t="s">
        <v>407</v>
      </c>
      <c r="M29" s="2023" t="s">
        <v>1301</v>
      </c>
      <c r="N29" s="2024" t="s">
        <v>398</v>
      </c>
      <c r="O29" s="2022" t="s">
        <v>1</v>
      </c>
      <c r="P29" s="2023" t="s">
        <v>409</v>
      </c>
      <c r="Q29" s="2023" t="s">
        <v>408</v>
      </c>
      <c r="R29" s="2028" t="s">
        <v>1</v>
      </c>
      <c r="S29" s="2023" t="s">
        <v>409</v>
      </c>
      <c r="T29" s="2029" t="s">
        <v>408</v>
      </c>
      <c r="U29" s="2024" t="s">
        <v>398</v>
      </c>
      <c r="V29" s="2022" t="s">
        <v>1301</v>
      </c>
      <c r="W29" s="2024" t="s">
        <v>398</v>
      </c>
      <c r="X29" s="2023" t="s">
        <v>1301</v>
      </c>
      <c r="Y29" s="2023" t="s">
        <v>398</v>
      </c>
      <c r="Z29" s="2022" t="s">
        <v>1301</v>
      </c>
      <c r="AA29" s="2024" t="s">
        <v>398</v>
      </c>
      <c r="AB29" s="2078"/>
      <c r="AC29" s="2094"/>
      <c r="AD29" s="2079"/>
      <c r="AE29" s="2079"/>
      <c r="AF29" s="2010"/>
    </row>
    <row r="30" spans="1:32" s="2012" customFormat="1" ht="16.5" customHeight="1">
      <c r="A30" s="2943" t="s">
        <v>1319</v>
      </c>
      <c r="B30" s="2944" t="s">
        <v>1321</v>
      </c>
      <c r="C30" s="2051"/>
      <c r="D30" s="2056" t="s">
        <v>1107</v>
      </c>
      <c r="E30" s="2053"/>
      <c r="F30" s="2100">
        <v>0</v>
      </c>
      <c r="G30" s="2101">
        <v>0</v>
      </c>
      <c r="H30" s="2102">
        <f>F30*G30</f>
        <v>0</v>
      </c>
      <c r="I30" s="2103">
        <v>0</v>
      </c>
      <c r="J30" s="2104">
        <v>0</v>
      </c>
      <c r="K30" s="2105">
        <f>F30*G30</f>
        <v>0</v>
      </c>
      <c r="L30" s="2100">
        <v>0</v>
      </c>
      <c r="M30" s="2101">
        <v>0</v>
      </c>
      <c r="N30" s="2102">
        <f>L30*M30</f>
        <v>0</v>
      </c>
      <c r="O30" s="2101"/>
      <c r="P30" s="2101"/>
      <c r="Q30" s="2101"/>
      <c r="R30" s="2106"/>
      <c r="S30" s="2101"/>
      <c r="T30" s="2107"/>
      <c r="U30" s="2091">
        <f>O30*R30+P30*S30+Q30*S30</f>
        <v>0</v>
      </c>
      <c r="V30" s="2063">
        <f>V22</f>
        <v>0</v>
      </c>
      <c r="W30" s="2062">
        <f>$F30*V30</f>
        <v>0</v>
      </c>
      <c r="X30" s="2108">
        <f>X22</f>
        <v>0</v>
      </c>
      <c r="Y30" s="2062">
        <f>$F30*X30</f>
        <v>0</v>
      </c>
      <c r="Z30" s="2109">
        <f>Z22</f>
        <v>0</v>
      </c>
      <c r="AA30" s="2062">
        <f>$F30*Z30</f>
        <v>0</v>
      </c>
      <c r="AB30" s="2078"/>
      <c r="AC30" s="2092" t="s">
        <v>1322</v>
      </c>
      <c r="AD30" s="2079"/>
      <c r="AE30" s="2079"/>
      <c r="AF30" s="2010"/>
    </row>
    <row r="31" spans="1:32" s="2012" customFormat="1" ht="16.5" customHeight="1" thickBot="1">
      <c r="A31" s="2945" t="s">
        <v>1322</v>
      </c>
      <c r="B31" s="2947" t="s">
        <v>1323</v>
      </c>
      <c r="C31" s="2110"/>
      <c r="D31" s="2111"/>
      <c r="E31" s="2112"/>
      <c r="F31" s="2069">
        <f>F30</f>
        <v>0</v>
      </c>
      <c r="G31" s="2111"/>
      <c r="H31" s="2068">
        <f>H30</f>
        <v>0</v>
      </c>
      <c r="I31" s="2113">
        <f>SUM(I30:I30)</f>
        <v>0</v>
      </c>
      <c r="J31" s="2114"/>
      <c r="K31" s="2115">
        <f>SUM(K30:K30)</f>
        <v>0</v>
      </c>
      <c r="L31" s="2069">
        <f>L30</f>
        <v>0</v>
      </c>
      <c r="M31" s="2111"/>
      <c r="N31" s="2068">
        <f>N30</f>
        <v>0</v>
      </c>
      <c r="O31" s="2116"/>
      <c r="P31" s="2116"/>
      <c r="Q31" s="2116"/>
      <c r="R31" s="2117"/>
      <c r="S31" s="2116"/>
      <c r="T31" s="2118"/>
      <c r="U31" s="2093">
        <f>SUM(U29:U30)</f>
        <v>0</v>
      </c>
      <c r="V31" s="2077"/>
      <c r="W31" s="2075">
        <f>SUM(W29:W30)</f>
        <v>0</v>
      </c>
      <c r="X31" s="2074"/>
      <c r="Y31" s="2076">
        <f>SUM(Y30:Y30)</f>
        <v>0</v>
      </c>
      <c r="Z31" s="2077"/>
      <c r="AA31" s="2075">
        <f>SUM(AA30:AA30)</f>
        <v>0</v>
      </c>
      <c r="AB31" s="2078"/>
      <c r="AC31" s="2094">
        <f>U31+E31+K31+N31+H31+W31+Y31+AA31</f>
        <v>0</v>
      </c>
      <c r="AD31" s="2079"/>
      <c r="AE31" s="2079"/>
      <c r="AF31" s="2010"/>
    </row>
    <row r="32" spans="1:32" s="189" customFormat="1" ht="16.5" customHeight="1" thickBot="1">
      <c r="A32" s="188"/>
      <c r="B32" s="188"/>
      <c r="F32" s="2119"/>
      <c r="O32" s="188"/>
      <c r="P32" s="188"/>
      <c r="Q32" s="188"/>
      <c r="R32" s="188"/>
      <c r="S32" s="188"/>
      <c r="T32" s="188"/>
      <c r="U32" s="188"/>
      <c r="Z32" s="188"/>
      <c r="AA32" s="188"/>
      <c r="AB32" s="188"/>
      <c r="AC32" s="188"/>
      <c r="AD32" s="188"/>
      <c r="AE32" s="188"/>
      <c r="AF32" s="188"/>
    </row>
    <row r="33" spans="1:32" s="189" customFormat="1" ht="16.5" customHeight="1" thickBot="1">
      <c r="A33" s="188"/>
      <c r="B33" s="188"/>
      <c r="F33" s="2119"/>
      <c r="O33" s="188"/>
      <c r="P33" s="188"/>
      <c r="Q33" s="188"/>
      <c r="R33" s="188"/>
      <c r="S33" s="188"/>
      <c r="T33" s="188"/>
      <c r="U33" s="188"/>
      <c r="V33" s="2673" t="s">
        <v>159</v>
      </c>
      <c r="W33" s="2674"/>
      <c r="X33" s="2674"/>
      <c r="Y33" s="2674"/>
      <c r="Z33" s="2674"/>
      <c r="AA33" s="2675"/>
      <c r="AB33" s="188"/>
      <c r="AC33" s="188"/>
      <c r="AD33" s="188"/>
      <c r="AE33" s="188"/>
      <c r="AF33" s="188"/>
    </row>
    <row r="34" spans="1:32" s="2012" customFormat="1" ht="16.5" customHeight="1" thickBot="1">
      <c r="A34" s="2010"/>
      <c r="B34" s="2010"/>
      <c r="C34" s="2676" t="s">
        <v>1284</v>
      </c>
      <c r="D34" s="2677"/>
      <c r="E34" s="2678"/>
      <c r="F34" s="2676" t="s">
        <v>1285</v>
      </c>
      <c r="G34" s="2677"/>
      <c r="H34" s="2678"/>
      <c r="I34" s="2677" t="s">
        <v>1286</v>
      </c>
      <c r="J34" s="2677"/>
      <c r="K34" s="2678"/>
      <c r="L34" s="2676" t="s">
        <v>1287</v>
      </c>
      <c r="M34" s="2677"/>
      <c r="N34" s="2678"/>
      <c r="O34" s="2677"/>
      <c r="P34" s="2677"/>
      <c r="Q34" s="2677"/>
      <c r="R34" s="2677"/>
      <c r="S34" s="2677"/>
      <c r="T34" s="2677"/>
      <c r="U34" s="2677"/>
      <c r="V34" s="2679" t="str">
        <f>V27</f>
        <v>PENSIONS</v>
      </c>
      <c r="W34" s="2680"/>
      <c r="X34" s="2679" t="str">
        <f>X27</f>
        <v>IPM</v>
      </c>
      <c r="Y34" s="2680"/>
      <c r="Z34" s="2681" t="str">
        <f>Z27</f>
        <v>RETRIBUTIONS COMMUNES</v>
      </c>
      <c r="AA34" s="2682"/>
      <c r="AB34" s="2011"/>
      <c r="AC34" s="2120"/>
      <c r="AD34" s="2120"/>
      <c r="AE34" s="2120"/>
      <c r="AF34" s="2010"/>
    </row>
    <row r="35" spans="1:32" s="2012" customFormat="1" ht="16.5" customHeight="1">
      <c r="A35" s="2948"/>
      <c r="B35" s="2949"/>
      <c r="C35" s="2683" t="s">
        <v>1107</v>
      </c>
      <c r="D35" s="2684"/>
      <c r="E35" s="2685"/>
      <c r="F35" s="2016" t="s">
        <v>1294</v>
      </c>
      <c r="G35" s="2014" t="s">
        <v>1295</v>
      </c>
      <c r="H35" s="2015" t="s">
        <v>369</v>
      </c>
      <c r="I35" s="2683" t="s">
        <v>1107</v>
      </c>
      <c r="J35" s="2684"/>
      <c r="K35" s="2685"/>
      <c r="L35" s="2016" t="s">
        <v>1294</v>
      </c>
      <c r="M35" s="2014" t="s">
        <v>1295</v>
      </c>
      <c r="N35" s="2015" t="s">
        <v>369</v>
      </c>
      <c r="O35" s="2684"/>
      <c r="P35" s="2684"/>
      <c r="Q35" s="2684"/>
      <c r="R35" s="2684"/>
      <c r="S35" s="2684"/>
      <c r="T35" s="2684"/>
      <c r="U35" s="2685"/>
      <c r="V35" s="2684"/>
      <c r="W35" s="2685"/>
      <c r="X35" s="2684"/>
      <c r="Y35" s="2685"/>
      <c r="Z35" s="2684"/>
      <c r="AA35" s="2685"/>
      <c r="AB35" s="2011"/>
      <c r="AC35" s="2669" t="s">
        <v>1324</v>
      </c>
      <c r="AD35" s="2697" t="s">
        <v>1325</v>
      </c>
      <c r="AE35" s="2699" t="s">
        <v>160</v>
      </c>
      <c r="AF35" s="2010"/>
    </row>
    <row r="36" spans="1:32" s="2012" customFormat="1" ht="16.5" customHeight="1">
      <c r="A36" s="2950" t="s">
        <v>1326</v>
      </c>
      <c r="B36" s="2951"/>
      <c r="C36" s="2686"/>
      <c r="D36" s="2687"/>
      <c r="E36" s="2688"/>
      <c r="F36" s="2121" t="s">
        <v>407</v>
      </c>
      <c r="G36" s="2122" t="s">
        <v>1301</v>
      </c>
      <c r="H36" s="2123" t="s">
        <v>398</v>
      </c>
      <c r="I36" s="2686"/>
      <c r="J36" s="2687"/>
      <c r="K36" s="2688"/>
      <c r="L36" s="2121" t="s">
        <v>407</v>
      </c>
      <c r="M36" s="2122" t="s">
        <v>1301</v>
      </c>
      <c r="N36" s="2123" t="s">
        <v>398</v>
      </c>
      <c r="O36" s="2687"/>
      <c r="P36" s="2687"/>
      <c r="Q36" s="2687"/>
      <c r="R36" s="2687"/>
      <c r="S36" s="2687"/>
      <c r="T36" s="2687"/>
      <c r="U36" s="2688"/>
      <c r="V36" s="2687"/>
      <c r="W36" s="2688"/>
      <c r="X36" s="2687"/>
      <c r="Y36" s="2688"/>
      <c r="Z36" s="2687"/>
      <c r="AA36" s="2688"/>
      <c r="AB36" s="2030"/>
      <c r="AC36" s="2670"/>
      <c r="AD36" s="2698"/>
      <c r="AE36" s="2700"/>
      <c r="AF36" s="2010"/>
    </row>
    <row r="37" spans="1:32" s="2012" customFormat="1" ht="16.5" customHeight="1" thickBot="1">
      <c r="A37" s="2945" t="s">
        <v>1327</v>
      </c>
      <c r="B37" s="2952" t="s">
        <v>1328</v>
      </c>
      <c r="C37" s="2689"/>
      <c r="D37" s="2690"/>
      <c r="E37" s="2691"/>
      <c r="F37" s="2069">
        <v>0</v>
      </c>
      <c r="G37" s="2072">
        <v>0</v>
      </c>
      <c r="H37" s="2068">
        <f>F37*G37</f>
        <v>0</v>
      </c>
      <c r="I37" s="2689"/>
      <c r="J37" s="2690"/>
      <c r="K37" s="2691"/>
      <c r="L37" s="2069">
        <v>0</v>
      </c>
      <c r="M37" s="2072">
        <v>0</v>
      </c>
      <c r="N37" s="2068">
        <f>L37*M37</f>
        <v>0</v>
      </c>
      <c r="O37" s="2690"/>
      <c r="P37" s="2690"/>
      <c r="Q37" s="2690"/>
      <c r="R37" s="2690"/>
      <c r="S37" s="2690"/>
      <c r="T37" s="2690"/>
      <c r="U37" s="2691"/>
      <c r="V37" s="2690"/>
      <c r="W37" s="2691"/>
      <c r="X37" s="2690"/>
      <c r="Y37" s="2691"/>
      <c r="Z37" s="2690"/>
      <c r="AA37" s="2691"/>
      <c r="AB37" s="2124"/>
      <c r="AC37" s="2670"/>
      <c r="AD37" s="2698"/>
      <c r="AE37" s="2700"/>
      <c r="AF37" s="2010"/>
    </row>
    <row r="38" spans="1:32" s="189" customFormat="1" ht="16.5" customHeight="1" thickBot="1">
      <c r="A38" s="188"/>
      <c r="B38" s="188"/>
      <c r="F38" s="2119"/>
      <c r="AB38" s="188"/>
      <c r="AC38" s="2670"/>
      <c r="AD38" s="2698"/>
      <c r="AE38" s="2700"/>
      <c r="AF38" s="188"/>
    </row>
    <row r="39" spans="1:32" s="189" customFormat="1" ht="16.5" customHeight="1" thickBot="1">
      <c r="A39" s="188"/>
      <c r="B39" s="188"/>
      <c r="F39" s="2119"/>
      <c r="V39" s="2982" t="s">
        <v>159</v>
      </c>
      <c r="W39" s="2983"/>
      <c r="X39" s="2983"/>
      <c r="Y39" s="2983"/>
      <c r="Z39" s="2983"/>
      <c r="AA39" s="2984"/>
      <c r="AB39" s="188"/>
      <c r="AC39" s="2670"/>
      <c r="AD39" s="2698"/>
      <c r="AE39" s="2700"/>
      <c r="AF39" s="188"/>
    </row>
    <row r="40" spans="1:32" s="2127" customFormat="1" ht="16.5" customHeight="1" thickBot="1">
      <c r="A40" s="2125"/>
      <c r="B40" s="2125"/>
      <c r="C40" s="2989" t="s">
        <v>1284</v>
      </c>
      <c r="D40" s="2990"/>
      <c r="E40" s="2991"/>
      <c r="F40" s="2989" t="s">
        <v>1285</v>
      </c>
      <c r="G40" s="2990"/>
      <c r="H40" s="2991"/>
      <c r="I40" s="2990" t="s">
        <v>1286</v>
      </c>
      <c r="J40" s="2990"/>
      <c r="K40" s="2990"/>
      <c r="L40" s="2989" t="s">
        <v>1287</v>
      </c>
      <c r="M40" s="2990"/>
      <c r="N40" s="2991"/>
      <c r="O40" s="2989"/>
      <c r="P40" s="2990"/>
      <c r="Q40" s="2990"/>
      <c r="R40" s="2990"/>
      <c r="S40" s="2990"/>
      <c r="T40" s="2990"/>
      <c r="U40" s="2991"/>
      <c r="V40" s="2985" t="str">
        <f>V34</f>
        <v>PENSIONS</v>
      </c>
      <c r="W40" s="2986"/>
      <c r="X40" s="2985" t="str">
        <f>X34</f>
        <v>IPM</v>
      </c>
      <c r="Y40" s="2985"/>
      <c r="Z40" s="2987" t="str">
        <f>Z34</f>
        <v>RETRIBUTIONS COMMUNES</v>
      </c>
      <c r="AA40" s="2988"/>
      <c r="AB40" s="2126"/>
      <c r="AC40" s="2670"/>
      <c r="AD40" s="2698"/>
      <c r="AE40" s="2700"/>
      <c r="AF40" s="2125"/>
    </row>
    <row r="41" spans="1:32" s="2127" customFormat="1" ht="16.5" customHeight="1">
      <c r="A41" s="2953"/>
      <c r="B41" s="2954"/>
      <c r="C41" s="2955"/>
      <c r="D41" s="2956"/>
      <c r="E41" s="2957"/>
      <c r="F41" s="2958" t="s">
        <v>1294</v>
      </c>
      <c r="G41" s="2959" t="s">
        <v>1295</v>
      </c>
      <c r="H41" s="2960" t="s">
        <v>369</v>
      </c>
      <c r="I41" s="2956"/>
      <c r="J41" s="2956"/>
      <c r="K41" s="2956"/>
      <c r="L41" s="2958" t="s">
        <v>1294</v>
      </c>
      <c r="M41" s="2959" t="s">
        <v>1295</v>
      </c>
      <c r="N41" s="2960" t="s">
        <v>369</v>
      </c>
      <c r="O41" s="2955"/>
      <c r="P41" s="2956"/>
      <c r="Q41" s="2956"/>
      <c r="R41" s="2956"/>
      <c r="S41" s="2956"/>
      <c r="T41" s="2956"/>
      <c r="U41" s="2957" t="str">
        <f>U28</f>
        <v>TOTAL</v>
      </c>
      <c r="V41" s="2956"/>
      <c r="W41" s="2957" t="str">
        <f>W28</f>
        <v>TOTAL</v>
      </c>
      <c r="X41" s="2959"/>
      <c r="Y41" s="2959" t="str">
        <f>Y28</f>
        <v>TOTAL</v>
      </c>
      <c r="Z41" s="2955"/>
      <c r="AA41" s="2957" t="str">
        <f>AA28</f>
        <v>TOTAL</v>
      </c>
      <c r="AB41" s="2126"/>
      <c r="AC41" s="2670"/>
      <c r="AD41" s="2698"/>
      <c r="AE41" s="2700"/>
      <c r="AF41" s="2125"/>
    </row>
    <row r="42" spans="1:32" s="2127" customFormat="1" ht="16.5" customHeight="1" thickBot="1">
      <c r="A42" s="2961"/>
      <c r="B42" s="2962"/>
      <c r="C42" s="2963"/>
      <c r="D42" s="2964"/>
      <c r="E42" s="2965"/>
      <c r="F42" s="2966" t="s">
        <v>407</v>
      </c>
      <c r="G42" s="2964"/>
      <c r="H42" s="2965" t="s">
        <v>398</v>
      </c>
      <c r="I42" s="2964"/>
      <c r="J42" s="2964"/>
      <c r="K42" s="2967"/>
      <c r="L42" s="2966" t="s">
        <v>407</v>
      </c>
      <c r="M42" s="2964"/>
      <c r="N42" s="2965" t="s">
        <v>398</v>
      </c>
      <c r="O42" s="2963"/>
      <c r="P42" s="2964"/>
      <c r="Q42" s="2964"/>
      <c r="R42" s="2964"/>
      <c r="S42" s="2964"/>
      <c r="T42" s="2964"/>
      <c r="U42" s="2965" t="s">
        <v>398</v>
      </c>
      <c r="V42" s="2964"/>
      <c r="W42" s="2965" t="s">
        <v>398</v>
      </c>
      <c r="X42" s="2968"/>
      <c r="Y42" s="2968" t="s">
        <v>398</v>
      </c>
      <c r="Z42" s="2963"/>
      <c r="AA42" s="2969" t="s">
        <v>398</v>
      </c>
      <c r="AB42" s="2128"/>
      <c r="AC42" s="182" t="s">
        <v>398</v>
      </c>
      <c r="AD42" s="183" t="s">
        <v>398</v>
      </c>
      <c r="AE42" s="184" t="s">
        <v>398</v>
      </c>
      <c r="AF42" s="2125"/>
    </row>
    <row r="43" spans="1:32" s="2127" customFormat="1" ht="16.5" customHeight="1" thickTop="1" thickBot="1">
      <c r="A43" s="2970" t="s">
        <v>1329</v>
      </c>
      <c r="B43" s="2971" t="s">
        <v>1330</v>
      </c>
      <c r="C43" s="2972"/>
      <c r="D43" s="2973"/>
      <c r="E43" s="2974">
        <f>E16+E24</f>
        <v>0</v>
      </c>
      <c r="F43" s="2975">
        <f>F16+F24+F31</f>
        <v>0</v>
      </c>
      <c r="G43" s="2973"/>
      <c r="H43" s="2974">
        <f>H16+H24+H31+H37</f>
        <v>0</v>
      </c>
      <c r="I43" s="2973"/>
      <c r="J43" s="2973"/>
      <c r="K43" s="2973">
        <f>K31</f>
        <v>0</v>
      </c>
      <c r="L43" s="2975">
        <f>L16+L24+L31</f>
        <v>0</v>
      </c>
      <c r="M43" s="2973"/>
      <c r="N43" s="2974">
        <f>N16+N24+N31+N37</f>
        <v>0</v>
      </c>
      <c r="O43" s="2976"/>
      <c r="P43" s="2977"/>
      <c r="Q43" s="2978"/>
      <c r="R43" s="2978"/>
      <c r="S43" s="2978"/>
      <c r="T43" s="2978"/>
      <c r="U43" s="2974">
        <f>U16+U24+U31+U37</f>
        <v>0</v>
      </c>
      <c r="V43" s="2978"/>
      <c r="W43" s="2974">
        <f>W16+W24+W31</f>
        <v>0</v>
      </c>
      <c r="X43" s="2979"/>
      <c r="Y43" s="2974">
        <f>Y16+Y24+Y31</f>
        <v>0</v>
      </c>
      <c r="Z43" s="2980"/>
      <c r="AA43" s="2981">
        <f>AA16+AA24+AA31</f>
        <v>0</v>
      </c>
      <c r="AB43" s="2129"/>
      <c r="AC43" s="185">
        <f>U43+E43+K43+H43+W43+Y43+AA43+N43+U51+U52</f>
        <v>0</v>
      </c>
      <c r="AD43" s="186">
        <v>0</v>
      </c>
      <c r="AE43" s="187">
        <f>AC43-AD43</f>
        <v>0</v>
      </c>
    </row>
    <row r="44" spans="1:32" s="189" customFormat="1" ht="6" customHeight="1" thickBot="1">
      <c r="A44" s="188"/>
      <c r="B44" s="188"/>
      <c r="C44" s="188"/>
      <c r="D44" s="188"/>
      <c r="E44" s="188"/>
      <c r="F44" s="2080"/>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row>
    <row r="45" spans="1:32" s="189" customFormat="1" ht="12" thickBot="1">
      <c r="A45" s="197" t="s">
        <v>1331</v>
      </c>
      <c r="B45" s="2130"/>
      <c r="C45" s="201"/>
      <c r="D45" s="201"/>
      <c r="E45" s="201"/>
      <c r="F45" s="2131"/>
      <c r="G45" s="2021"/>
      <c r="H45" s="2021"/>
      <c r="I45" s="2021"/>
      <c r="J45" s="2021"/>
      <c r="K45" s="2021"/>
      <c r="L45" s="2021"/>
      <c r="M45" s="2021"/>
      <c r="N45" s="2021"/>
      <c r="O45" s="2668"/>
      <c r="P45" s="2668"/>
      <c r="Q45" s="2668"/>
      <c r="R45" s="2668"/>
      <c r="S45" s="2668"/>
      <c r="T45" s="2668"/>
      <c r="U45" s="2668"/>
      <c r="V45" s="2132"/>
      <c r="W45" s="2132"/>
      <c r="X45" s="2132"/>
      <c r="Y45" s="2132"/>
      <c r="AC45" s="2671" t="s">
        <v>1332</v>
      </c>
      <c r="AD45" s="2671" t="s">
        <v>1333</v>
      </c>
      <c r="AE45" s="2692" t="s">
        <v>1334</v>
      </c>
    </row>
    <row r="46" spans="1:32" s="189" customFormat="1" ht="15" customHeight="1">
      <c r="A46" s="198" t="s">
        <v>1335</v>
      </c>
      <c r="B46" s="2133"/>
      <c r="D46" s="188"/>
      <c r="E46" s="2134">
        <v>0</v>
      </c>
      <c r="F46" s="2131"/>
      <c r="G46" s="2021"/>
      <c r="H46" s="2021"/>
      <c r="I46" s="2021"/>
      <c r="J46" s="2021"/>
      <c r="K46" s="2021"/>
      <c r="L46" s="2021"/>
      <c r="M46" s="2021"/>
      <c r="N46" s="2021"/>
      <c r="O46" s="2135"/>
      <c r="P46" s="2136"/>
      <c r="Q46" s="2137" t="s">
        <v>1336</v>
      </c>
      <c r="R46" s="2137"/>
      <c r="S46" s="2137"/>
      <c r="T46" s="2137"/>
      <c r="U46" s="2138" t="str">
        <f>U41</f>
        <v>TOTAL</v>
      </c>
      <c r="V46" s="2139"/>
      <c r="W46" s="2139"/>
      <c r="X46" s="2139"/>
      <c r="Y46" s="2139"/>
      <c r="AC46" s="2672"/>
      <c r="AD46" s="2672"/>
      <c r="AE46" s="2693"/>
    </row>
    <row r="47" spans="1:32" s="189" customFormat="1" ht="15" customHeight="1" thickBot="1">
      <c r="A47" s="198" t="s">
        <v>12</v>
      </c>
      <c r="B47" s="2133"/>
      <c r="D47" s="188"/>
      <c r="E47" s="2134">
        <v>0</v>
      </c>
      <c r="F47" s="2140"/>
      <c r="G47" s="2141"/>
      <c r="H47" s="2141"/>
      <c r="I47" s="2141"/>
      <c r="J47" s="2141"/>
      <c r="K47" s="2141"/>
      <c r="L47" s="2141"/>
      <c r="M47" s="2141"/>
      <c r="N47" s="2141"/>
      <c r="O47" s="2142"/>
      <c r="P47" s="2143"/>
      <c r="Q47" s="2141"/>
      <c r="R47" s="2141"/>
      <c r="S47" s="2141"/>
      <c r="T47" s="2141"/>
      <c r="U47" s="2144" t="s">
        <v>398</v>
      </c>
      <c r="V47" s="2139"/>
      <c r="W47" s="2139"/>
      <c r="X47" s="2139"/>
      <c r="Y47" s="2139"/>
      <c r="Z47" s="188"/>
      <c r="AA47" s="188"/>
      <c r="AC47" s="2145" t="s">
        <v>398</v>
      </c>
      <c r="AD47" s="2146" t="s">
        <v>398</v>
      </c>
      <c r="AE47" s="2147" t="s">
        <v>398</v>
      </c>
    </row>
    <row r="48" spans="1:32" s="189" customFormat="1" ht="15" customHeight="1" thickTop="1" thickBot="1">
      <c r="A48" s="199" t="s">
        <v>369</v>
      </c>
      <c r="B48" s="2148"/>
      <c r="C48" s="188"/>
      <c r="D48" s="188"/>
      <c r="E48" s="2134">
        <v>0</v>
      </c>
      <c r="F48" s="2149"/>
      <c r="G48" s="201"/>
      <c r="H48" s="201"/>
      <c r="I48" s="201"/>
      <c r="J48" s="201"/>
      <c r="K48" s="201"/>
      <c r="L48" s="201"/>
      <c r="M48" s="201"/>
      <c r="N48" s="201"/>
      <c r="O48" s="2150"/>
      <c r="P48" s="2151"/>
      <c r="Q48" s="2152"/>
      <c r="R48" s="2152"/>
      <c r="S48" s="2152"/>
      <c r="T48" s="2152"/>
      <c r="U48" s="2153">
        <v>0</v>
      </c>
      <c r="V48" s="2154"/>
      <c r="W48" s="2154"/>
      <c r="X48" s="2154"/>
      <c r="Y48" s="2154"/>
      <c r="Z48" s="188"/>
      <c r="AA48" s="2155"/>
      <c r="AC48" s="2156">
        <f>AC43+U48</f>
        <v>0</v>
      </c>
      <c r="AD48" s="2156">
        <v>0</v>
      </c>
      <c r="AE48" s="2157">
        <v>0</v>
      </c>
    </row>
    <row r="49" spans="1:32" s="189" customFormat="1" ht="15" customHeight="1" thickBot="1">
      <c r="A49" s="111"/>
      <c r="B49" s="111"/>
      <c r="C49" s="188"/>
      <c r="D49" s="188"/>
      <c r="E49" s="2134"/>
      <c r="F49" s="2149"/>
      <c r="G49" s="201"/>
      <c r="H49" s="201"/>
      <c r="I49" s="201"/>
      <c r="J49" s="201"/>
      <c r="K49" s="201"/>
      <c r="L49" s="201"/>
      <c r="M49" s="201"/>
      <c r="N49" s="201"/>
      <c r="O49" s="200"/>
      <c r="P49" s="200"/>
      <c r="Q49" s="201"/>
      <c r="R49" s="201"/>
      <c r="S49" s="201"/>
      <c r="T49" s="201"/>
      <c r="U49" s="201"/>
      <c r="V49" s="2154"/>
      <c r="W49" s="2154"/>
      <c r="X49" s="2154"/>
      <c r="Y49" s="2154"/>
      <c r="Z49" s="188"/>
      <c r="AA49" s="2155"/>
      <c r="AC49" s="2158"/>
      <c r="AD49" s="2158"/>
      <c r="AE49" s="2159"/>
    </row>
    <row r="50" spans="1:32" s="189" customFormat="1" ht="15" customHeight="1" thickBot="1">
      <c r="A50" s="111"/>
      <c r="B50" s="111"/>
      <c r="C50" s="188"/>
      <c r="D50" s="188"/>
      <c r="E50" s="2134"/>
      <c r="F50" s="2149"/>
      <c r="G50" s="201"/>
      <c r="H50" s="201"/>
      <c r="I50" s="201"/>
      <c r="J50" s="201"/>
      <c r="K50" s="201"/>
      <c r="L50" s="201"/>
      <c r="M50" s="201"/>
      <c r="N50" s="201"/>
      <c r="O50" s="2135" t="s">
        <v>407</v>
      </c>
      <c r="P50" s="2160"/>
      <c r="Q50" s="2136"/>
      <c r="R50" s="2137" t="s">
        <v>1301</v>
      </c>
      <c r="S50" s="2137"/>
      <c r="T50" s="2137"/>
      <c r="U50" s="2138" t="s">
        <v>1337</v>
      </c>
      <c r="V50" s="2154"/>
      <c r="W50" s="2154"/>
      <c r="X50" s="2154"/>
      <c r="Y50" s="188"/>
      <c r="Z50" s="2155"/>
      <c r="AB50" s="2158"/>
      <c r="AC50" s="2158"/>
      <c r="AD50" s="2159"/>
    </row>
    <row r="51" spans="1:32" s="189" customFormat="1" ht="15" customHeight="1">
      <c r="A51" s="2161" t="s">
        <v>1338</v>
      </c>
      <c r="B51" s="111"/>
      <c r="C51" s="188"/>
      <c r="D51" s="188"/>
      <c r="E51" s="2134"/>
      <c r="F51" s="2149"/>
      <c r="G51" s="201"/>
      <c r="H51" s="201"/>
      <c r="I51" s="201"/>
      <c r="J51" s="201"/>
      <c r="K51" s="201"/>
      <c r="L51" s="201"/>
      <c r="M51" s="201"/>
      <c r="N51" s="201"/>
      <c r="O51" s="2162"/>
      <c r="P51" s="2132"/>
      <c r="Q51" s="2132"/>
      <c r="R51" s="2141"/>
      <c r="S51" s="2141"/>
      <c r="T51" s="2141"/>
      <c r="U51" s="2163">
        <f>O51*R51</f>
        <v>0</v>
      </c>
      <c r="V51" s="2154"/>
      <c r="W51" s="2154"/>
      <c r="X51" s="2154"/>
      <c r="Y51" s="188"/>
      <c r="Z51" s="2155"/>
      <c r="AB51" s="2158"/>
      <c r="AC51" s="2158"/>
      <c r="AD51" s="2159"/>
    </row>
    <row r="52" spans="1:32" ht="13.5" thickBot="1">
      <c r="A52" s="2164" t="s">
        <v>1269</v>
      </c>
      <c r="O52" s="194"/>
      <c r="P52" s="195"/>
      <c r="Q52" s="195"/>
      <c r="R52" s="195"/>
      <c r="S52" s="195"/>
      <c r="T52" s="195"/>
      <c r="U52" s="2165">
        <f>O52*R52</f>
        <v>0</v>
      </c>
      <c r="AD52" s="5"/>
      <c r="AF52" s="2"/>
    </row>
    <row r="53" spans="1:32" ht="14.25" customHeight="1"/>
    <row r="54" spans="1:32" s="189" customFormat="1" ht="14.25" customHeight="1">
      <c r="A54" s="111"/>
      <c r="B54" s="111"/>
      <c r="C54" s="188"/>
      <c r="D54" s="188"/>
      <c r="E54" s="2134"/>
      <c r="F54" s="2149"/>
      <c r="G54" s="201"/>
      <c r="H54" s="201"/>
      <c r="I54" s="201"/>
      <c r="J54" s="201"/>
      <c r="K54" s="201"/>
      <c r="L54" s="201"/>
      <c r="M54" s="201"/>
      <c r="N54" s="201"/>
      <c r="O54" s="200"/>
      <c r="P54" s="200"/>
      <c r="Q54" s="201"/>
      <c r="R54" s="201"/>
      <c r="S54" s="201"/>
      <c r="T54" s="201"/>
      <c r="U54" s="201"/>
      <c r="V54" s="2154"/>
      <c r="W54" s="2154"/>
      <c r="X54" s="2154"/>
      <c r="Y54" s="2154"/>
      <c r="Z54" s="188"/>
      <c r="AA54" s="2155"/>
      <c r="AC54" s="2158"/>
      <c r="AD54" s="2158"/>
      <c r="AE54" s="2159"/>
    </row>
    <row r="55" spans="1:32" s="189" customFormat="1" ht="11.25">
      <c r="A55" s="111"/>
      <c r="B55" s="111"/>
      <c r="C55" s="188"/>
      <c r="D55" s="188"/>
      <c r="E55" s="2134"/>
      <c r="F55" s="2149"/>
      <c r="G55" s="201"/>
      <c r="H55" s="201"/>
      <c r="I55" s="201"/>
      <c r="J55" s="201"/>
      <c r="K55" s="201"/>
      <c r="L55" s="201"/>
      <c r="M55" s="201"/>
      <c r="N55" s="201"/>
      <c r="O55" s="200"/>
      <c r="P55" s="200"/>
      <c r="Q55" s="201"/>
      <c r="R55" s="201"/>
      <c r="S55" s="201"/>
      <c r="T55" s="201"/>
      <c r="U55" s="201"/>
      <c r="V55" s="2154"/>
      <c r="W55" s="2154"/>
      <c r="X55" s="2154"/>
      <c r="Y55" s="2154"/>
      <c r="Z55" s="188"/>
      <c r="AA55" s="2155"/>
      <c r="AC55" s="2158"/>
      <c r="AD55" s="2158"/>
      <c r="AE55" s="2159"/>
    </row>
  </sheetData>
  <mergeCells count="68">
    <mergeCell ref="C10:E10"/>
    <mergeCell ref="F10:H10"/>
    <mergeCell ref="I10:K10"/>
    <mergeCell ref="O10:U10"/>
    <mergeCell ref="V10:W10"/>
    <mergeCell ref="L10:N10"/>
    <mergeCell ref="AC10:AE10"/>
    <mergeCell ref="L27:N27"/>
    <mergeCell ref="V9:AA9"/>
    <mergeCell ref="X10:Y10"/>
    <mergeCell ref="Z10:AA10"/>
    <mergeCell ref="AC19:AE19"/>
    <mergeCell ref="O11:Q11"/>
    <mergeCell ref="R11:T11"/>
    <mergeCell ref="V18:AA18"/>
    <mergeCell ref="V19:W19"/>
    <mergeCell ref="X19:Y19"/>
    <mergeCell ref="Z19:AA19"/>
    <mergeCell ref="O20:Q20"/>
    <mergeCell ref="R20:T20"/>
    <mergeCell ref="V26:AA26"/>
    <mergeCell ref="X27:Y27"/>
    <mergeCell ref="C19:E19"/>
    <mergeCell ref="F19:H19"/>
    <mergeCell ref="I19:K19"/>
    <mergeCell ref="L19:N19"/>
    <mergeCell ref="O19:U19"/>
    <mergeCell ref="C27:E27"/>
    <mergeCell ref="F27:H27"/>
    <mergeCell ref="I27:K27"/>
    <mergeCell ref="O27:U27"/>
    <mergeCell ref="V27:W27"/>
    <mergeCell ref="C34:E34"/>
    <mergeCell ref="F34:H34"/>
    <mergeCell ref="I34:K34"/>
    <mergeCell ref="L34:N34"/>
    <mergeCell ref="O34:U34"/>
    <mergeCell ref="O35:U37"/>
    <mergeCell ref="AD45:AD46"/>
    <mergeCell ref="AE45:AE46"/>
    <mergeCell ref="Z27:AA27"/>
    <mergeCell ref="O28:Q28"/>
    <mergeCell ref="R28:T28"/>
    <mergeCell ref="V33:AA33"/>
    <mergeCell ref="V34:W34"/>
    <mergeCell ref="X34:Y34"/>
    <mergeCell ref="Z34:AA34"/>
    <mergeCell ref="V35:W37"/>
    <mergeCell ref="X35:Y37"/>
    <mergeCell ref="Z35:AA37"/>
    <mergeCell ref="AD35:AD41"/>
    <mergeCell ref="AE35:AE41"/>
    <mergeCell ref="A42:B42"/>
    <mergeCell ref="O45:U45"/>
    <mergeCell ref="AC35:AC41"/>
    <mergeCell ref="AC45:AC46"/>
    <mergeCell ref="A36:B36"/>
    <mergeCell ref="V39:AA39"/>
    <mergeCell ref="C40:E40"/>
    <mergeCell ref="F40:H40"/>
    <mergeCell ref="I40:K40"/>
    <mergeCell ref="L40:N40"/>
    <mergeCell ref="O40:U40"/>
    <mergeCell ref="V40:W40"/>
    <mergeCell ref="X40:Y40"/>
    <mergeCell ref="Z40:AA40"/>
    <mergeCell ref="C35:E37"/>
    <mergeCell ref="I35:K37"/>
  </mergeCells>
  <phoneticPr fontId="73"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3.xml><?xml version="1.0" encoding="utf-8"?>
<worksheet xmlns="http://schemas.openxmlformats.org/spreadsheetml/2006/main" xmlns:r="http://schemas.openxmlformats.org/officeDocument/2006/relationships">
  <sheetPr published="0">
    <tabColor theme="3"/>
    <pageSetUpPr fitToPage="1"/>
  </sheetPr>
  <dimension ref="A1:E52"/>
  <sheetViews>
    <sheetView showGridLines="0" workbookViewId="0"/>
  </sheetViews>
  <sheetFormatPr baseColWidth="10" defaultColWidth="9.140625" defaultRowHeight="12.75"/>
  <cols>
    <col min="1" max="1" width="128" customWidth="1"/>
    <col min="2" max="3" width="20.7109375" customWidth="1"/>
    <col min="4" max="4" width="26.42578125" customWidth="1"/>
    <col min="5" max="5" width="35.140625" customWidth="1"/>
    <col min="253" max="253" width="159.42578125" customWidth="1"/>
    <col min="254" max="259" width="20.7109375" customWidth="1"/>
    <col min="260" max="260" width="26.42578125" customWidth="1"/>
    <col min="261" max="261" width="35.140625" customWidth="1"/>
    <col min="509" max="509" width="159.42578125" customWidth="1"/>
    <col min="510" max="515" width="20.7109375" customWidth="1"/>
    <col min="516" max="516" width="26.42578125" customWidth="1"/>
    <col min="517" max="517" width="35.140625" customWidth="1"/>
    <col min="765" max="765" width="159.42578125" customWidth="1"/>
    <col min="766" max="771" width="20.7109375" customWidth="1"/>
    <col min="772" max="772" width="26.42578125" customWidth="1"/>
    <col min="773" max="773" width="35.140625" customWidth="1"/>
    <col min="1021" max="1021" width="159.42578125" customWidth="1"/>
    <col min="1022" max="1027" width="20.7109375" customWidth="1"/>
    <col min="1028" max="1028" width="26.42578125" customWidth="1"/>
    <col min="1029" max="1029" width="35.140625" customWidth="1"/>
    <col min="1277" max="1277" width="159.42578125" customWidth="1"/>
    <col min="1278" max="1283" width="20.7109375" customWidth="1"/>
    <col min="1284" max="1284" width="26.42578125" customWidth="1"/>
    <col min="1285" max="1285" width="35.140625" customWidth="1"/>
    <col min="1533" max="1533" width="159.42578125" customWidth="1"/>
    <col min="1534" max="1539" width="20.7109375" customWidth="1"/>
    <col min="1540" max="1540" width="26.42578125" customWidth="1"/>
    <col min="1541" max="1541" width="35.140625" customWidth="1"/>
    <col min="1789" max="1789" width="159.42578125" customWidth="1"/>
    <col min="1790" max="1795" width="20.7109375" customWidth="1"/>
    <col min="1796" max="1796" width="26.42578125" customWidth="1"/>
    <col min="1797" max="1797" width="35.140625" customWidth="1"/>
    <col min="2045" max="2045" width="159.42578125" customWidth="1"/>
    <col min="2046" max="2051" width="20.7109375" customWidth="1"/>
    <col min="2052" max="2052" width="26.42578125" customWidth="1"/>
    <col min="2053" max="2053" width="35.140625" customWidth="1"/>
    <col min="2301" max="2301" width="159.42578125" customWidth="1"/>
    <col min="2302" max="2307" width="20.7109375" customWidth="1"/>
    <col min="2308" max="2308" width="26.42578125" customWidth="1"/>
    <col min="2309" max="2309" width="35.140625" customWidth="1"/>
    <col min="2557" max="2557" width="159.42578125" customWidth="1"/>
    <col min="2558" max="2563" width="20.7109375" customWidth="1"/>
    <col min="2564" max="2564" width="26.42578125" customWidth="1"/>
    <col min="2565" max="2565" width="35.140625" customWidth="1"/>
    <col min="2813" max="2813" width="159.42578125" customWidth="1"/>
    <col min="2814" max="2819" width="20.7109375" customWidth="1"/>
    <col min="2820" max="2820" width="26.42578125" customWidth="1"/>
    <col min="2821" max="2821" width="35.140625" customWidth="1"/>
    <col min="3069" max="3069" width="159.42578125" customWidth="1"/>
    <col min="3070" max="3075" width="20.7109375" customWidth="1"/>
    <col min="3076" max="3076" width="26.42578125" customWidth="1"/>
    <col min="3077" max="3077" width="35.140625" customWidth="1"/>
    <col min="3325" max="3325" width="159.42578125" customWidth="1"/>
    <col min="3326" max="3331" width="20.7109375" customWidth="1"/>
    <col min="3332" max="3332" width="26.42578125" customWidth="1"/>
    <col min="3333" max="3333" width="35.140625" customWidth="1"/>
    <col min="3581" max="3581" width="159.42578125" customWidth="1"/>
    <col min="3582" max="3587" width="20.7109375" customWidth="1"/>
    <col min="3588" max="3588" width="26.42578125" customWidth="1"/>
    <col min="3589" max="3589" width="35.140625" customWidth="1"/>
    <col min="3837" max="3837" width="159.42578125" customWidth="1"/>
    <col min="3838" max="3843" width="20.7109375" customWidth="1"/>
    <col min="3844" max="3844" width="26.42578125" customWidth="1"/>
    <col min="3845" max="3845" width="35.140625" customWidth="1"/>
    <col min="4093" max="4093" width="159.42578125" customWidth="1"/>
    <col min="4094" max="4099" width="20.7109375" customWidth="1"/>
    <col min="4100" max="4100" width="26.42578125" customWidth="1"/>
    <col min="4101" max="4101" width="35.140625" customWidth="1"/>
    <col min="4349" max="4349" width="159.42578125" customWidth="1"/>
    <col min="4350" max="4355" width="20.7109375" customWidth="1"/>
    <col min="4356" max="4356" width="26.42578125" customWidth="1"/>
    <col min="4357" max="4357" width="35.140625" customWidth="1"/>
    <col min="4605" max="4605" width="159.42578125" customWidth="1"/>
    <col min="4606" max="4611" width="20.7109375" customWidth="1"/>
    <col min="4612" max="4612" width="26.42578125" customWidth="1"/>
    <col min="4613" max="4613" width="35.140625" customWidth="1"/>
    <col min="4861" max="4861" width="159.42578125" customWidth="1"/>
    <col min="4862" max="4867" width="20.7109375" customWidth="1"/>
    <col min="4868" max="4868" width="26.42578125" customWidth="1"/>
    <col min="4869" max="4869" width="35.140625" customWidth="1"/>
    <col min="5117" max="5117" width="159.42578125" customWidth="1"/>
    <col min="5118" max="5123" width="20.7109375" customWidth="1"/>
    <col min="5124" max="5124" width="26.42578125" customWidth="1"/>
    <col min="5125" max="5125" width="35.140625" customWidth="1"/>
    <col min="5373" max="5373" width="159.42578125" customWidth="1"/>
    <col min="5374" max="5379" width="20.7109375" customWidth="1"/>
    <col min="5380" max="5380" width="26.42578125" customWidth="1"/>
    <col min="5381" max="5381" width="35.140625" customWidth="1"/>
    <col min="5629" max="5629" width="159.42578125" customWidth="1"/>
    <col min="5630" max="5635" width="20.7109375" customWidth="1"/>
    <col min="5636" max="5636" width="26.42578125" customWidth="1"/>
    <col min="5637" max="5637" width="35.140625" customWidth="1"/>
    <col min="5885" max="5885" width="159.42578125" customWidth="1"/>
    <col min="5886" max="5891" width="20.7109375" customWidth="1"/>
    <col min="5892" max="5892" width="26.42578125" customWidth="1"/>
    <col min="5893" max="5893" width="35.140625" customWidth="1"/>
    <col min="6141" max="6141" width="159.42578125" customWidth="1"/>
    <col min="6142" max="6147" width="20.7109375" customWidth="1"/>
    <col min="6148" max="6148" width="26.42578125" customWidth="1"/>
    <col min="6149" max="6149" width="35.140625" customWidth="1"/>
    <col min="6397" max="6397" width="159.42578125" customWidth="1"/>
    <col min="6398" max="6403" width="20.7109375" customWidth="1"/>
    <col min="6404" max="6404" width="26.42578125" customWidth="1"/>
    <col min="6405" max="6405" width="35.140625" customWidth="1"/>
    <col min="6653" max="6653" width="159.42578125" customWidth="1"/>
    <col min="6654" max="6659" width="20.7109375" customWidth="1"/>
    <col min="6660" max="6660" width="26.42578125" customWidth="1"/>
    <col min="6661" max="6661" width="35.140625" customWidth="1"/>
    <col min="6909" max="6909" width="159.42578125" customWidth="1"/>
    <col min="6910" max="6915" width="20.7109375" customWidth="1"/>
    <col min="6916" max="6916" width="26.42578125" customWidth="1"/>
    <col min="6917" max="6917" width="35.140625" customWidth="1"/>
    <col min="7165" max="7165" width="159.42578125" customWidth="1"/>
    <col min="7166" max="7171" width="20.7109375" customWidth="1"/>
    <col min="7172" max="7172" width="26.42578125" customWidth="1"/>
    <col min="7173" max="7173" width="35.140625" customWidth="1"/>
    <col min="7421" max="7421" width="159.42578125" customWidth="1"/>
    <col min="7422" max="7427" width="20.7109375" customWidth="1"/>
    <col min="7428" max="7428" width="26.42578125" customWidth="1"/>
    <col min="7429" max="7429" width="35.140625" customWidth="1"/>
    <col min="7677" max="7677" width="159.42578125" customWidth="1"/>
    <col min="7678" max="7683" width="20.7109375" customWidth="1"/>
    <col min="7684" max="7684" width="26.42578125" customWidth="1"/>
    <col min="7685" max="7685" width="35.140625" customWidth="1"/>
    <col min="7933" max="7933" width="159.42578125" customWidth="1"/>
    <col min="7934" max="7939" width="20.7109375" customWidth="1"/>
    <col min="7940" max="7940" width="26.42578125" customWidth="1"/>
    <col min="7941" max="7941" width="35.140625" customWidth="1"/>
    <col min="8189" max="8189" width="159.42578125" customWidth="1"/>
    <col min="8190" max="8195" width="20.7109375" customWidth="1"/>
    <col min="8196" max="8196" width="26.42578125" customWidth="1"/>
    <col min="8197" max="8197" width="35.140625" customWidth="1"/>
    <col min="8445" max="8445" width="159.42578125" customWidth="1"/>
    <col min="8446" max="8451" width="20.7109375" customWidth="1"/>
    <col min="8452" max="8452" width="26.42578125" customWidth="1"/>
    <col min="8453" max="8453" width="35.140625" customWidth="1"/>
    <col min="8701" max="8701" width="159.42578125" customWidth="1"/>
    <col min="8702" max="8707" width="20.7109375" customWidth="1"/>
    <col min="8708" max="8708" width="26.42578125" customWidth="1"/>
    <col min="8709" max="8709" width="35.140625" customWidth="1"/>
    <col min="8957" max="8957" width="159.42578125" customWidth="1"/>
    <col min="8958" max="8963" width="20.7109375" customWidth="1"/>
    <col min="8964" max="8964" width="26.42578125" customWidth="1"/>
    <col min="8965" max="8965" width="35.140625" customWidth="1"/>
    <col min="9213" max="9213" width="159.42578125" customWidth="1"/>
    <col min="9214" max="9219" width="20.7109375" customWidth="1"/>
    <col min="9220" max="9220" width="26.42578125" customWidth="1"/>
    <col min="9221" max="9221" width="35.140625" customWidth="1"/>
    <col min="9469" max="9469" width="159.42578125" customWidth="1"/>
    <col min="9470" max="9475" width="20.7109375" customWidth="1"/>
    <col min="9476" max="9476" width="26.42578125" customWidth="1"/>
    <col min="9477" max="9477" width="35.140625" customWidth="1"/>
    <col min="9725" max="9725" width="159.42578125" customWidth="1"/>
    <col min="9726" max="9731" width="20.7109375" customWidth="1"/>
    <col min="9732" max="9732" width="26.42578125" customWidth="1"/>
    <col min="9733" max="9733" width="35.140625" customWidth="1"/>
    <col min="9981" max="9981" width="159.42578125" customWidth="1"/>
    <col min="9982" max="9987" width="20.7109375" customWidth="1"/>
    <col min="9988" max="9988" width="26.42578125" customWidth="1"/>
    <col min="9989" max="9989" width="35.140625" customWidth="1"/>
    <col min="10237" max="10237" width="159.42578125" customWidth="1"/>
    <col min="10238" max="10243" width="20.7109375" customWidth="1"/>
    <col min="10244" max="10244" width="26.42578125" customWidth="1"/>
    <col min="10245" max="10245" width="35.140625" customWidth="1"/>
    <col min="10493" max="10493" width="159.42578125" customWidth="1"/>
    <col min="10494" max="10499" width="20.7109375" customWidth="1"/>
    <col min="10500" max="10500" width="26.42578125" customWidth="1"/>
    <col min="10501" max="10501" width="35.140625" customWidth="1"/>
    <col min="10749" max="10749" width="159.42578125" customWidth="1"/>
    <col min="10750" max="10755" width="20.7109375" customWidth="1"/>
    <col min="10756" max="10756" width="26.42578125" customWidth="1"/>
    <col min="10757" max="10757" width="35.140625" customWidth="1"/>
    <col min="11005" max="11005" width="159.42578125" customWidth="1"/>
    <col min="11006" max="11011" width="20.7109375" customWidth="1"/>
    <col min="11012" max="11012" width="26.42578125" customWidth="1"/>
    <col min="11013" max="11013" width="35.140625" customWidth="1"/>
    <col min="11261" max="11261" width="159.42578125" customWidth="1"/>
    <col min="11262" max="11267" width="20.7109375" customWidth="1"/>
    <col min="11268" max="11268" width="26.42578125" customWidth="1"/>
    <col min="11269" max="11269" width="35.140625" customWidth="1"/>
    <col min="11517" max="11517" width="159.42578125" customWidth="1"/>
    <col min="11518" max="11523" width="20.7109375" customWidth="1"/>
    <col min="11524" max="11524" width="26.42578125" customWidth="1"/>
    <col min="11525" max="11525" width="35.140625" customWidth="1"/>
    <col min="11773" max="11773" width="159.42578125" customWidth="1"/>
    <col min="11774" max="11779" width="20.7109375" customWidth="1"/>
    <col min="11780" max="11780" width="26.42578125" customWidth="1"/>
    <col min="11781" max="11781" width="35.140625" customWidth="1"/>
    <col min="12029" max="12029" width="159.42578125" customWidth="1"/>
    <col min="12030" max="12035" width="20.7109375" customWidth="1"/>
    <col min="12036" max="12036" width="26.42578125" customWidth="1"/>
    <col min="12037" max="12037" width="35.140625" customWidth="1"/>
    <col min="12285" max="12285" width="159.42578125" customWidth="1"/>
    <col min="12286" max="12291" width="20.7109375" customWidth="1"/>
    <col min="12292" max="12292" width="26.42578125" customWidth="1"/>
    <col min="12293" max="12293" width="35.140625" customWidth="1"/>
    <col min="12541" max="12541" width="159.42578125" customWidth="1"/>
    <col min="12542" max="12547" width="20.7109375" customWidth="1"/>
    <col min="12548" max="12548" width="26.42578125" customWidth="1"/>
    <col min="12549" max="12549" width="35.140625" customWidth="1"/>
    <col min="12797" max="12797" width="159.42578125" customWidth="1"/>
    <col min="12798" max="12803" width="20.7109375" customWidth="1"/>
    <col min="12804" max="12804" width="26.42578125" customWidth="1"/>
    <col min="12805" max="12805" width="35.140625" customWidth="1"/>
    <col min="13053" max="13053" width="159.42578125" customWidth="1"/>
    <col min="13054" max="13059" width="20.7109375" customWidth="1"/>
    <col min="13060" max="13060" width="26.42578125" customWidth="1"/>
    <col min="13061" max="13061" width="35.140625" customWidth="1"/>
    <col min="13309" max="13309" width="159.42578125" customWidth="1"/>
    <col min="13310" max="13315" width="20.7109375" customWidth="1"/>
    <col min="13316" max="13316" width="26.42578125" customWidth="1"/>
    <col min="13317" max="13317" width="35.140625" customWidth="1"/>
    <col min="13565" max="13565" width="159.42578125" customWidth="1"/>
    <col min="13566" max="13571" width="20.7109375" customWidth="1"/>
    <col min="13572" max="13572" width="26.42578125" customWidth="1"/>
    <col min="13573" max="13573" width="35.140625" customWidth="1"/>
    <col min="13821" max="13821" width="159.42578125" customWidth="1"/>
    <col min="13822" max="13827" width="20.7109375" customWidth="1"/>
    <col min="13828" max="13828" width="26.42578125" customWidth="1"/>
    <col min="13829" max="13829" width="35.140625" customWidth="1"/>
    <col min="14077" max="14077" width="159.42578125" customWidth="1"/>
    <col min="14078" max="14083" width="20.7109375" customWidth="1"/>
    <col min="14084" max="14084" width="26.42578125" customWidth="1"/>
    <col min="14085" max="14085" width="35.140625" customWidth="1"/>
    <col min="14333" max="14333" width="159.42578125" customWidth="1"/>
    <col min="14334" max="14339" width="20.7109375" customWidth="1"/>
    <col min="14340" max="14340" width="26.42578125" customWidth="1"/>
    <col min="14341" max="14341" width="35.140625" customWidth="1"/>
    <col min="14589" max="14589" width="159.42578125" customWidth="1"/>
    <col min="14590" max="14595" width="20.7109375" customWidth="1"/>
    <col min="14596" max="14596" width="26.42578125" customWidth="1"/>
    <col min="14597" max="14597" width="35.140625" customWidth="1"/>
    <col min="14845" max="14845" width="159.42578125" customWidth="1"/>
    <col min="14846" max="14851" width="20.7109375" customWidth="1"/>
    <col min="14852" max="14852" width="26.42578125" customWidth="1"/>
    <col min="14853" max="14853" width="35.140625" customWidth="1"/>
    <col min="15101" max="15101" width="159.42578125" customWidth="1"/>
    <col min="15102" max="15107" width="20.7109375" customWidth="1"/>
    <col min="15108" max="15108" width="26.42578125" customWidth="1"/>
    <col min="15109" max="15109" width="35.140625" customWidth="1"/>
    <col min="15357" max="15357" width="159.42578125" customWidth="1"/>
    <col min="15358" max="15363" width="20.7109375" customWidth="1"/>
    <col min="15364" max="15364" width="26.42578125" customWidth="1"/>
    <col min="15365" max="15365" width="35.140625" customWidth="1"/>
    <col min="15613" max="15613" width="159.42578125" customWidth="1"/>
    <col min="15614" max="15619" width="20.7109375" customWidth="1"/>
    <col min="15620" max="15620" width="26.42578125" customWidth="1"/>
    <col min="15621" max="15621" width="35.140625" customWidth="1"/>
    <col min="15869" max="15869" width="159.42578125" customWidth="1"/>
    <col min="15870" max="15875" width="20.7109375" customWidth="1"/>
    <col min="15876" max="15876" width="26.42578125" customWidth="1"/>
    <col min="15877" max="15877" width="35.140625" customWidth="1"/>
    <col min="16125" max="16125" width="159.42578125" customWidth="1"/>
    <col min="16126" max="16131" width="20.7109375" customWidth="1"/>
    <col min="16132" max="16132" width="26.42578125" customWidth="1"/>
    <col min="16133" max="16133" width="35.140625" customWidth="1"/>
  </cols>
  <sheetData>
    <row r="1" spans="1:5" ht="18">
      <c r="A1" s="1361" t="s">
        <v>1402</v>
      </c>
      <c r="B1" s="1362"/>
      <c r="C1" s="1362"/>
      <c r="D1" s="1362"/>
      <c r="E1" s="1362"/>
    </row>
    <row r="2" spans="1:5">
      <c r="A2" s="1362"/>
      <c r="B2" s="1362"/>
      <c r="C2" s="1362"/>
      <c r="D2" s="1362"/>
      <c r="E2" s="1362"/>
    </row>
    <row r="3" spans="1:5">
      <c r="A3" s="62" t="str">
        <f>+'PAGE DE GARDE'!C8</f>
        <v>GAZ</v>
      </c>
      <c r="B3" s="1362"/>
      <c r="C3" s="1362"/>
      <c r="D3" s="1362"/>
      <c r="E3" s="1362"/>
    </row>
    <row r="4" spans="1:5">
      <c r="A4" s="271" t="str">
        <f>'PAGE DE GARDE'!C7</f>
        <v>GRD</v>
      </c>
      <c r="B4" s="1362"/>
      <c r="C4" s="1362"/>
      <c r="D4" s="1362"/>
      <c r="E4" s="1362"/>
    </row>
    <row r="5" spans="1:5" s="206" customFormat="1" ht="13.5" thickBot="1">
      <c r="A5" s="354"/>
      <c r="B5" s="275"/>
      <c r="C5" s="275"/>
      <c r="D5" s="275"/>
      <c r="E5" s="275"/>
    </row>
    <row r="6" spans="1:5" ht="13.5" customHeight="1" thickBot="1">
      <c r="A6" s="1312"/>
      <c r="B6" s="2168" t="str">
        <f>'PAGE DE GARDE'!B15</f>
        <v>BUDGET 2015</v>
      </c>
      <c r="C6" s="2169" t="str">
        <f>'PAGE DE GARDE'!B14</f>
        <v>REALITE 2015</v>
      </c>
      <c r="D6" s="1311"/>
      <c r="E6" s="1311"/>
    </row>
    <row r="7" spans="1:5" ht="13.5" customHeight="1" thickBot="1">
      <c r="A7" s="1313" t="s">
        <v>144</v>
      </c>
      <c r="B7" s="1314"/>
      <c r="C7" s="1314"/>
      <c r="D7" s="1315" t="s">
        <v>1059</v>
      </c>
      <c r="E7" s="1316" t="s">
        <v>1060</v>
      </c>
    </row>
    <row r="8" spans="1:5">
      <c r="A8" s="1317" t="s">
        <v>1343</v>
      </c>
      <c r="B8" s="1318">
        <f>SUM(B9:B12)</f>
        <v>0</v>
      </c>
      <c r="C8" s="1318">
        <f>SUM(C9:C12)</f>
        <v>0</v>
      </c>
      <c r="D8" s="1319">
        <f>C8-B8</f>
        <v>0</v>
      </c>
      <c r="E8" s="1320" t="e">
        <f>D8/B8</f>
        <v>#DIV/0!</v>
      </c>
    </row>
    <row r="9" spans="1:5">
      <c r="A9" s="1321" t="s">
        <v>1339</v>
      </c>
      <c r="B9" s="1318"/>
      <c r="C9" s="1318"/>
      <c r="D9" s="1322">
        <f t="shared" ref="D9:D45" si="0">C9-B9</f>
        <v>0</v>
      </c>
      <c r="E9" s="1323" t="e">
        <f t="shared" ref="E9:E45" si="1">D9/B9</f>
        <v>#DIV/0!</v>
      </c>
    </row>
    <row r="10" spans="1:5">
      <c r="A10" s="1321" t="s">
        <v>1340</v>
      </c>
      <c r="B10" s="1324"/>
      <c r="C10" s="1324"/>
      <c r="D10" s="1322">
        <f t="shared" si="0"/>
        <v>0</v>
      </c>
      <c r="E10" s="1323" t="e">
        <f t="shared" si="1"/>
        <v>#DIV/0!</v>
      </c>
    </row>
    <row r="11" spans="1:5">
      <c r="A11" s="1321" t="s">
        <v>1341</v>
      </c>
      <c r="B11" s="1324"/>
      <c r="C11" s="1324"/>
      <c r="D11" s="1322">
        <f t="shared" si="0"/>
        <v>0</v>
      </c>
      <c r="E11" s="1323" t="e">
        <f t="shared" si="1"/>
        <v>#DIV/0!</v>
      </c>
    </row>
    <row r="12" spans="1:5">
      <c r="A12" s="1321" t="s">
        <v>1342</v>
      </c>
      <c r="B12" s="1324"/>
      <c r="C12" s="1324"/>
      <c r="D12" s="1322">
        <f t="shared" si="0"/>
        <v>0</v>
      </c>
      <c r="E12" s="1323" t="e">
        <f t="shared" si="1"/>
        <v>#DIV/0!</v>
      </c>
    </row>
    <row r="13" spans="1:5">
      <c r="A13" s="1317" t="s">
        <v>233</v>
      </c>
      <c r="B13" s="1318">
        <f>SUM(B14:B17)</f>
        <v>0</v>
      </c>
      <c r="C13" s="1318">
        <f>SUM(C14:C17)</f>
        <v>0</v>
      </c>
      <c r="D13" s="1325">
        <f t="shared" si="0"/>
        <v>0</v>
      </c>
      <c r="E13" s="1326" t="e">
        <f t="shared" si="1"/>
        <v>#DIV/0!</v>
      </c>
    </row>
    <row r="14" spans="1:5">
      <c r="A14" s="1321" t="s">
        <v>1339</v>
      </c>
      <c r="B14" s="1318"/>
      <c r="C14" s="1318"/>
      <c r="D14" s="1322">
        <f t="shared" si="0"/>
        <v>0</v>
      </c>
      <c r="E14" s="1323" t="e">
        <f t="shared" si="1"/>
        <v>#DIV/0!</v>
      </c>
    </row>
    <row r="15" spans="1:5">
      <c r="A15" s="1321" t="s">
        <v>1340</v>
      </c>
      <c r="B15" s="1324"/>
      <c r="C15" s="1324"/>
      <c r="D15" s="1322">
        <f t="shared" si="0"/>
        <v>0</v>
      </c>
      <c r="E15" s="1323" t="e">
        <f t="shared" si="1"/>
        <v>#DIV/0!</v>
      </c>
    </row>
    <row r="16" spans="1:5">
      <c r="A16" s="1321" t="s">
        <v>1341</v>
      </c>
      <c r="B16" s="1324"/>
      <c r="C16" s="1324"/>
      <c r="D16" s="1322">
        <f t="shared" si="0"/>
        <v>0</v>
      </c>
      <c r="E16" s="1323" t="e">
        <f t="shared" si="1"/>
        <v>#DIV/0!</v>
      </c>
    </row>
    <row r="17" spans="1:5">
      <c r="A17" s="1321" t="s">
        <v>1342</v>
      </c>
      <c r="B17" s="1324"/>
      <c r="C17" s="1324"/>
      <c r="D17" s="1322">
        <f t="shared" si="0"/>
        <v>0</v>
      </c>
      <c r="E17" s="1323" t="e">
        <f t="shared" si="1"/>
        <v>#DIV/0!</v>
      </c>
    </row>
    <row r="18" spans="1:5">
      <c r="A18" s="1317" t="s">
        <v>1061</v>
      </c>
      <c r="B18" s="1318">
        <f>SUM(B19:B22)</f>
        <v>0</v>
      </c>
      <c r="C18" s="1318">
        <f>SUM(C19:C22)</f>
        <v>0</v>
      </c>
      <c r="D18" s="1325">
        <f t="shared" si="0"/>
        <v>0</v>
      </c>
      <c r="E18" s="1326" t="e">
        <f t="shared" si="1"/>
        <v>#DIV/0!</v>
      </c>
    </row>
    <row r="19" spans="1:5">
      <c r="A19" s="1321" t="s">
        <v>1339</v>
      </c>
      <c r="B19" s="1318"/>
      <c r="C19" s="1318"/>
      <c r="D19" s="1322">
        <f t="shared" si="0"/>
        <v>0</v>
      </c>
      <c r="E19" s="1323" t="e">
        <f t="shared" si="1"/>
        <v>#DIV/0!</v>
      </c>
    </row>
    <row r="20" spans="1:5">
      <c r="A20" s="1321" t="s">
        <v>1340</v>
      </c>
      <c r="B20" s="1324"/>
      <c r="C20" s="1324"/>
      <c r="D20" s="1322">
        <f t="shared" si="0"/>
        <v>0</v>
      </c>
      <c r="E20" s="1323" t="e">
        <f t="shared" si="1"/>
        <v>#DIV/0!</v>
      </c>
    </row>
    <row r="21" spans="1:5">
      <c r="A21" s="1321" t="s">
        <v>1341</v>
      </c>
      <c r="B21" s="1324"/>
      <c r="C21" s="1324"/>
      <c r="D21" s="1322">
        <f t="shared" si="0"/>
        <v>0</v>
      </c>
      <c r="E21" s="1323" t="e">
        <f t="shared" si="1"/>
        <v>#DIV/0!</v>
      </c>
    </row>
    <row r="22" spans="1:5">
      <c r="A22" s="1321" t="s">
        <v>1342</v>
      </c>
      <c r="B22" s="1324"/>
      <c r="C22" s="1324"/>
      <c r="D22" s="1322">
        <f t="shared" si="0"/>
        <v>0</v>
      </c>
      <c r="E22" s="1323" t="e">
        <f t="shared" si="1"/>
        <v>#DIV/0!</v>
      </c>
    </row>
    <row r="23" spans="1:5">
      <c r="A23" s="1317" t="s">
        <v>1062</v>
      </c>
      <c r="B23" s="1318">
        <f>SUM(B24:B27)</f>
        <v>0</v>
      </c>
      <c r="C23" s="1318">
        <f>SUM(C24:C27)</f>
        <v>0</v>
      </c>
      <c r="D23" s="1325">
        <f t="shared" si="0"/>
        <v>0</v>
      </c>
      <c r="E23" s="1326" t="e">
        <f t="shared" si="1"/>
        <v>#DIV/0!</v>
      </c>
    </row>
    <row r="24" spans="1:5">
      <c r="A24" s="1321" t="s">
        <v>1339</v>
      </c>
      <c r="B24" s="1318"/>
      <c r="C24" s="1318"/>
      <c r="D24" s="1322">
        <f t="shared" si="0"/>
        <v>0</v>
      </c>
      <c r="E24" s="1323" t="e">
        <f t="shared" si="1"/>
        <v>#DIV/0!</v>
      </c>
    </row>
    <row r="25" spans="1:5">
      <c r="A25" s="1321" t="s">
        <v>1340</v>
      </c>
      <c r="B25" s="1327"/>
      <c r="C25" s="1327"/>
      <c r="D25" s="1322">
        <f t="shared" si="0"/>
        <v>0</v>
      </c>
      <c r="E25" s="1323" t="e">
        <f t="shared" si="1"/>
        <v>#DIV/0!</v>
      </c>
    </row>
    <row r="26" spans="1:5">
      <c r="A26" s="1321" t="s">
        <v>1341</v>
      </c>
      <c r="B26" s="1327"/>
      <c r="C26" s="1327"/>
      <c r="D26" s="1322">
        <f t="shared" si="0"/>
        <v>0</v>
      </c>
      <c r="E26" s="1323" t="e">
        <f t="shared" si="1"/>
        <v>#DIV/0!</v>
      </c>
    </row>
    <row r="27" spans="1:5">
      <c r="A27" s="1321" t="s">
        <v>1342</v>
      </c>
      <c r="B27" s="1327"/>
      <c r="C27" s="1327"/>
      <c r="D27" s="1322">
        <f t="shared" si="0"/>
        <v>0</v>
      </c>
      <c r="E27" s="1323" t="e">
        <f t="shared" si="1"/>
        <v>#DIV/0!</v>
      </c>
    </row>
    <row r="28" spans="1:5">
      <c r="A28" s="1317" t="s">
        <v>1344</v>
      </c>
      <c r="B28" s="1318">
        <f>SUM(B29:B32)</f>
        <v>0</v>
      </c>
      <c r="C28" s="1318">
        <f>SUM(C29:C32)</f>
        <v>0</v>
      </c>
      <c r="D28" s="1325">
        <f t="shared" si="0"/>
        <v>0</v>
      </c>
      <c r="E28" s="1326" t="e">
        <f t="shared" si="1"/>
        <v>#DIV/0!</v>
      </c>
    </row>
    <row r="29" spans="1:5">
      <c r="A29" s="1321" t="s">
        <v>1339</v>
      </c>
      <c r="B29" s="1318"/>
      <c r="C29" s="1318"/>
      <c r="D29" s="1322">
        <f t="shared" si="0"/>
        <v>0</v>
      </c>
      <c r="E29" s="1323" t="e">
        <f t="shared" si="1"/>
        <v>#DIV/0!</v>
      </c>
    </row>
    <row r="30" spans="1:5">
      <c r="A30" s="1321" t="s">
        <v>1340</v>
      </c>
      <c r="B30" s="1324"/>
      <c r="C30" s="1324"/>
      <c r="D30" s="1322">
        <f t="shared" si="0"/>
        <v>0</v>
      </c>
      <c r="E30" s="1323" t="e">
        <f t="shared" si="1"/>
        <v>#DIV/0!</v>
      </c>
    </row>
    <row r="31" spans="1:5">
      <c r="A31" s="1321" t="s">
        <v>1341</v>
      </c>
      <c r="B31" s="1324"/>
      <c r="C31" s="1324"/>
      <c r="D31" s="1322">
        <f t="shared" si="0"/>
        <v>0</v>
      </c>
      <c r="E31" s="1323" t="e">
        <f t="shared" si="1"/>
        <v>#DIV/0!</v>
      </c>
    </row>
    <row r="32" spans="1:5">
      <c r="A32" s="1321" t="s">
        <v>1342</v>
      </c>
      <c r="B32" s="1324"/>
      <c r="C32" s="1324"/>
      <c r="D32" s="1322">
        <f t="shared" si="0"/>
        <v>0</v>
      </c>
      <c r="E32" s="1323" t="e">
        <f t="shared" si="1"/>
        <v>#DIV/0!</v>
      </c>
    </row>
    <row r="33" spans="1:5">
      <c r="A33" s="1317" t="s">
        <v>1345</v>
      </c>
      <c r="B33" s="1318">
        <f>SUM(B34:B37)</f>
        <v>0</v>
      </c>
      <c r="C33" s="1318">
        <f>SUM(C34:C37)</f>
        <v>0</v>
      </c>
      <c r="D33" s="1325">
        <f t="shared" si="0"/>
        <v>0</v>
      </c>
      <c r="E33" s="1326" t="e">
        <f t="shared" si="1"/>
        <v>#DIV/0!</v>
      </c>
    </row>
    <row r="34" spans="1:5">
      <c r="A34" s="1321" t="s">
        <v>1339</v>
      </c>
      <c r="B34" s="1318"/>
      <c r="C34" s="1318"/>
      <c r="D34" s="1322">
        <f t="shared" si="0"/>
        <v>0</v>
      </c>
      <c r="E34" s="1323" t="e">
        <f t="shared" si="1"/>
        <v>#DIV/0!</v>
      </c>
    </row>
    <row r="35" spans="1:5">
      <c r="A35" s="1321" t="s">
        <v>1340</v>
      </c>
      <c r="B35" s="1324"/>
      <c r="C35" s="1324"/>
      <c r="D35" s="1322">
        <f t="shared" si="0"/>
        <v>0</v>
      </c>
      <c r="E35" s="1323" t="e">
        <f t="shared" si="1"/>
        <v>#DIV/0!</v>
      </c>
    </row>
    <row r="36" spans="1:5">
      <c r="A36" s="1321" t="s">
        <v>1341</v>
      </c>
      <c r="B36" s="1324"/>
      <c r="C36" s="1324"/>
      <c r="D36" s="1322">
        <f t="shared" si="0"/>
        <v>0</v>
      </c>
      <c r="E36" s="1323" t="e">
        <f t="shared" si="1"/>
        <v>#DIV/0!</v>
      </c>
    </row>
    <row r="37" spans="1:5">
      <c r="A37" s="1321" t="s">
        <v>1342</v>
      </c>
      <c r="B37" s="1324"/>
      <c r="C37" s="1324"/>
      <c r="D37" s="1322">
        <f t="shared" si="0"/>
        <v>0</v>
      </c>
      <c r="E37" s="1323" t="e">
        <f t="shared" si="1"/>
        <v>#DIV/0!</v>
      </c>
    </row>
    <row r="38" spans="1:5">
      <c r="A38" s="1317" t="s">
        <v>1063</v>
      </c>
      <c r="B38" s="1318">
        <f>SUM(B39:B42)</f>
        <v>0</v>
      </c>
      <c r="C38" s="1318">
        <f>SUM(C39:C42)</f>
        <v>0</v>
      </c>
      <c r="D38" s="1325">
        <f t="shared" si="0"/>
        <v>0</v>
      </c>
      <c r="E38" s="1326" t="e">
        <f t="shared" si="1"/>
        <v>#DIV/0!</v>
      </c>
    </row>
    <row r="39" spans="1:5">
      <c r="A39" s="1321" t="s">
        <v>1339</v>
      </c>
      <c r="B39" s="1318"/>
      <c r="C39" s="1318"/>
      <c r="D39" s="1322">
        <f t="shared" si="0"/>
        <v>0</v>
      </c>
      <c r="E39" s="1323" t="e">
        <f t="shared" si="1"/>
        <v>#DIV/0!</v>
      </c>
    </row>
    <row r="40" spans="1:5">
      <c r="A40" s="1321" t="s">
        <v>1340</v>
      </c>
      <c r="B40" s="1324"/>
      <c r="C40" s="1324"/>
      <c r="D40" s="1322">
        <f t="shared" si="0"/>
        <v>0</v>
      </c>
      <c r="E40" s="1323" t="e">
        <f t="shared" si="1"/>
        <v>#DIV/0!</v>
      </c>
    </row>
    <row r="41" spans="1:5">
      <c r="A41" s="1321" t="s">
        <v>1341</v>
      </c>
      <c r="B41" s="1324"/>
      <c r="C41" s="1324"/>
      <c r="D41" s="1322">
        <f t="shared" si="0"/>
        <v>0</v>
      </c>
      <c r="E41" s="1323" t="e">
        <f t="shared" si="1"/>
        <v>#DIV/0!</v>
      </c>
    </row>
    <row r="42" spans="1:5">
      <c r="A42" s="1321" t="s">
        <v>1342</v>
      </c>
      <c r="B42" s="1324"/>
      <c r="C42" s="1324"/>
      <c r="D42" s="1322">
        <f t="shared" si="0"/>
        <v>0</v>
      </c>
      <c r="E42" s="1323" t="e">
        <f t="shared" si="1"/>
        <v>#DIV/0!</v>
      </c>
    </row>
    <row r="43" spans="1:5">
      <c r="A43" s="1317" t="s">
        <v>1064</v>
      </c>
      <c r="B43" s="1318">
        <f>SUM(B44:B45)</f>
        <v>0</v>
      </c>
      <c r="C43" s="1318">
        <f>SUM(C44:C45)</f>
        <v>0</v>
      </c>
      <c r="D43" s="1325">
        <f t="shared" si="0"/>
        <v>0</v>
      </c>
      <c r="E43" s="1326" t="e">
        <f t="shared" si="1"/>
        <v>#DIV/0!</v>
      </c>
    </row>
    <row r="44" spans="1:5">
      <c r="A44" s="1328" t="s">
        <v>1201</v>
      </c>
      <c r="B44" s="1318"/>
      <c r="C44" s="1318"/>
      <c r="D44" s="1325">
        <f t="shared" si="0"/>
        <v>0</v>
      </c>
      <c r="E44" s="1326" t="e">
        <f t="shared" si="1"/>
        <v>#DIV/0!</v>
      </c>
    </row>
    <row r="45" spans="1:5" ht="13.5" thickBot="1">
      <c r="A45" s="1328" t="s">
        <v>1202</v>
      </c>
      <c r="B45" s="1329"/>
      <c r="C45" s="1329"/>
      <c r="D45" s="1325">
        <f t="shared" si="0"/>
        <v>0</v>
      </c>
      <c r="E45" s="1326" t="e">
        <f t="shared" si="1"/>
        <v>#DIV/0!</v>
      </c>
    </row>
    <row r="46" spans="1:5" ht="13.5" thickBot="1">
      <c r="A46" s="1903" t="s">
        <v>1217</v>
      </c>
      <c r="B46" s="1904">
        <f>B43+B38+B33+B28+B23+B18+B13+B8</f>
        <v>0</v>
      </c>
      <c r="C46" s="1904">
        <f>C43+C38+C33+C28+C23+C18+C13+C8</f>
        <v>0</v>
      </c>
      <c r="D46" s="1906">
        <f>C46-B46</f>
        <v>0</v>
      </c>
      <c r="E46" s="1907" t="e">
        <f>D46/B46</f>
        <v>#DIV/0!</v>
      </c>
    </row>
    <row r="47" spans="1:5" ht="13.5" thickBot="1">
      <c r="A47" s="1903" t="s">
        <v>1346</v>
      </c>
      <c r="B47" s="1905">
        <f>B46-B43</f>
        <v>0</v>
      </c>
      <c r="C47" s="1905">
        <f>C46-C43</f>
        <v>0</v>
      </c>
      <c r="D47" s="1330">
        <f>-(C47-B47)</f>
        <v>0</v>
      </c>
      <c r="E47" s="1908" t="e">
        <f>D47/B47</f>
        <v>#DIV/0!</v>
      </c>
    </row>
    <row r="48" spans="1:5">
      <c r="D48" s="1331" t="s">
        <v>1102</v>
      </c>
    </row>
    <row r="50" spans="1:1" s="7" customFormat="1">
      <c r="A50" s="1332"/>
    </row>
    <row r="51" spans="1:1" s="7" customFormat="1">
      <c r="A51" s="202"/>
    </row>
    <row r="52" spans="1:1" s="7" customFormat="1">
      <c r="A52" s="202"/>
    </row>
  </sheetData>
  <pageMargins left="0.70866141732283472" right="0.70866141732283472" top="0.74803149606299213" bottom="0.74803149606299213" header="0.31496062992125984" footer="0.31496062992125984"/>
  <pageSetup paperSize="8" scale="55" orientation="landscape" r:id="rId1"/>
</worksheet>
</file>

<file path=xl/worksheets/sheet54.xml><?xml version="1.0" encoding="utf-8"?>
<worksheet xmlns="http://schemas.openxmlformats.org/spreadsheetml/2006/main" xmlns:r="http://schemas.openxmlformats.org/officeDocument/2006/relationships">
  <sheetPr published="0">
    <tabColor theme="3"/>
    <pageSetUpPr fitToPage="1"/>
  </sheetPr>
  <dimension ref="A1:D33"/>
  <sheetViews>
    <sheetView showGridLines="0" workbookViewId="0">
      <selection activeCell="B4" sqref="B4"/>
    </sheetView>
  </sheetViews>
  <sheetFormatPr baseColWidth="10" defaultColWidth="9.140625" defaultRowHeight="12.75"/>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c r="A1" s="1361" t="s">
        <v>1403</v>
      </c>
      <c r="B1" s="1362"/>
      <c r="C1" s="1362"/>
      <c r="D1" s="1362"/>
    </row>
    <row r="2" spans="1:4">
      <c r="A2" s="62" t="str">
        <f>'PAGE DE GARDE'!C8</f>
        <v>GAZ</v>
      </c>
      <c r="B2" s="1362" t="str">
        <f>'PAGE DE GARDE'!C10</f>
        <v>REALITE 2015 V0</v>
      </c>
      <c r="C2" s="1362"/>
      <c r="D2" s="1362"/>
    </row>
    <row r="3" spans="1:4">
      <c r="A3" s="62" t="str">
        <f>'PAGE DE GARDE'!C7</f>
        <v>GRD</v>
      </c>
      <c r="B3" s="1362"/>
      <c r="C3" s="1362"/>
      <c r="D3" s="1362"/>
    </row>
    <row r="4" spans="1:4">
      <c r="A4" s="62"/>
      <c r="B4" s="1362"/>
      <c r="C4" s="1362"/>
      <c r="D4" s="1362"/>
    </row>
    <row r="5" spans="1:4">
      <c r="A5" s="1312"/>
      <c r="B5" s="1311"/>
      <c r="C5" s="1311"/>
      <c r="D5" s="1311"/>
    </row>
    <row r="6" spans="1:4" ht="13.5" thickBot="1">
      <c r="A6" s="1312"/>
      <c r="B6" s="1311"/>
      <c r="C6" s="1311"/>
      <c r="D6" s="1311"/>
    </row>
    <row r="7" spans="1:4">
      <c r="A7" s="1333" t="s">
        <v>1065</v>
      </c>
      <c r="B7" s="1365" t="s">
        <v>1066</v>
      </c>
      <c r="C7" s="1334"/>
      <c r="D7" s="1365" t="s">
        <v>251</v>
      </c>
    </row>
    <row r="8" spans="1:4">
      <c r="A8" s="1335"/>
      <c r="B8" s="1366" t="s">
        <v>144</v>
      </c>
      <c r="C8" s="1336"/>
      <c r="D8" s="1366" t="s">
        <v>144</v>
      </c>
    </row>
    <row r="9" spans="1:4">
      <c r="A9" s="1337" t="s">
        <v>1067</v>
      </c>
      <c r="B9" s="1368"/>
      <c r="C9" s="1338" t="s">
        <v>1347</v>
      </c>
      <c r="D9" s="1367"/>
    </row>
    <row r="10" spans="1:4">
      <c r="A10" s="1991" t="s">
        <v>1068</v>
      </c>
      <c r="B10" s="1992"/>
      <c r="C10" s="1343" t="s">
        <v>1069</v>
      </c>
      <c r="D10" s="1993"/>
    </row>
    <row r="11" spans="1:4">
      <c r="A11" s="1340" t="s">
        <v>1070</v>
      </c>
      <c r="B11" s="1368"/>
      <c r="C11" s="1341" t="s">
        <v>1071</v>
      </c>
      <c r="D11" s="1367"/>
    </row>
    <row r="12" spans="1:4">
      <c r="A12" s="1340" t="s">
        <v>1072</v>
      </c>
      <c r="B12" s="1368"/>
      <c r="C12" s="1338" t="s">
        <v>161</v>
      </c>
      <c r="D12" s="1367"/>
    </row>
    <row r="13" spans="1:4">
      <c r="A13" s="1340" t="s">
        <v>1073</v>
      </c>
      <c r="B13" s="1368"/>
      <c r="C13" s="1338" t="s">
        <v>1348</v>
      </c>
      <c r="D13" s="1367"/>
    </row>
    <row r="14" spans="1:4">
      <c r="A14" s="1340" t="s">
        <v>1074</v>
      </c>
      <c r="B14" s="1368"/>
      <c r="C14" s="1338" t="s">
        <v>1349</v>
      </c>
      <c r="D14" s="1367"/>
    </row>
    <row r="15" spans="1:4">
      <c r="A15" s="1340" t="s">
        <v>1075</v>
      </c>
      <c r="B15" s="1368"/>
      <c r="C15" s="1363" t="s">
        <v>1077</v>
      </c>
      <c r="D15" s="1367"/>
    </row>
    <row r="16" spans="1:4">
      <c r="A16" s="1340" t="s">
        <v>1076</v>
      </c>
      <c r="B16" s="1368"/>
      <c r="C16" s="1364" t="s">
        <v>1079</v>
      </c>
      <c r="D16" s="1367"/>
    </row>
    <row r="17" spans="1:4">
      <c r="A17" s="1340" t="s">
        <v>1078</v>
      </c>
      <c r="B17" s="1368"/>
      <c r="C17" s="1364" t="s">
        <v>1081</v>
      </c>
      <c r="D17" s="1367"/>
    </row>
    <row r="18" spans="1:4">
      <c r="A18" s="1342" t="s">
        <v>1080</v>
      </c>
      <c r="B18" s="1368"/>
      <c r="D18" s="1368"/>
    </row>
    <row r="19" spans="1:4">
      <c r="A19" s="1342"/>
      <c r="B19" s="1368"/>
      <c r="C19" s="1343"/>
      <c r="D19" s="1368"/>
    </row>
    <row r="20" spans="1:4" ht="13.5" thickBot="1">
      <c r="A20" s="1344" t="s">
        <v>1082</v>
      </c>
      <c r="B20" s="1369">
        <f>SUM(B10:B18)</f>
        <v>0</v>
      </c>
      <c r="C20" s="1345" t="s">
        <v>1082</v>
      </c>
      <c r="D20" s="1369">
        <f>SUM(D9:D19)</f>
        <v>0</v>
      </c>
    </row>
    <row r="21" spans="1:4">
      <c r="A21" s="1311"/>
      <c r="B21" s="1311"/>
      <c r="C21" s="1311"/>
      <c r="D21" s="1311"/>
    </row>
    <row r="22" spans="1:4">
      <c r="A22" s="1346" t="s">
        <v>1083</v>
      </c>
      <c r="B22" s="1347"/>
      <c r="C22" s="1347"/>
      <c r="D22" s="1347"/>
    </row>
    <row r="23" spans="1:4" ht="13.5" thickBot="1">
      <c r="A23" s="1347"/>
      <c r="B23" s="1347"/>
      <c r="C23" s="1347"/>
      <c r="D23" s="1347"/>
    </row>
    <row r="24" spans="1:4" ht="42" customHeight="1">
      <c r="A24" s="1348" t="s">
        <v>1084</v>
      </c>
      <c r="B24" s="1349"/>
      <c r="C24" s="1349"/>
      <c r="D24" s="1350">
        <f>B20</f>
        <v>0</v>
      </c>
    </row>
    <row r="25" spans="1:4">
      <c r="A25" s="1351" t="s">
        <v>1085</v>
      </c>
      <c r="B25" s="1352"/>
      <c r="C25" s="1352"/>
      <c r="D25" s="1353">
        <f>D24</f>
        <v>0</v>
      </c>
    </row>
    <row r="26" spans="1:4">
      <c r="A26" s="1354" t="s">
        <v>1086</v>
      </c>
      <c r="B26" s="1355"/>
      <c r="C26" s="1355"/>
      <c r="D26" s="1356"/>
    </row>
    <row r="27" spans="1:4">
      <c r="A27" s="1354" t="s">
        <v>1087</v>
      </c>
      <c r="B27" s="1355"/>
      <c r="C27" s="1355"/>
      <c r="D27" s="1356"/>
    </row>
    <row r="28" spans="1:4">
      <c r="A28" s="1354" t="s">
        <v>1088</v>
      </c>
      <c r="B28" s="1355"/>
      <c r="C28" s="1355"/>
      <c r="D28" s="1356"/>
    </row>
    <row r="29" spans="1:4">
      <c r="A29" s="1354" t="s">
        <v>1089</v>
      </c>
      <c r="B29" s="1355"/>
      <c r="C29" s="1355"/>
      <c r="D29" s="1356"/>
    </row>
    <row r="30" spans="1:4">
      <c r="A30" s="1354" t="s">
        <v>1090</v>
      </c>
      <c r="B30" s="1355"/>
      <c r="C30" s="1355"/>
      <c r="D30" s="1356"/>
    </row>
    <row r="31" spans="1:4">
      <c r="A31" s="1351" t="s">
        <v>1091</v>
      </c>
      <c r="B31" s="1352"/>
      <c r="C31" s="1352"/>
      <c r="D31" s="1357">
        <f>SUM(D25:D30)</f>
        <v>0</v>
      </c>
    </row>
    <row r="32" spans="1:4">
      <c r="A32" s="1351" t="s">
        <v>1092</v>
      </c>
      <c r="B32" s="1352"/>
      <c r="C32" s="1352"/>
      <c r="D32" s="1357">
        <f>D20</f>
        <v>0</v>
      </c>
    </row>
    <row r="33" spans="1:4" ht="13.5" thickBot="1">
      <c r="A33" s="1358" t="s">
        <v>955</v>
      </c>
      <c r="B33" s="1359"/>
      <c r="C33" s="1359"/>
      <c r="D33" s="1360">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5.xml><?xml version="1.0" encoding="utf-8"?>
<worksheet xmlns="http://schemas.openxmlformats.org/spreadsheetml/2006/main" xmlns:r="http://schemas.openxmlformats.org/officeDocument/2006/relationships">
  <sheetPr published="0">
    <tabColor theme="3"/>
    <pageSetUpPr fitToPage="1"/>
  </sheetPr>
  <dimension ref="A1:I34"/>
  <sheetViews>
    <sheetView showGridLines="0" zoomScaleNormal="100" zoomScaleSheetLayoutView="100" workbookViewId="0">
      <selection activeCell="H30" sqref="H30"/>
    </sheetView>
  </sheetViews>
  <sheetFormatPr baseColWidth="10" defaultColWidth="8.85546875" defaultRowHeight="12.75"/>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505" customFormat="1" ht="18">
      <c r="A1" s="75" t="s">
        <v>1404</v>
      </c>
      <c r="B1" s="75"/>
      <c r="C1" s="75"/>
      <c r="D1" s="75"/>
      <c r="E1" s="75"/>
      <c r="F1" s="75"/>
    </row>
    <row r="2" spans="1:6" s="507" customFormat="1" ht="11.25">
      <c r="A2" s="62" t="str">
        <f>'PAGE DE GARDE'!C8</f>
        <v>GAZ</v>
      </c>
      <c r="B2" s="948" t="str">
        <f>'PAGE DE GARDE'!C10</f>
        <v>REALITE 2015 V0</v>
      </c>
      <c r="C2" s="62"/>
      <c r="D2" s="62"/>
      <c r="E2" s="62"/>
      <c r="F2" s="62"/>
    </row>
    <row r="3" spans="1:6" s="507" customFormat="1" ht="11.25">
      <c r="A3" s="271" t="str">
        <f>'PAGE DE GARDE'!C7</f>
        <v>GRD</v>
      </c>
      <c r="B3" s="73"/>
      <c r="C3" s="62"/>
      <c r="D3" s="62"/>
      <c r="E3" s="62"/>
      <c r="F3" s="62"/>
    </row>
    <row r="4" spans="1:6" ht="13.5" thickBot="1">
      <c r="A4" s="22"/>
    </row>
    <row r="5" spans="1:6" s="102" customFormat="1" ht="13.5" thickBot="1">
      <c r="A5" s="508"/>
      <c r="B5" s="509"/>
      <c r="C5" s="511" t="str">
        <f>'PAGE DE GARDE'!$B$16</f>
        <v>REALITE 2014</v>
      </c>
      <c r="D5" s="510" t="str">
        <f>'PAGE DE GARDE'!$B$15</f>
        <v>BUDGET 2015</v>
      </c>
      <c r="E5" s="510" t="str">
        <f>'PAGE DE GARDE'!$B$14</f>
        <v>REALITE 2015</v>
      </c>
      <c r="F5" s="510" t="s">
        <v>965</v>
      </c>
    </row>
    <row r="6" spans="1:6" s="102" customFormat="1" ht="12.75" customHeight="1">
      <c r="A6" s="512"/>
      <c r="B6" s="513"/>
      <c r="C6" s="514"/>
      <c r="D6" s="514"/>
      <c r="E6" s="514"/>
      <c r="F6" s="514"/>
    </row>
    <row r="7" spans="1:6" s="102" customFormat="1">
      <c r="A7" s="512" t="s">
        <v>525</v>
      </c>
      <c r="B7" s="513" t="s">
        <v>526</v>
      </c>
      <c r="C7" s="1523"/>
      <c r="D7" s="1523"/>
      <c r="E7" s="1523"/>
      <c r="F7" s="1523">
        <f>-D7-E7</f>
        <v>0</v>
      </c>
    </row>
    <row r="8" spans="1:6" s="102" customFormat="1">
      <c r="A8" s="516" t="s">
        <v>527</v>
      </c>
      <c r="B8" s="513"/>
      <c r="C8" s="1524"/>
      <c r="D8" s="1524"/>
      <c r="E8" s="1524"/>
      <c r="F8" s="1524"/>
    </row>
    <row r="9" spans="1:6" s="102" customFormat="1">
      <c r="A9" s="517"/>
      <c r="B9" s="518"/>
      <c r="C9" s="1525"/>
      <c r="D9" s="1525"/>
      <c r="E9" s="1525"/>
      <c r="F9" s="1525"/>
    </row>
    <row r="10" spans="1:6" s="102" customFormat="1">
      <c r="A10" s="519" t="s">
        <v>145</v>
      </c>
      <c r="B10" s="525" t="s">
        <v>232</v>
      </c>
      <c r="C10" s="1527"/>
      <c r="D10" s="1527"/>
      <c r="E10" s="1527"/>
      <c r="F10" s="1527"/>
    </row>
    <row r="11" spans="1:6" s="102" customFormat="1">
      <c r="A11" s="521"/>
      <c r="B11" s="522" t="s">
        <v>146</v>
      </c>
      <c r="C11" s="1527"/>
      <c r="D11" s="1527"/>
      <c r="E11" s="1527"/>
      <c r="F11" s="1527"/>
    </row>
    <row r="12" spans="1:6" s="102" customFormat="1">
      <c r="A12" s="521"/>
      <c r="B12" s="522" t="s">
        <v>147</v>
      </c>
      <c r="C12" s="1527"/>
      <c r="D12" s="1527"/>
      <c r="E12" s="1527"/>
      <c r="F12" s="1527"/>
    </row>
    <row r="13" spans="1:6" s="102" customFormat="1">
      <c r="A13" s="523"/>
      <c r="B13" s="524"/>
      <c r="C13" s="1528"/>
      <c r="D13" s="1528"/>
      <c r="E13" s="1528"/>
      <c r="F13" s="1528"/>
    </row>
    <row r="14" spans="1:6" s="102" customFormat="1">
      <c r="A14" s="521"/>
      <c r="B14" s="525"/>
      <c r="C14" s="1526"/>
      <c r="D14" s="1526"/>
      <c r="E14" s="1526"/>
      <c r="F14" s="1526"/>
    </row>
    <row r="15" spans="1:6" s="102" customFormat="1">
      <c r="A15" s="519" t="s">
        <v>528</v>
      </c>
      <c r="B15" s="525"/>
      <c r="C15" s="1527"/>
      <c r="D15" s="1527"/>
      <c r="E15" s="1527"/>
      <c r="F15" s="1527"/>
    </row>
    <row r="16" spans="1:6" s="102" customFormat="1">
      <c r="A16" s="521"/>
      <c r="B16" s="525"/>
      <c r="C16" s="1526"/>
      <c r="D16" s="1526"/>
      <c r="E16" s="1526"/>
      <c r="F16" s="1526"/>
    </row>
    <row r="17" spans="1:9" s="102" customFormat="1">
      <c r="A17" s="517"/>
      <c r="B17" s="518"/>
      <c r="C17" s="1525"/>
      <c r="D17" s="1525"/>
      <c r="E17" s="1525"/>
      <c r="F17" s="1525"/>
    </row>
    <row r="18" spans="1:9" s="102" customFormat="1">
      <c r="A18" s="519" t="s">
        <v>148</v>
      </c>
      <c r="B18" s="525"/>
      <c r="C18" s="1523"/>
      <c r="D18" s="1523"/>
      <c r="E18" s="1523"/>
      <c r="F18" s="1523">
        <f>-D18-E18</f>
        <v>0</v>
      </c>
    </row>
    <row r="19" spans="1:9" s="102" customFormat="1">
      <c r="A19" s="523"/>
      <c r="B19" s="524"/>
      <c r="C19" s="1528"/>
      <c r="D19" s="1528"/>
      <c r="E19" s="1528"/>
      <c r="F19" s="1528"/>
    </row>
    <row r="20" spans="1:9" s="102" customFormat="1">
      <c r="A20" s="521"/>
      <c r="B20" s="525"/>
      <c r="C20" s="1526"/>
      <c r="D20" s="1526"/>
      <c r="E20" s="1526"/>
      <c r="F20" s="1526"/>
    </row>
    <row r="21" spans="1:9" s="102" customFormat="1">
      <c r="A21" s="519" t="s">
        <v>149</v>
      </c>
      <c r="B21" s="520" t="s">
        <v>150</v>
      </c>
      <c r="C21" s="1526">
        <f t="shared" ref="C21:D21" si="0">C22+C26</f>
        <v>0</v>
      </c>
      <c r="D21" s="1526">
        <f t="shared" si="0"/>
        <v>0</v>
      </c>
      <c r="E21" s="1526">
        <f>E22+E26</f>
        <v>0</v>
      </c>
      <c r="F21" s="1529">
        <f>-D21-E21</f>
        <v>0</v>
      </c>
    </row>
    <row r="22" spans="1:9" s="102" customFormat="1">
      <c r="A22" s="521"/>
      <c r="B22" s="522" t="s">
        <v>151</v>
      </c>
      <c r="C22" s="1527">
        <f t="shared" ref="C22:E22" si="1">C23+C24-C25</f>
        <v>0</v>
      </c>
      <c r="D22" s="1527">
        <f t="shared" si="1"/>
        <v>0</v>
      </c>
      <c r="E22" s="1527">
        <f t="shared" si="1"/>
        <v>0</v>
      </c>
      <c r="F22" s="1527">
        <f>-D22-E22</f>
        <v>0</v>
      </c>
    </row>
    <row r="23" spans="1:9" s="102" customFormat="1">
      <c r="A23" s="521"/>
      <c r="B23" s="526" t="s">
        <v>529</v>
      </c>
      <c r="C23" s="1523"/>
      <c r="D23" s="1523"/>
      <c r="E23" s="1523"/>
      <c r="F23" s="1523">
        <f>-D23-E23</f>
        <v>0</v>
      </c>
    </row>
    <row r="24" spans="1:9" s="102" customFormat="1">
      <c r="A24" s="521"/>
      <c r="B24" s="526" t="s">
        <v>152</v>
      </c>
      <c r="C24" s="1523"/>
      <c r="D24" s="1523"/>
      <c r="E24" s="1523"/>
      <c r="F24" s="1523">
        <f t="shared" ref="F24:F26" si="2">-D24-E24</f>
        <v>0</v>
      </c>
    </row>
    <row r="25" spans="1:9" s="102" customFormat="1">
      <c r="A25" s="521"/>
      <c r="B25" s="526" t="s">
        <v>153</v>
      </c>
      <c r="C25" s="1523"/>
      <c r="D25" s="1523"/>
      <c r="E25" s="1523"/>
      <c r="F25" s="1523">
        <f t="shared" si="2"/>
        <v>0</v>
      </c>
    </row>
    <row r="26" spans="1:9" s="102" customFormat="1">
      <c r="A26" s="521"/>
      <c r="B26" s="522" t="s">
        <v>154</v>
      </c>
      <c r="C26" s="1523"/>
      <c r="D26" s="1523"/>
      <c r="E26" s="1523"/>
      <c r="F26" s="1523">
        <f t="shared" si="2"/>
        <v>0</v>
      </c>
    </row>
    <row r="27" spans="1:9" s="102" customFormat="1">
      <c r="A27" s="521"/>
      <c r="B27" s="527"/>
      <c r="C27" s="1527"/>
      <c r="D27" s="1527"/>
      <c r="E27" s="1527"/>
      <c r="F27" s="1527"/>
    </row>
    <row r="28" spans="1:9" s="102" customFormat="1">
      <c r="A28" s="523"/>
      <c r="B28" s="524"/>
      <c r="C28" s="1528"/>
      <c r="D28" s="1528"/>
      <c r="E28" s="1528"/>
      <c r="F28" s="1528"/>
    </row>
    <row r="29" spans="1:9" s="102" customFormat="1">
      <c r="A29" s="521"/>
      <c r="B29" s="525"/>
      <c r="C29" s="1526"/>
      <c r="D29" s="1526"/>
      <c r="E29" s="1526"/>
      <c r="F29" s="1526"/>
    </row>
    <row r="30" spans="1:9" s="102" customFormat="1">
      <c r="A30" s="519" t="s">
        <v>155</v>
      </c>
      <c r="B30" s="525"/>
      <c r="C30" s="1523"/>
      <c r="D30" s="1523"/>
      <c r="E30" s="1523"/>
      <c r="F30" s="1530">
        <f t="shared" ref="F30" si="3">-D30-E30</f>
        <v>0</v>
      </c>
      <c r="H30" s="1287">
        <f>F30+F21</f>
        <v>0</v>
      </c>
      <c r="I30" s="1287" t="s">
        <v>1013</v>
      </c>
    </row>
    <row r="31" spans="1:9" s="102" customFormat="1" ht="13.5" thickBot="1">
      <c r="A31" s="521"/>
      <c r="B31" s="525"/>
      <c r="C31" s="1526"/>
      <c r="D31" s="1526"/>
      <c r="E31" s="1526"/>
      <c r="F31" s="1526"/>
    </row>
    <row r="32" spans="1:9" s="112" customFormat="1">
      <c r="A32" s="528"/>
      <c r="B32" s="529"/>
      <c r="C32" s="1531"/>
      <c r="D32" s="1531"/>
      <c r="E32" s="1531"/>
      <c r="F32" s="1531"/>
    </row>
    <row r="33" spans="1:6" s="112" customFormat="1">
      <c r="A33" s="530" t="s">
        <v>530</v>
      </c>
      <c r="B33" s="513" t="s">
        <v>526</v>
      </c>
      <c r="C33" s="1532">
        <f t="shared" ref="C33:E33" si="4">C7+C10+C15+C18+C21+C30</f>
        <v>0</v>
      </c>
      <c r="D33" s="1532">
        <f t="shared" si="4"/>
        <v>0</v>
      </c>
      <c r="E33" s="1532">
        <f t="shared" si="4"/>
        <v>0</v>
      </c>
      <c r="F33" s="1532">
        <f t="shared" ref="F33" si="5">-D33-E33</f>
        <v>0</v>
      </c>
    </row>
    <row r="34" spans="1:6" s="112" customFormat="1" ht="13.5" thickBot="1">
      <c r="A34" s="531" t="s">
        <v>531</v>
      </c>
      <c r="B34" s="532"/>
      <c r="C34" s="533"/>
      <c r="D34" s="533"/>
      <c r="E34" s="533"/>
      <c r="F34" s="533"/>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sheetPr published="0">
    <tabColor theme="3"/>
    <pageSetUpPr fitToPage="1"/>
  </sheetPr>
  <dimension ref="A1:I30"/>
  <sheetViews>
    <sheetView showGridLines="0" zoomScaleNormal="100" zoomScaleSheetLayoutView="100" workbookViewId="0"/>
  </sheetViews>
  <sheetFormatPr baseColWidth="10" defaultColWidth="8.85546875" defaultRowHeight="12.75"/>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505" customFormat="1" ht="18">
      <c r="A1" s="75" t="s">
        <v>1405</v>
      </c>
      <c r="B1" s="75"/>
      <c r="C1" s="75"/>
      <c r="D1" s="75"/>
      <c r="E1" s="504"/>
      <c r="F1" s="504"/>
    </row>
    <row r="2" spans="1:6" s="507" customFormat="1" ht="11.25">
      <c r="A2" s="62" t="str">
        <f>'PAGE DE GARDE'!C8</f>
        <v>GAZ</v>
      </c>
      <c r="B2" s="948" t="str">
        <f>'PAGE DE GARDE'!C10</f>
        <v>REALITE 2015 V0</v>
      </c>
      <c r="C2" s="62"/>
      <c r="D2" s="62"/>
      <c r="E2" s="506"/>
      <c r="F2" s="506"/>
    </row>
    <row r="3" spans="1:6" s="507" customFormat="1" ht="11.25">
      <c r="A3" s="271" t="str">
        <f>'PAGE DE GARDE'!C7</f>
        <v>GRD</v>
      </c>
      <c r="B3" s="73"/>
      <c r="C3" s="62"/>
      <c r="D3" s="62"/>
      <c r="E3" s="506"/>
      <c r="F3" s="506"/>
    </row>
    <row r="4" spans="1:6" ht="13.5" thickBot="1">
      <c r="A4" s="22"/>
    </row>
    <row r="5" spans="1:6" s="102" customFormat="1" ht="30.75" customHeight="1" thickBot="1">
      <c r="A5" s="508"/>
      <c r="B5" s="534"/>
      <c r="C5" s="1288" t="str">
        <f>'PAGE DE GARDE'!B16</f>
        <v>REALITE 2014</v>
      </c>
      <c r="D5" s="1289" t="str">
        <f>'PAGE DE GARDE'!B15</f>
        <v>BUDGET 2015</v>
      </c>
      <c r="E5" s="1289" t="str">
        <f>'PAGE DE GARDE'!B14</f>
        <v>REALITE 2015</v>
      </c>
      <c r="F5" s="1290" t="s">
        <v>965</v>
      </c>
    </row>
    <row r="6" spans="1:6" s="102" customFormat="1">
      <c r="A6" s="535"/>
      <c r="B6" s="536"/>
      <c r="C6" s="1533"/>
      <c r="D6" s="1534"/>
      <c r="E6" s="1535"/>
      <c r="F6" s="1535"/>
    </row>
    <row r="7" spans="1:6" s="102" customFormat="1">
      <c r="A7" s="512" t="s">
        <v>574</v>
      </c>
      <c r="B7" s="536" t="s">
        <v>573</v>
      </c>
      <c r="C7" s="1536"/>
      <c r="D7" s="1537">
        <f>C29</f>
        <v>0</v>
      </c>
      <c r="E7" s="1538">
        <f>D29</f>
        <v>0</v>
      </c>
      <c r="F7" s="1538">
        <f>-D7-E7</f>
        <v>0</v>
      </c>
    </row>
    <row r="8" spans="1:6" s="102" customFormat="1">
      <c r="A8" s="512" t="s">
        <v>527</v>
      </c>
      <c r="B8" s="537"/>
      <c r="C8" s="1534"/>
      <c r="D8" s="1534"/>
      <c r="E8" s="1535"/>
      <c r="F8" s="1535"/>
    </row>
    <row r="9" spans="1:6" s="102" customFormat="1">
      <c r="A9" s="517"/>
      <c r="B9" s="538"/>
      <c r="C9" s="1539"/>
      <c r="D9" s="1539"/>
      <c r="E9" s="1540"/>
      <c r="F9" s="1540"/>
    </row>
    <row r="10" spans="1:6" s="102" customFormat="1">
      <c r="A10" s="519" t="s">
        <v>145</v>
      </c>
      <c r="B10" s="542" t="s">
        <v>232</v>
      </c>
      <c r="C10" s="1542">
        <f>C11+C12</f>
        <v>0</v>
      </c>
      <c r="D10" s="1542">
        <f>D11+D12</f>
        <v>0</v>
      </c>
      <c r="E10" s="1542">
        <f>E11+E12</f>
        <v>0</v>
      </c>
      <c r="F10" s="1542">
        <f>-D10-E10</f>
        <v>0</v>
      </c>
    </row>
    <row r="11" spans="1:6" s="102" customFormat="1">
      <c r="A11" s="521"/>
      <c r="B11" s="540" t="s">
        <v>146</v>
      </c>
      <c r="C11" s="1543"/>
      <c r="D11" s="1543"/>
      <c r="E11" s="1544"/>
      <c r="F11" s="1544">
        <f>-D11-E11</f>
        <v>0</v>
      </c>
    </row>
    <row r="12" spans="1:6" s="102" customFormat="1">
      <c r="A12" s="521"/>
      <c r="B12" s="540" t="s">
        <v>147</v>
      </c>
      <c r="C12" s="1543"/>
      <c r="D12" s="1543"/>
      <c r="E12" s="1544"/>
      <c r="F12" s="1544">
        <f>-D12-E12</f>
        <v>0</v>
      </c>
    </row>
    <row r="13" spans="1:6" s="102" customFormat="1">
      <c r="A13" s="523"/>
      <c r="B13" s="541"/>
      <c r="C13" s="1545"/>
      <c r="D13" s="1545"/>
      <c r="E13" s="1546"/>
      <c r="F13" s="1546"/>
    </row>
    <row r="14" spans="1:6" s="102" customFormat="1">
      <c r="A14" s="521"/>
      <c r="B14" s="542"/>
      <c r="C14" s="1541"/>
      <c r="D14" s="1541"/>
      <c r="E14" s="1542"/>
      <c r="F14" s="1542"/>
    </row>
    <row r="15" spans="1:6" s="102" customFormat="1">
      <c r="A15" s="519" t="s">
        <v>156</v>
      </c>
      <c r="B15" s="542"/>
      <c r="C15" s="1543"/>
      <c r="D15" s="1543"/>
      <c r="E15" s="1544"/>
      <c r="F15" s="1544">
        <f>-D15-E15</f>
        <v>0</v>
      </c>
    </row>
    <row r="16" spans="1:6" s="102" customFormat="1">
      <c r="A16" s="521"/>
      <c r="B16" s="542"/>
      <c r="C16" s="1541"/>
      <c r="D16" s="1541"/>
      <c r="E16" s="1542"/>
      <c r="F16" s="1542"/>
    </row>
    <row r="17" spans="1:9" s="102" customFormat="1">
      <c r="A17" s="517"/>
      <c r="B17" s="538"/>
      <c r="C17" s="1539"/>
      <c r="D17" s="1539"/>
      <c r="E17" s="1540"/>
      <c r="F17" s="1540"/>
    </row>
    <row r="18" spans="1:9" s="102" customFormat="1">
      <c r="A18" s="519" t="s">
        <v>148</v>
      </c>
      <c r="B18" s="542"/>
      <c r="C18" s="1543"/>
      <c r="D18" s="1543"/>
      <c r="E18" s="1544"/>
      <c r="F18" s="1544">
        <f>-D18-E18</f>
        <v>0</v>
      </c>
    </row>
    <row r="19" spans="1:9" s="102" customFormat="1">
      <c r="A19" s="523"/>
      <c r="B19" s="541"/>
      <c r="C19" s="1545"/>
      <c r="D19" s="1545"/>
      <c r="E19" s="1546"/>
      <c r="F19" s="1546"/>
    </row>
    <row r="20" spans="1:9" s="102" customFormat="1">
      <c r="A20" s="521"/>
      <c r="B20" s="542"/>
      <c r="C20" s="1541"/>
      <c r="D20" s="1541"/>
      <c r="E20" s="1542"/>
      <c r="F20" s="1542"/>
    </row>
    <row r="21" spans="1:9" s="102" customFormat="1">
      <c r="A21" s="519" t="s">
        <v>149</v>
      </c>
      <c r="B21" s="543" t="s">
        <v>532</v>
      </c>
      <c r="C21" s="1547"/>
      <c r="D21" s="1548">
        <f>+D22-D23</f>
        <v>0</v>
      </c>
      <c r="E21" s="1548">
        <f>+E22-E23</f>
        <v>0</v>
      </c>
      <c r="F21" s="1549">
        <f>-D21-E21</f>
        <v>0</v>
      </c>
    </row>
    <row r="22" spans="1:9" s="102" customFormat="1">
      <c r="A22" s="521"/>
      <c r="B22" s="544" t="s">
        <v>529</v>
      </c>
      <c r="C22" s="1550"/>
      <c r="D22" s="1544"/>
      <c r="E22" s="1544"/>
      <c r="F22" s="1544">
        <f>-D22-E22</f>
        <v>0</v>
      </c>
    </row>
    <row r="23" spans="1:9" s="102" customFormat="1">
      <c r="A23" s="521"/>
      <c r="B23" s="544" t="s">
        <v>533</v>
      </c>
      <c r="C23" s="1550"/>
      <c r="D23" s="1544"/>
      <c r="E23" s="1544"/>
      <c r="F23" s="1544">
        <f>-D23-E23</f>
        <v>0</v>
      </c>
    </row>
    <row r="24" spans="1:9" s="102" customFormat="1">
      <c r="A24" s="523"/>
      <c r="B24" s="541"/>
      <c r="C24" s="1545"/>
      <c r="D24" s="1545"/>
      <c r="E24" s="1546"/>
      <c r="F24" s="1546"/>
    </row>
    <row r="25" spans="1:9" s="102" customFormat="1">
      <c r="A25" s="521"/>
      <c r="B25" s="542"/>
      <c r="C25" s="1541"/>
      <c r="D25" s="1541"/>
      <c r="E25" s="1542"/>
      <c r="F25" s="1542"/>
    </row>
    <row r="26" spans="1:9" s="102" customFormat="1">
      <c r="A26" s="519" t="s">
        <v>155</v>
      </c>
      <c r="B26" s="542"/>
      <c r="C26" s="1543"/>
      <c r="D26" s="1543"/>
      <c r="E26" s="1544"/>
      <c r="F26" s="1549">
        <f>-D26-E26</f>
        <v>0</v>
      </c>
      <c r="H26" s="1287">
        <f>F26+F21</f>
        <v>0</v>
      </c>
      <c r="I26" s="278" t="s">
        <v>1014</v>
      </c>
    </row>
    <row r="27" spans="1:9" s="102" customFormat="1" ht="13.5" thickBot="1">
      <c r="A27" s="523"/>
      <c r="B27" s="541"/>
      <c r="C27" s="1545"/>
      <c r="D27" s="1545"/>
      <c r="E27" s="1546"/>
      <c r="F27" s="1546"/>
    </row>
    <row r="28" spans="1:9" s="112" customFormat="1">
      <c r="A28" s="528"/>
      <c r="B28" s="545"/>
      <c r="C28" s="1551"/>
      <c r="D28" s="1551"/>
      <c r="E28" s="1552"/>
      <c r="F28" s="1552"/>
    </row>
    <row r="29" spans="1:9" s="112" customFormat="1">
      <c r="A29" s="530" t="s">
        <v>575</v>
      </c>
      <c r="B29" s="536" t="s">
        <v>573</v>
      </c>
      <c r="C29" s="1553">
        <f>C10+C15+C18+C21+C26</f>
        <v>0</v>
      </c>
      <c r="D29" s="1553">
        <f>D10+D15+D18+D21+D26</f>
        <v>0</v>
      </c>
      <c r="E29" s="1553">
        <f>E10+E15+E18+E21+E26</f>
        <v>0</v>
      </c>
      <c r="F29" s="1553">
        <f>-D29-E29</f>
        <v>0</v>
      </c>
    </row>
    <row r="30" spans="1:9" s="112" customFormat="1" ht="13.5" thickBot="1">
      <c r="A30" s="531" t="s">
        <v>531</v>
      </c>
      <c r="B30" s="546"/>
      <c r="C30" s="1554"/>
      <c r="D30" s="1555"/>
      <c r="E30" s="1556"/>
      <c r="F30" s="1556"/>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sheetPr published="0">
    <tabColor theme="3"/>
    <pageSetUpPr fitToPage="1"/>
  </sheetPr>
  <dimension ref="A1:F34"/>
  <sheetViews>
    <sheetView showGridLines="0" zoomScaleNormal="100" zoomScaleSheetLayoutView="100" workbookViewId="0"/>
  </sheetViews>
  <sheetFormatPr baseColWidth="10" defaultColWidth="8.85546875" defaultRowHeight="12.75"/>
  <cols>
    <col min="1" max="1" width="39.85546875" style="7" customWidth="1"/>
    <col min="2" max="2" width="38.7109375" style="7" customWidth="1"/>
    <col min="3" max="5" width="23.42578125" style="7" customWidth="1"/>
    <col min="6" max="16384" width="8.85546875" style="7"/>
  </cols>
  <sheetData>
    <row r="1" spans="1:6" s="505" customFormat="1" ht="18">
      <c r="A1" s="75" t="s">
        <v>1406</v>
      </c>
      <c r="B1" s="75"/>
      <c r="C1" s="75"/>
      <c r="D1" s="75"/>
      <c r="E1" s="75"/>
    </row>
    <row r="2" spans="1:6" s="507" customFormat="1" ht="11.25">
      <c r="A2" s="62" t="str">
        <f>'PAGE DE GARDE'!C8</f>
        <v>GAZ</v>
      </c>
      <c r="B2" s="948" t="str">
        <f>'PAGE DE GARDE'!C10</f>
        <v>REALITE 2015 V0</v>
      </c>
      <c r="C2" s="62"/>
      <c r="D2" s="62"/>
      <c r="E2" s="62"/>
    </row>
    <row r="3" spans="1:6" s="507" customFormat="1" ht="11.25">
      <c r="A3" s="271" t="str">
        <f>'PAGE DE GARDE'!C7</f>
        <v>GRD</v>
      </c>
      <c r="B3" s="73"/>
      <c r="C3" s="62"/>
      <c r="D3" s="62"/>
      <c r="E3" s="62"/>
    </row>
    <row r="4" spans="1:6" ht="13.5" thickBot="1">
      <c r="A4" s="22"/>
    </row>
    <row r="5" spans="1:6" s="102" customFormat="1" ht="13.5" thickBot="1">
      <c r="A5" s="508"/>
      <c r="B5" s="534"/>
      <c r="C5" s="1288" t="str">
        <f>'PAGE DE GARDE'!$B$16</f>
        <v>REALITE 2014</v>
      </c>
      <c r="D5" s="1289" t="str">
        <f>'PAGE DE GARDE'!$B$15</f>
        <v>BUDGET 2015</v>
      </c>
      <c r="E5" s="1290" t="str">
        <f>'PAGE DE GARDE'!$B$14</f>
        <v>REALITE 2015</v>
      </c>
    </row>
    <row r="6" spans="1:6" s="102" customFormat="1" ht="12.75" customHeight="1">
      <c r="A6" s="512"/>
      <c r="B6" s="536"/>
      <c r="C6" s="1534"/>
      <c r="D6" s="1535"/>
      <c r="E6" s="1535"/>
      <c r="F6" s="515"/>
    </row>
    <row r="7" spans="1:6" s="102" customFormat="1">
      <c r="A7" s="512" t="s">
        <v>858</v>
      </c>
      <c r="B7" s="536" t="s">
        <v>526</v>
      </c>
      <c r="C7" s="1543"/>
      <c r="D7" s="1544"/>
      <c r="E7" s="1544"/>
      <c r="F7" s="515"/>
    </row>
    <row r="8" spans="1:6" s="102" customFormat="1">
      <c r="A8" s="516" t="s">
        <v>527</v>
      </c>
      <c r="B8" s="536"/>
      <c r="C8" s="1563"/>
      <c r="D8" s="1564"/>
      <c r="E8" s="1564"/>
      <c r="F8" s="515"/>
    </row>
    <row r="9" spans="1:6" s="102" customFormat="1">
      <c r="A9" s="517"/>
      <c r="B9" s="1559"/>
      <c r="C9" s="1565"/>
      <c r="D9" s="1540"/>
      <c r="E9" s="1540"/>
    </row>
    <row r="10" spans="1:6" s="102" customFormat="1">
      <c r="A10" s="519" t="s">
        <v>145</v>
      </c>
      <c r="B10" s="542" t="s">
        <v>232</v>
      </c>
      <c r="C10" s="1989">
        <f t="shared" ref="C10:E10" si="0">C11+C12</f>
        <v>0</v>
      </c>
      <c r="D10" s="1990">
        <f t="shared" si="0"/>
        <v>0</v>
      </c>
      <c r="E10" s="1542">
        <f t="shared" si="0"/>
        <v>0</v>
      </c>
    </row>
    <row r="11" spans="1:6" s="102" customFormat="1">
      <c r="A11" s="521"/>
      <c r="B11" s="540" t="s">
        <v>146</v>
      </c>
      <c r="C11" s="1543"/>
      <c r="D11" s="1544"/>
      <c r="E11" s="1544"/>
      <c r="F11" s="515"/>
    </row>
    <row r="12" spans="1:6" s="102" customFormat="1">
      <c r="A12" s="521"/>
      <c r="B12" s="540" t="s">
        <v>147</v>
      </c>
      <c r="C12" s="1543"/>
      <c r="D12" s="1544"/>
      <c r="E12" s="1544"/>
      <c r="F12" s="515"/>
    </row>
    <row r="13" spans="1:6" s="102" customFormat="1">
      <c r="A13" s="523"/>
      <c r="B13" s="1560"/>
      <c r="C13" s="1545"/>
      <c r="D13" s="1566"/>
      <c r="E13" s="1566"/>
    </row>
    <row r="14" spans="1:6" s="102" customFormat="1">
      <c r="A14" s="521"/>
      <c r="B14" s="542"/>
      <c r="C14" s="1541"/>
      <c r="D14" s="1542"/>
      <c r="E14" s="1542"/>
    </row>
    <row r="15" spans="1:6" s="102" customFormat="1">
      <c r="A15" s="519" t="s">
        <v>528</v>
      </c>
      <c r="B15" s="542"/>
      <c r="C15" s="1543"/>
      <c r="D15" s="1544"/>
      <c r="E15" s="1544"/>
    </row>
    <row r="16" spans="1:6" s="102" customFormat="1">
      <c r="A16" s="521"/>
      <c r="B16" s="542"/>
      <c r="C16" s="1541"/>
      <c r="D16" s="1542"/>
      <c r="E16" s="1542"/>
    </row>
    <row r="17" spans="1:5" s="102" customFormat="1">
      <c r="A17" s="517"/>
      <c r="B17" s="1559"/>
      <c r="C17" s="1565"/>
      <c r="D17" s="1540"/>
      <c r="E17" s="1540"/>
    </row>
    <row r="18" spans="1:5" s="102" customFormat="1">
      <c r="A18" s="519" t="s">
        <v>148</v>
      </c>
      <c r="B18" s="542"/>
      <c r="C18" s="1543"/>
      <c r="D18" s="1544"/>
      <c r="E18" s="1544"/>
    </row>
    <row r="19" spans="1:5" s="102" customFormat="1">
      <c r="A19" s="523"/>
      <c r="B19" s="1560"/>
      <c r="C19" s="1545"/>
      <c r="D19" s="1566"/>
      <c r="E19" s="1566"/>
    </row>
    <row r="20" spans="1:5" s="102" customFormat="1">
      <c r="A20" s="521"/>
      <c r="B20" s="542"/>
      <c r="C20" s="1541"/>
      <c r="D20" s="1542"/>
      <c r="E20" s="1542"/>
    </row>
    <row r="21" spans="1:5" s="102" customFormat="1">
      <c r="A21" s="519" t="s">
        <v>149</v>
      </c>
      <c r="B21" s="539" t="s">
        <v>150</v>
      </c>
      <c r="C21" s="1541">
        <f t="shared" ref="C21:E21" si="1">C22+C26</f>
        <v>0</v>
      </c>
      <c r="D21" s="1542">
        <f t="shared" si="1"/>
        <v>0</v>
      </c>
      <c r="E21" s="1542">
        <f t="shared" si="1"/>
        <v>0</v>
      </c>
    </row>
    <row r="22" spans="1:5" s="102" customFormat="1">
      <c r="A22" s="521"/>
      <c r="B22" s="540" t="s">
        <v>151</v>
      </c>
      <c r="C22" s="1550">
        <f t="shared" ref="C22:E22" si="2">C23+C24-C25</f>
        <v>0</v>
      </c>
      <c r="D22" s="1557">
        <f t="shared" si="2"/>
        <v>0</v>
      </c>
      <c r="E22" s="1557">
        <f t="shared" si="2"/>
        <v>0</v>
      </c>
    </row>
    <row r="23" spans="1:5" s="102" customFormat="1">
      <c r="A23" s="521"/>
      <c r="B23" s="544" t="s">
        <v>529</v>
      </c>
      <c r="C23" s="1543"/>
      <c r="D23" s="1544"/>
      <c r="E23" s="1544"/>
    </row>
    <row r="24" spans="1:5" s="102" customFormat="1">
      <c r="A24" s="521"/>
      <c r="B24" s="544" t="s">
        <v>152</v>
      </c>
      <c r="C24" s="1543"/>
      <c r="D24" s="1544"/>
      <c r="E24" s="1544"/>
    </row>
    <row r="25" spans="1:5" s="102" customFormat="1">
      <c r="A25" s="521"/>
      <c r="B25" s="544" t="s">
        <v>153</v>
      </c>
      <c r="C25" s="1543"/>
      <c r="D25" s="1544"/>
      <c r="E25" s="1544"/>
    </row>
    <row r="26" spans="1:5" s="102" customFormat="1">
      <c r="A26" s="521"/>
      <c r="B26" s="540" t="s">
        <v>154</v>
      </c>
      <c r="C26" s="1543"/>
      <c r="D26" s="1544"/>
      <c r="E26" s="1544"/>
    </row>
    <row r="27" spans="1:5" s="102" customFormat="1">
      <c r="A27" s="521"/>
      <c r="B27" s="1561"/>
      <c r="C27" s="1550"/>
      <c r="D27" s="1557"/>
      <c r="E27" s="1557"/>
    </row>
    <row r="28" spans="1:5" s="102" customFormat="1">
      <c r="A28" s="523"/>
      <c r="B28" s="1560"/>
      <c r="C28" s="1545"/>
      <c r="D28" s="1566"/>
      <c r="E28" s="1566"/>
    </row>
    <row r="29" spans="1:5" s="102" customFormat="1">
      <c r="A29" s="521"/>
      <c r="B29" s="542"/>
      <c r="C29" s="1541"/>
      <c r="D29" s="1542"/>
      <c r="E29" s="1542"/>
    </row>
    <row r="30" spans="1:5" s="102" customFormat="1">
      <c r="A30" s="519" t="s">
        <v>155</v>
      </c>
      <c r="B30" s="542"/>
      <c r="C30" s="1543"/>
      <c r="D30" s="1544"/>
      <c r="E30" s="1544"/>
    </row>
    <row r="31" spans="1:5" s="102" customFormat="1" ht="13.5" thickBot="1">
      <c r="A31" s="521"/>
      <c r="B31" s="542"/>
      <c r="C31" s="1541"/>
      <c r="D31" s="1542"/>
      <c r="E31" s="1542"/>
    </row>
    <row r="32" spans="1:5" s="112" customFormat="1">
      <c r="A32" s="528"/>
      <c r="B32" s="545"/>
      <c r="C32" s="1551"/>
      <c r="D32" s="1552"/>
      <c r="E32" s="1552"/>
    </row>
    <row r="33" spans="1:5" s="112" customFormat="1">
      <c r="A33" s="530" t="s">
        <v>859</v>
      </c>
      <c r="B33" s="536" t="s">
        <v>526</v>
      </c>
      <c r="C33" s="568">
        <f>C7+C10+C15+C18+C21+C30</f>
        <v>0</v>
      </c>
      <c r="D33" s="1558">
        <f t="shared" ref="D33:E33" si="3">D7+D10+D15+D18+D21+D30</f>
        <v>0</v>
      </c>
      <c r="E33" s="1558">
        <f t="shared" si="3"/>
        <v>0</v>
      </c>
    </row>
    <row r="34" spans="1:5" s="112" customFormat="1" ht="13.5" thickBot="1">
      <c r="A34" s="531" t="s">
        <v>531</v>
      </c>
      <c r="B34" s="1562"/>
      <c r="C34" s="1555"/>
      <c r="D34" s="1556"/>
      <c r="E34" s="1556"/>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8.xml><?xml version="1.0" encoding="utf-8"?>
<worksheet xmlns="http://schemas.openxmlformats.org/spreadsheetml/2006/main" xmlns:r="http://schemas.openxmlformats.org/officeDocument/2006/relationships">
  <sheetPr published="0">
    <tabColor theme="3"/>
    <pageSetUpPr fitToPage="1"/>
  </sheetPr>
  <dimension ref="A1:J210"/>
  <sheetViews>
    <sheetView showGridLines="0" zoomScaleNormal="100" workbookViewId="0"/>
  </sheetViews>
  <sheetFormatPr baseColWidth="10" defaultColWidth="8.85546875" defaultRowHeight="12.75"/>
  <cols>
    <col min="1" max="1" width="23.7109375" style="348" customWidth="1"/>
    <col min="2" max="2" width="62.5703125" style="348" customWidth="1"/>
    <col min="3" max="3" width="21.140625" style="348" customWidth="1"/>
    <col min="4" max="7" width="21.7109375" style="348" customWidth="1"/>
    <col min="8" max="8" width="21.28515625" style="348" bestFit="1" customWidth="1"/>
    <col min="9" max="16384" width="8.85546875" style="348"/>
  </cols>
  <sheetData>
    <row r="1" spans="1:8" s="276" customFormat="1" ht="18">
      <c r="A1" s="1076" t="s">
        <v>1407</v>
      </c>
      <c r="B1" s="1076"/>
      <c r="C1" s="1076"/>
      <c r="D1" s="1081"/>
      <c r="E1" s="1082"/>
      <c r="F1" s="1082"/>
      <c r="G1" s="1082"/>
      <c r="H1" s="1076"/>
    </row>
    <row r="2" spans="1:8" s="277" customFormat="1" ht="11.25">
      <c r="A2" s="1077" t="str">
        <f>'PAGE DE GARDE'!C8</f>
        <v>GAZ</v>
      </c>
      <c r="B2" s="1078" t="str">
        <f>'PAGE DE GARDE'!C10</f>
        <v>REALITE 2015 V0</v>
      </c>
      <c r="C2" s="1077"/>
      <c r="D2" s="1083"/>
      <c r="E2" s="1080"/>
      <c r="F2" s="1080"/>
      <c r="G2" s="1080"/>
      <c r="H2" s="1077"/>
    </row>
    <row r="3" spans="1:8" s="277" customFormat="1" ht="11.25">
      <c r="A3" s="1079" t="str">
        <f>'PAGE DE GARDE'!C7</f>
        <v>GRD</v>
      </c>
      <c r="B3" s="1080"/>
      <c r="C3" s="1077"/>
      <c r="D3" s="1083"/>
      <c r="E3" s="1080"/>
      <c r="F3" s="1080"/>
      <c r="G3" s="1080"/>
      <c r="H3" s="1077"/>
    </row>
    <row r="4" spans="1:8" ht="13.5" thickBot="1"/>
    <row r="5" spans="1:8" s="515" customFormat="1" ht="15" customHeight="1" thickBot="1">
      <c r="A5" s="2719"/>
      <c r="B5" s="2720"/>
      <c r="C5" s="2710" t="s">
        <v>860</v>
      </c>
      <c r="D5" s="2712" t="s">
        <v>1188</v>
      </c>
      <c r="E5" s="2712"/>
      <c r="F5" s="2712"/>
      <c r="G5" s="2712"/>
      <c r="H5" s="2717" t="s">
        <v>861</v>
      </c>
    </row>
    <row r="6" spans="1:8" s="515" customFormat="1" ht="59.25" customHeight="1" thickBot="1">
      <c r="A6" s="2715" t="s">
        <v>534</v>
      </c>
      <c r="B6" s="2716"/>
      <c r="C6" s="2711"/>
      <c r="D6" s="1567" t="s">
        <v>539</v>
      </c>
      <c r="E6" s="1568" t="s">
        <v>540</v>
      </c>
      <c r="F6" s="1567" t="s">
        <v>538</v>
      </c>
      <c r="G6" s="1568" t="s">
        <v>541</v>
      </c>
      <c r="H6" s="2718"/>
    </row>
    <row r="7" spans="1:8" s="515" customFormat="1">
      <c r="A7" s="1106"/>
      <c r="B7" s="1107"/>
      <c r="C7" s="1108"/>
      <c r="D7" s="1124"/>
      <c r="E7" s="1124"/>
      <c r="F7" s="1124"/>
      <c r="G7" s="1124"/>
      <c r="H7" s="1125"/>
    </row>
    <row r="8" spans="1:8" s="515" customFormat="1">
      <c r="A8" s="1106"/>
      <c r="B8" s="1109" t="s">
        <v>1220</v>
      </c>
      <c r="C8" s="1070"/>
      <c r="D8" s="547"/>
      <c r="E8" s="547"/>
      <c r="F8" s="547"/>
      <c r="G8" s="1131">
        <f t="shared" ref="G8:G26" si="0">SUM(D8:F8)</f>
        <v>0</v>
      </c>
      <c r="H8" s="1132">
        <f t="shared" ref="H8:H26" si="1">C8+G8</f>
        <v>0</v>
      </c>
    </row>
    <row r="9" spans="1:8" s="515" customFormat="1">
      <c r="A9" s="1106"/>
      <c r="B9" s="1109" t="s">
        <v>157</v>
      </c>
      <c r="C9" s="1070"/>
      <c r="D9" s="547"/>
      <c r="E9" s="547"/>
      <c r="F9" s="547"/>
      <c r="G9" s="1131">
        <f t="shared" si="0"/>
        <v>0</v>
      </c>
      <c r="H9" s="1132">
        <f t="shared" si="1"/>
        <v>0</v>
      </c>
    </row>
    <row r="10" spans="1:8" s="515" customFormat="1">
      <c r="A10" s="1106"/>
      <c r="B10" s="1109" t="s">
        <v>158</v>
      </c>
      <c r="C10" s="1987"/>
      <c r="D10" s="1988"/>
      <c r="E10" s="547"/>
      <c r="F10" s="547"/>
      <c r="G10" s="1131">
        <f t="shared" si="0"/>
        <v>0</v>
      </c>
      <c r="H10" s="1132">
        <f t="shared" si="1"/>
        <v>0</v>
      </c>
    </row>
    <row r="11" spans="1:8" s="515" customFormat="1">
      <c r="A11" s="1106"/>
      <c r="B11" s="1109" t="s">
        <v>1350</v>
      </c>
      <c r="C11" s="1070"/>
      <c r="D11" s="547"/>
      <c r="E11" s="547"/>
      <c r="F11" s="547"/>
      <c r="G11" s="1131">
        <f t="shared" si="0"/>
        <v>0</v>
      </c>
      <c r="H11" s="1132">
        <f t="shared" si="1"/>
        <v>0</v>
      </c>
    </row>
    <row r="12" spans="1:8" s="515" customFormat="1">
      <c r="A12" s="1106"/>
      <c r="B12" s="1109" t="s">
        <v>1351</v>
      </c>
      <c r="C12" s="1070"/>
      <c r="D12" s="547"/>
      <c r="E12" s="547"/>
      <c r="F12" s="547"/>
      <c r="G12" s="1131">
        <f t="shared" si="0"/>
        <v>0</v>
      </c>
      <c r="H12" s="1132">
        <f>C12+G12</f>
        <v>0</v>
      </c>
    </row>
    <row r="13" spans="1:8" s="515" customFormat="1">
      <c r="A13" s="1106"/>
      <c r="B13" s="1110" t="s">
        <v>1352</v>
      </c>
      <c r="C13" s="1070"/>
      <c r="D13" s="547"/>
      <c r="E13" s="547"/>
      <c r="F13" s="547"/>
      <c r="G13" s="1131">
        <f>SUM(D13:F13)</f>
        <v>0</v>
      </c>
      <c r="H13" s="1132">
        <f t="shared" si="1"/>
        <v>0</v>
      </c>
    </row>
    <row r="14" spans="1:8" s="515" customFormat="1">
      <c r="A14" s="1106"/>
      <c r="B14" s="1110" t="s">
        <v>1353</v>
      </c>
      <c r="C14" s="1070"/>
      <c r="D14" s="547"/>
      <c r="E14" s="547"/>
      <c r="F14" s="547"/>
      <c r="G14" s="1131">
        <f t="shared" si="0"/>
        <v>0</v>
      </c>
      <c r="H14" s="1132">
        <f t="shared" si="1"/>
        <v>0</v>
      </c>
    </row>
    <row r="15" spans="1:8" s="515" customFormat="1">
      <c r="A15" s="1106"/>
      <c r="B15" s="1109" t="s">
        <v>1354</v>
      </c>
      <c r="C15" s="1070"/>
      <c r="D15" s="547"/>
      <c r="E15" s="547"/>
      <c r="F15" s="547"/>
      <c r="G15" s="1131">
        <f t="shared" si="0"/>
        <v>0</v>
      </c>
      <c r="H15" s="1132">
        <f t="shared" si="1"/>
        <v>0</v>
      </c>
    </row>
    <row r="16" spans="1:8" s="515" customFormat="1">
      <c r="A16" s="1106"/>
      <c r="B16" s="1109" t="s">
        <v>1355</v>
      </c>
      <c r="C16" s="1070"/>
      <c r="D16" s="547"/>
      <c r="E16" s="547"/>
      <c r="F16" s="547"/>
      <c r="G16" s="1131">
        <f>SUM(D16:F16)</f>
        <v>0</v>
      </c>
      <c r="H16" s="1132">
        <f t="shared" si="1"/>
        <v>0</v>
      </c>
    </row>
    <row r="17" spans="1:9" s="515" customFormat="1">
      <c r="A17" s="1106"/>
      <c r="B17" s="1109" t="s">
        <v>1356</v>
      </c>
      <c r="C17" s="1070"/>
      <c r="D17" s="547"/>
      <c r="E17" s="547"/>
      <c r="F17" s="547"/>
      <c r="G17" s="1131">
        <f t="shared" si="0"/>
        <v>0</v>
      </c>
      <c r="H17" s="1132">
        <f t="shared" si="1"/>
        <v>0</v>
      </c>
    </row>
    <row r="18" spans="1:9" s="515" customFormat="1">
      <c r="A18" s="1106"/>
      <c r="B18" s="1109" t="s">
        <v>1357</v>
      </c>
      <c r="C18" s="1070"/>
      <c r="D18" s="547"/>
      <c r="E18" s="547"/>
      <c r="F18" s="547"/>
      <c r="G18" s="1131">
        <f t="shared" si="0"/>
        <v>0</v>
      </c>
      <c r="H18" s="1132">
        <f t="shared" si="1"/>
        <v>0</v>
      </c>
    </row>
    <row r="19" spans="1:9" s="515" customFormat="1">
      <c r="A19" s="1106"/>
      <c r="B19" s="1109" t="s">
        <v>119</v>
      </c>
      <c r="C19" s="1070"/>
      <c r="D19" s="547"/>
      <c r="E19" s="547"/>
      <c r="F19" s="547"/>
      <c r="G19" s="1131">
        <f t="shared" si="0"/>
        <v>0</v>
      </c>
      <c r="H19" s="1132">
        <f t="shared" si="1"/>
        <v>0</v>
      </c>
    </row>
    <row r="20" spans="1:9" s="515" customFormat="1">
      <c r="A20" s="1106"/>
      <c r="B20" s="1111" t="s">
        <v>120</v>
      </c>
      <c r="C20" s="1070"/>
      <c r="D20" s="547"/>
      <c r="E20" s="547"/>
      <c r="F20" s="547"/>
      <c r="G20" s="1131">
        <f t="shared" si="0"/>
        <v>0</v>
      </c>
      <c r="H20" s="1132">
        <f t="shared" si="1"/>
        <v>0</v>
      </c>
    </row>
    <row r="21" spans="1:9" s="515" customFormat="1">
      <c r="A21" s="1106"/>
      <c r="B21" s="1109" t="s">
        <v>121</v>
      </c>
      <c r="C21" s="1070"/>
      <c r="D21" s="547"/>
      <c r="E21" s="547"/>
      <c r="F21" s="547"/>
      <c r="G21" s="1131">
        <f>SUM(D21:F21)</f>
        <v>0</v>
      </c>
      <c r="H21" s="1132">
        <f t="shared" si="1"/>
        <v>0</v>
      </c>
    </row>
    <row r="22" spans="1:9" s="515" customFormat="1">
      <c r="A22" s="1106"/>
      <c r="B22" s="1109" t="s">
        <v>218</v>
      </c>
      <c r="C22" s="1070"/>
      <c r="D22" s="547"/>
      <c r="E22" s="547"/>
      <c r="F22" s="547"/>
      <c r="G22" s="1131">
        <f t="shared" si="0"/>
        <v>0</v>
      </c>
      <c r="H22" s="1132">
        <f t="shared" si="1"/>
        <v>0</v>
      </c>
    </row>
    <row r="23" spans="1:9" s="515" customFormat="1">
      <c r="A23" s="1106"/>
      <c r="B23" s="1109" t="s">
        <v>122</v>
      </c>
      <c r="C23" s="1070"/>
      <c r="D23" s="547"/>
      <c r="E23" s="547"/>
      <c r="F23" s="547"/>
      <c r="G23" s="1131">
        <f t="shared" si="0"/>
        <v>0</v>
      </c>
      <c r="H23" s="1132">
        <f t="shared" si="1"/>
        <v>0</v>
      </c>
    </row>
    <row r="24" spans="1:9" s="515" customFormat="1">
      <c r="A24" s="1106"/>
      <c r="B24" s="1109" t="s">
        <v>123</v>
      </c>
      <c r="C24" s="1070"/>
      <c r="D24" s="547"/>
      <c r="E24" s="547"/>
      <c r="F24" s="547"/>
      <c r="G24" s="1131">
        <f t="shared" si="0"/>
        <v>0</v>
      </c>
      <c r="H24" s="1132">
        <f t="shared" si="1"/>
        <v>0</v>
      </c>
    </row>
    <row r="25" spans="1:9" s="515" customFormat="1">
      <c r="A25" s="1106"/>
      <c r="B25" s="1109" t="s">
        <v>1358</v>
      </c>
      <c r="C25" s="1070"/>
      <c r="D25" s="547"/>
      <c r="E25" s="547"/>
      <c r="F25" s="547"/>
      <c r="G25" s="1131">
        <f t="shared" si="0"/>
        <v>0</v>
      </c>
      <c r="H25" s="1132">
        <f t="shared" si="1"/>
        <v>0</v>
      </c>
    </row>
    <row r="26" spans="1:9" s="515" customFormat="1">
      <c r="A26" s="1106"/>
      <c r="B26" s="1109" t="s">
        <v>124</v>
      </c>
      <c r="C26" s="1070"/>
      <c r="D26" s="547"/>
      <c r="E26" s="547"/>
      <c r="F26" s="547"/>
      <c r="G26" s="1131">
        <f t="shared" si="0"/>
        <v>0</v>
      </c>
      <c r="H26" s="1132">
        <f t="shared" si="1"/>
        <v>0</v>
      </c>
    </row>
    <row r="27" spans="1:9" s="350" customFormat="1">
      <c r="A27" s="548"/>
      <c r="B27" s="1112" t="s">
        <v>125</v>
      </c>
      <c r="C27" s="1115">
        <f>SUM(C8:C26)</f>
        <v>0</v>
      </c>
      <c r="D27" s="1115">
        <f t="shared" ref="D27:F27" si="2">SUM(D8:D26)</f>
        <v>0</v>
      </c>
      <c r="E27" s="1115">
        <f t="shared" si="2"/>
        <v>0</v>
      </c>
      <c r="F27" s="1115">
        <f t="shared" si="2"/>
        <v>0</v>
      </c>
      <c r="G27" s="1128">
        <f>SUM(D27:F27)</f>
        <v>0</v>
      </c>
      <c r="H27" s="1137">
        <f>SUM(H8:H26)</f>
        <v>0</v>
      </c>
    </row>
    <row r="28" spans="1:9" s="515" customFormat="1" ht="13.5" thickBot="1">
      <c r="A28" s="1113"/>
      <c r="B28" s="1114"/>
      <c r="C28" s="1116"/>
      <c r="D28" s="1129"/>
      <c r="E28" s="1129"/>
      <c r="F28" s="1129"/>
      <c r="G28" s="1129"/>
      <c r="H28" s="1130"/>
    </row>
    <row r="29" spans="1:9" ht="13.5" thickBot="1">
      <c r="C29" s="1576"/>
      <c r="D29" s="1569"/>
      <c r="E29" s="1569"/>
      <c r="F29" s="1569"/>
      <c r="G29" s="1569"/>
      <c r="H29" s="1576"/>
    </row>
    <row r="30" spans="1:9" s="515" customFormat="1" ht="15" customHeight="1" thickBot="1">
      <c r="A30" s="2703" t="s">
        <v>542</v>
      </c>
      <c r="B30" s="2708"/>
      <c r="C30" s="2710" t="s">
        <v>543</v>
      </c>
      <c r="D30" s="2712" t="s">
        <v>1188</v>
      </c>
      <c r="E30" s="2712"/>
      <c r="F30" s="2712"/>
      <c r="G30" s="2712"/>
      <c r="H30" s="2713" t="s">
        <v>544</v>
      </c>
      <c r="I30" s="2707"/>
    </row>
    <row r="31" spans="1:9" s="515" customFormat="1" ht="24.75" customHeight="1" thickBot="1">
      <c r="A31" s="2705"/>
      <c r="B31" s="2709"/>
      <c r="C31" s="2711"/>
      <c r="D31" s="1570" t="s">
        <v>539</v>
      </c>
      <c r="E31" s="1571" t="s">
        <v>540</v>
      </c>
      <c r="F31" s="1570" t="s">
        <v>538</v>
      </c>
      <c r="G31" s="1571" t="s">
        <v>541</v>
      </c>
      <c r="H31" s="2714"/>
      <c r="I31" s="2707"/>
    </row>
    <row r="32" spans="1:9" s="515" customFormat="1">
      <c r="A32" s="1117"/>
      <c r="B32" s="1107"/>
      <c r="C32" s="1108"/>
      <c r="D32" s="1124"/>
      <c r="E32" s="1124"/>
      <c r="F32" s="1124"/>
      <c r="G32" s="1126"/>
      <c r="H32" s="1127"/>
    </row>
    <row r="33" spans="1:8" s="515" customFormat="1">
      <c r="A33" s="1117"/>
      <c r="B33" s="1109" t="s">
        <v>1220</v>
      </c>
      <c r="C33" s="1070"/>
      <c r="D33" s="547"/>
      <c r="E33" s="547"/>
      <c r="F33" s="547"/>
      <c r="G33" s="1131">
        <f>SUM(D33:F33)</f>
        <v>0</v>
      </c>
      <c r="H33" s="1132">
        <f>C33+G33</f>
        <v>0</v>
      </c>
    </row>
    <row r="34" spans="1:8" s="515" customFormat="1">
      <c r="A34" s="1117"/>
      <c r="B34" s="1109" t="s">
        <v>157</v>
      </c>
      <c r="C34" s="1070"/>
      <c r="D34" s="547"/>
      <c r="E34" s="547"/>
      <c r="F34" s="547"/>
      <c r="G34" s="1131">
        <f t="shared" ref="G34:G51" si="3">SUM(D34:F34)</f>
        <v>0</v>
      </c>
      <c r="H34" s="1132">
        <f t="shared" ref="H34:H51" si="4">C34+G34</f>
        <v>0</v>
      </c>
    </row>
    <row r="35" spans="1:8" s="515" customFormat="1">
      <c r="A35" s="1117"/>
      <c r="B35" s="1109" t="s">
        <v>158</v>
      </c>
      <c r="C35" s="1070"/>
      <c r="D35" s="547"/>
      <c r="E35" s="547"/>
      <c r="F35" s="547"/>
      <c r="G35" s="1131">
        <f t="shared" si="3"/>
        <v>0</v>
      </c>
      <c r="H35" s="1132">
        <f t="shared" si="4"/>
        <v>0</v>
      </c>
    </row>
    <row r="36" spans="1:8" s="515" customFormat="1">
      <c r="A36" s="1117"/>
      <c r="B36" s="1109" t="s">
        <v>1350</v>
      </c>
      <c r="C36" s="1070"/>
      <c r="D36" s="547"/>
      <c r="E36" s="547"/>
      <c r="F36" s="547"/>
      <c r="G36" s="1131">
        <f t="shared" si="3"/>
        <v>0</v>
      </c>
      <c r="H36" s="1132">
        <f t="shared" si="4"/>
        <v>0</v>
      </c>
    </row>
    <row r="37" spans="1:8" s="515" customFormat="1">
      <c r="A37" s="1117"/>
      <c r="B37" s="1109" t="s">
        <v>1351</v>
      </c>
      <c r="C37" s="1070"/>
      <c r="D37" s="547"/>
      <c r="E37" s="547"/>
      <c r="F37" s="547"/>
      <c r="G37" s="1131">
        <f t="shared" si="3"/>
        <v>0</v>
      </c>
      <c r="H37" s="1132">
        <f t="shared" si="4"/>
        <v>0</v>
      </c>
    </row>
    <row r="38" spans="1:8" s="515" customFormat="1">
      <c r="A38" s="1117"/>
      <c r="B38" s="1110" t="s">
        <v>1352</v>
      </c>
      <c r="C38" s="1070"/>
      <c r="D38" s="547"/>
      <c r="E38" s="547"/>
      <c r="F38" s="547"/>
      <c r="G38" s="1131">
        <f t="shared" si="3"/>
        <v>0</v>
      </c>
      <c r="H38" s="1132">
        <f t="shared" si="4"/>
        <v>0</v>
      </c>
    </row>
    <row r="39" spans="1:8" s="515" customFormat="1">
      <c r="A39" s="1117"/>
      <c r="B39" s="1110" t="s">
        <v>1353</v>
      </c>
      <c r="C39" s="1070"/>
      <c r="D39" s="547"/>
      <c r="E39" s="547"/>
      <c r="F39" s="547"/>
      <c r="G39" s="1131">
        <f t="shared" si="3"/>
        <v>0</v>
      </c>
      <c r="H39" s="1132">
        <f t="shared" si="4"/>
        <v>0</v>
      </c>
    </row>
    <row r="40" spans="1:8" s="515" customFormat="1">
      <c r="A40" s="1117"/>
      <c r="B40" s="1109" t="s">
        <v>1354</v>
      </c>
      <c r="C40" s="1070"/>
      <c r="D40" s="547"/>
      <c r="E40" s="547"/>
      <c r="F40" s="547"/>
      <c r="G40" s="1131">
        <f t="shared" si="3"/>
        <v>0</v>
      </c>
      <c r="H40" s="1132">
        <f t="shared" si="4"/>
        <v>0</v>
      </c>
    </row>
    <row r="41" spans="1:8" s="515" customFormat="1">
      <c r="A41" s="1117"/>
      <c r="B41" s="1109" t="s">
        <v>1355</v>
      </c>
      <c r="C41" s="1070"/>
      <c r="D41" s="547"/>
      <c r="E41" s="547"/>
      <c r="F41" s="547"/>
      <c r="G41" s="1131">
        <f t="shared" si="3"/>
        <v>0</v>
      </c>
      <c r="H41" s="1132">
        <f t="shared" si="4"/>
        <v>0</v>
      </c>
    </row>
    <row r="42" spans="1:8" s="515" customFormat="1">
      <c r="A42" s="1117"/>
      <c r="B42" s="1109" t="s">
        <v>1356</v>
      </c>
      <c r="C42" s="1070"/>
      <c r="D42" s="547"/>
      <c r="E42" s="547"/>
      <c r="F42" s="547"/>
      <c r="G42" s="1131">
        <f t="shared" si="3"/>
        <v>0</v>
      </c>
      <c r="H42" s="1132">
        <f t="shared" si="4"/>
        <v>0</v>
      </c>
    </row>
    <row r="43" spans="1:8" s="515" customFormat="1">
      <c r="A43" s="1117"/>
      <c r="B43" s="1109" t="s">
        <v>1357</v>
      </c>
      <c r="C43" s="1070"/>
      <c r="D43" s="547"/>
      <c r="E43" s="547"/>
      <c r="F43" s="547"/>
      <c r="G43" s="1131">
        <f t="shared" si="3"/>
        <v>0</v>
      </c>
      <c r="H43" s="1132">
        <f t="shared" si="4"/>
        <v>0</v>
      </c>
    </row>
    <row r="44" spans="1:8" s="515" customFormat="1">
      <c r="A44" s="1117"/>
      <c r="B44" s="1109" t="s">
        <v>119</v>
      </c>
      <c r="C44" s="1070"/>
      <c r="D44" s="547"/>
      <c r="E44" s="547"/>
      <c r="F44" s="547"/>
      <c r="G44" s="1131">
        <f t="shared" si="3"/>
        <v>0</v>
      </c>
      <c r="H44" s="1132">
        <f t="shared" si="4"/>
        <v>0</v>
      </c>
    </row>
    <row r="45" spans="1:8" s="515" customFormat="1">
      <c r="A45" s="1117"/>
      <c r="B45" s="1111" t="s">
        <v>120</v>
      </c>
      <c r="C45" s="1070"/>
      <c r="D45" s="547"/>
      <c r="E45" s="547"/>
      <c r="F45" s="547"/>
      <c r="G45" s="1131">
        <f t="shared" si="3"/>
        <v>0</v>
      </c>
      <c r="H45" s="1132">
        <f t="shared" si="4"/>
        <v>0</v>
      </c>
    </row>
    <row r="46" spans="1:8" s="515" customFormat="1">
      <c r="A46" s="1117"/>
      <c r="B46" s="1109" t="s">
        <v>121</v>
      </c>
      <c r="C46" s="1070"/>
      <c r="D46" s="547"/>
      <c r="E46" s="547"/>
      <c r="F46" s="547"/>
      <c r="G46" s="1131">
        <f t="shared" si="3"/>
        <v>0</v>
      </c>
      <c r="H46" s="1132">
        <f t="shared" si="4"/>
        <v>0</v>
      </c>
    </row>
    <row r="47" spans="1:8" s="515" customFormat="1">
      <c r="A47" s="1117"/>
      <c r="B47" s="1109" t="s">
        <v>218</v>
      </c>
      <c r="C47" s="1070"/>
      <c r="D47" s="547"/>
      <c r="E47" s="547"/>
      <c r="F47" s="547"/>
      <c r="G47" s="1131">
        <f t="shared" si="3"/>
        <v>0</v>
      </c>
      <c r="H47" s="1132">
        <f t="shared" si="4"/>
        <v>0</v>
      </c>
    </row>
    <row r="48" spans="1:8" s="515" customFormat="1">
      <c r="A48" s="1117"/>
      <c r="B48" s="1109" t="s">
        <v>122</v>
      </c>
      <c r="C48" s="1070"/>
      <c r="D48" s="547"/>
      <c r="E48" s="547"/>
      <c r="F48" s="547"/>
      <c r="G48" s="1131">
        <f t="shared" si="3"/>
        <v>0</v>
      </c>
      <c r="H48" s="1132">
        <f t="shared" si="4"/>
        <v>0</v>
      </c>
    </row>
    <row r="49" spans="1:10" s="515" customFormat="1">
      <c r="A49" s="1117"/>
      <c r="B49" s="1109" t="s">
        <v>123</v>
      </c>
      <c r="C49" s="1070"/>
      <c r="D49" s="547"/>
      <c r="E49" s="547"/>
      <c r="F49" s="547"/>
      <c r="G49" s="1131">
        <f t="shared" si="3"/>
        <v>0</v>
      </c>
      <c r="H49" s="1132">
        <f t="shared" si="4"/>
        <v>0</v>
      </c>
    </row>
    <row r="50" spans="1:10" s="515" customFormat="1">
      <c r="A50" s="1117"/>
      <c r="B50" s="1109" t="s">
        <v>1358</v>
      </c>
      <c r="C50" s="1070"/>
      <c r="D50" s="547"/>
      <c r="E50" s="547"/>
      <c r="F50" s="547"/>
      <c r="G50" s="1131">
        <f t="shared" si="3"/>
        <v>0</v>
      </c>
      <c r="H50" s="1132">
        <f t="shared" si="4"/>
        <v>0</v>
      </c>
    </row>
    <row r="51" spans="1:10" s="515" customFormat="1">
      <c r="A51" s="1117"/>
      <c r="B51" s="1109" t="s">
        <v>124</v>
      </c>
      <c r="C51" s="1070"/>
      <c r="D51" s="547"/>
      <c r="E51" s="547"/>
      <c r="F51" s="547"/>
      <c r="G51" s="1131">
        <f t="shared" si="3"/>
        <v>0</v>
      </c>
      <c r="H51" s="1132">
        <f t="shared" si="4"/>
        <v>0</v>
      </c>
    </row>
    <row r="52" spans="1:10" s="515" customFormat="1">
      <c r="A52" s="1098"/>
      <c r="B52" s="1112" t="s">
        <v>125</v>
      </c>
      <c r="C52" s="1115">
        <f>SUM(C33:C51)</f>
        <v>0</v>
      </c>
      <c r="D52" s="1115">
        <f>SUM(D33:D51)</f>
        <v>0</v>
      </c>
      <c r="E52" s="1115">
        <f>SUM(E33:E51)</f>
        <v>0</v>
      </c>
      <c r="F52" s="1115">
        <f>SUM(F33:F51)</f>
        <v>0</v>
      </c>
      <c r="G52" s="1128">
        <f>SUM(D52:F52)</f>
        <v>0</v>
      </c>
      <c r="H52" s="1137">
        <f>SUM(H33:H51)</f>
        <v>0</v>
      </c>
    </row>
    <row r="53" spans="1:10" s="515" customFormat="1" ht="13.5" thickBot="1">
      <c r="A53" s="1119"/>
      <c r="B53" s="1120"/>
      <c r="C53" s="1116"/>
      <c r="D53" s="1129"/>
      <c r="E53" s="1129"/>
      <c r="F53" s="1129"/>
      <c r="G53" s="1129"/>
      <c r="H53" s="1130"/>
    </row>
    <row r="54" spans="1:10" s="515" customFormat="1">
      <c r="C54" s="1072"/>
      <c r="D54" s="1071"/>
      <c r="E54" s="1071"/>
      <c r="F54" s="1071"/>
      <c r="G54" s="1071"/>
      <c r="H54" s="1072"/>
    </row>
    <row r="55" spans="1:10" s="515" customFormat="1" ht="13.5" thickBot="1">
      <c r="C55" s="1072"/>
      <c r="D55" s="1071"/>
      <c r="E55" s="1071"/>
      <c r="F55" s="1071"/>
      <c r="G55" s="1071"/>
      <c r="H55" s="1072"/>
      <c r="J55" s="2707"/>
    </row>
    <row r="56" spans="1:10" s="515" customFormat="1" ht="15" customHeight="1" thickBot="1">
      <c r="A56" s="2703" t="s">
        <v>13</v>
      </c>
      <c r="B56" s="2708"/>
      <c r="C56" s="2713" t="s">
        <v>545</v>
      </c>
      <c r="D56" s="2712" t="s">
        <v>1188</v>
      </c>
      <c r="E56" s="2712"/>
      <c r="F56" s="2712"/>
      <c r="G56" s="2712"/>
      <c r="H56" s="2713" t="s">
        <v>546</v>
      </c>
      <c r="J56" s="2707"/>
    </row>
    <row r="57" spans="1:10" s="515" customFormat="1" ht="37.5" customHeight="1" thickBot="1">
      <c r="A57" s="2705"/>
      <c r="B57" s="2709"/>
      <c r="C57" s="2714"/>
      <c r="D57" s="1133" t="s">
        <v>539</v>
      </c>
      <c r="E57" s="1134" t="s">
        <v>540</v>
      </c>
      <c r="F57" s="1133" t="s">
        <v>538</v>
      </c>
      <c r="G57" s="1134" t="s">
        <v>541</v>
      </c>
      <c r="H57" s="2714"/>
    </row>
    <row r="58" spans="1:10" s="515" customFormat="1">
      <c r="A58" s="1117"/>
      <c r="B58" s="1107"/>
      <c r="C58" s="1108"/>
      <c r="D58" s="1124"/>
      <c r="E58" s="1124"/>
      <c r="F58" s="1124"/>
      <c r="G58" s="1126"/>
      <c r="H58" s="1127"/>
    </row>
    <row r="59" spans="1:10" s="515" customFormat="1">
      <c r="A59" s="1117"/>
      <c r="B59" s="1109" t="s">
        <v>1220</v>
      </c>
      <c r="C59" s="1070"/>
      <c r="D59" s="547"/>
      <c r="E59" s="547"/>
      <c r="F59" s="547"/>
      <c r="G59" s="1131">
        <f t="shared" ref="G59:G77" si="5">SUM(D59:F59)</f>
        <v>0</v>
      </c>
      <c r="H59" s="1132">
        <f t="shared" ref="H59:H77" si="6">C59+G59</f>
        <v>0</v>
      </c>
    </row>
    <row r="60" spans="1:10" s="515" customFormat="1">
      <c r="A60" s="1117"/>
      <c r="B60" s="1109" t="s">
        <v>157</v>
      </c>
      <c r="C60" s="1070"/>
      <c r="D60" s="547"/>
      <c r="E60" s="547"/>
      <c r="F60" s="547"/>
      <c r="G60" s="1131">
        <f t="shared" si="5"/>
        <v>0</v>
      </c>
      <c r="H60" s="1132">
        <f t="shared" si="6"/>
        <v>0</v>
      </c>
    </row>
    <row r="61" spans="1:10" s="515" customFormat="1">
      <c r="A61" s="1117"/>
      <c r="B61" s="1109" t="s">
        <v>158</v>
      </c>
      <c r="C61" s="1070"/>
      <c r="D61" s="547"/>
      <c r="E61" s="547"/>
      <c r="F61" s="547"/>
      <c r="G61" s="1131">
        <f t="shared" si="5"/>
        <v>0</v>
      </c>
      <c r="H61" s="1132">
        <f t="shared" si="6"/>
        <v>0</v>
      </c>
    </row>
    <row r="62" spans="1:10" s="515" customFormat="1">
      <c r="A62" s="1117"/>
      <c r="B62" s="1109" t="s">
        <v>1350</v>
      </c>
      <c r="C62" s="1070"/>
      <c r="D62" s="547"/>
      <c r="E62" s="547"/>
      <c r="F62" s="547"/>
      <c r="G62" s="1131">
        <f t="shared" si="5"/>
        <v>0</v>
      </c>
      <c r="H62" s="1132">
        <f t="shared" si="6"/>
        <v>0</v>
      </c>
    </row>
    <row r="63" spans="1:10" s="515" customFormat="1">
      <c r="A63" s="1117"/>
      <c r="B63" s="1109" t="s">
        <v>1351</v>
      </c>
      <c r="C63" s="1070"/>
      <c r="D63" s="547"/>
      <c r="E63" s="547"/>
      <c r="F63" s="547"/>
      <c r="G63" s="1131">
        <f t="shared" si="5"/>
        <v>0</v>
      </c>
      <c r="H63" s="1132">
        <f t="shared" si="6"/>
        <v>0</v>
      </c>
    </row>
    <row r="64" spans="1:10" s="515" customFormat="1">
      <c r="A64" s="1117"/>
      <c r="B64" s="1110" t="s">
        <v>1352</v>
      </c>
      <c r="C64" s="1070"/>
      <c r="D64" s="547"/>
      <c r="E64" s="547"/>
      <c r="F64" s="547"/>
      <c r="G64" s="1131">
        <f t="shared" si="5"/>
        <v>0</v>
      </c>
      <c r="H64" s="1132">
        <f t="shared" si="6"/>
        <v>0</v>
      </c>
    </row>
    <row r="65" spans="1:8" s="515" customFormat="1">
      <c r="A65" s="1117"/>
      <c r="B65" s="1110" t="s">
        <v>1353</v>
      </c>
      <c r="C65" s="1070"/>
      <c r="D65" s="547"/>
      <c r="E65" s="547"/>
      <c r="F65" s="547"/>
      <c r="G65" s="1131">
        <f t="shared" si="5"/>
        <v>0</v>
      </c>
      <c r="H65" s="1132">
        <f t="shared" si="6"/>
        <v>0</v>
      </c>
    </row>
    <row r="66" spans="1:8" s="515" customFormat="1">
      <c r="A66" s="1117"/>
      <c r="B66" s="1109" t="s">
        <v>1354</v>
      </c>
      <c r="C66" s="1070"/>
      <c r="D66" s="547"/>
      <c r="E66" s="547"/>
      <c r="F66" s="547"/>
      <c r="G66" s="1131">
        <f t="shared" si="5"/>
        <v>0</v>
      </c>
      <c r="H66" s="1132">
        <f t="shared" si="6"/>
        <v>0</v>
      </c>
    </row>
    <row r="67" spans="1:8" s="515" customFormat="1">
      <c r="A67" s="1117"/>
      <c r="B67" s="1109" t="s">
        <v>1355</v>
      </c>
      <c r="C67" s="1070"/>
      <c r="D67" s="547"/>
      <c r="E67" s="547"/>
      <c r="F67" s="547"/>
      <c r="G67" s="1131">
        <f t="shared" si="5"/>
        <v>0</v>
      </c>
      <c r="H67" s="1132">
        <f t="shared" si="6"/>
        <v>0</v>
      </c>
    </row>
    <row r="68" spans="1:8" s="515" customFormat="1">
      <c r="A68" s="1117"/>
      <c r="B68" s="1109" t="s">
        <v>1356</v>
      </c>
      <c r="C68" s="1070"/>
      <c r="D68" s="547"/>
      <c r="E68" s="547"/>
      <c r="F68" s="547"/>
      <c r="G68" s="1131">
        <f t="shared" si="5"/>
        <v>0</v>
      </c>
      <c r="H68" s="1132">
        <f t="shared" si="6"/>
        <v>0</v>
      </c>
    </row>
    <row r="69" spans="1:8" s="515" customFormat="1">
      <c r="A69" s="1117"/>
      <c r="B69" s="1109" t="s">
        <v>1357</v>
      </c>
      <c r="C69" s="1070"/>
      <c r="D69" s="547"/>
      <c r="E69" s="547"/>
      <c r="F69" s="547"/>
      <c r="G69" s="1131">
        <f t="shared" si="5"/>
        <v>0</v>
      </c>
      <c r="H69" s="1132">
        <f t="shared" si="6"/>
        <v>0</v>
      </c>
    </row>
    <row r="70" spans="1:8" s="515" customFormat="1">
      <c r="A70" s="1117"/>
      <c r="B70" s="1109" t="s">
        <v>119</v>
      </c>
      <c r="C70" s="1070"/>
      <c r="D70" s="547"/>
      <c r="E70" s="547"/>
      <c r="F70" s="547"/>
      <c r="G70" s="1131">
        <f t="shared" si="5"/>
        <v>0</v>
      </c>
      <c r="H70" s="1132">
        <f t="shared" si="6"/>
        <v>0</v>
      </c>
    </row>
    <row r="71" spans="1:8" s="515" customFormat="1">
      <c r="A71" s="1117"/>
      <c r="B71" s="1111" t="s">
        <v>120</v>
      </c>
      <c r="C71" s="1070"/>
      <c r="D71" s="547"/>
      <c r="E71" s="547"/>
      <c r="F71" s="547"/>
      <c r="G71" s="1131">
        <f t="shared" si="5"/>
        <v>0</v>
      </c>
      <c r="H71" s="1132">
        <f t="shared" si="6"/>
        <v>0</v>
      </c>
    </row>
    <row r="72" spans="1:8" s="515" customFormat="1">
      <c r="A72" s="1117"/>
      <c r="B72" s="1109" t="s">
        <v>121</v>
      </c>
      <c r="C72" s="1070"/>
      <c r="D72" s="547"/>
      <c r="E72" s="547"/>
      <c r="F72" s="547"/>
      <c r="G72" s="1131">
        <f t="shared" si="5"/>
        <v>0</v>
      </c>
      <c r="H72" s="1132">
        <f t="shared" si="6"/>
        <v>0</v>
      </c>
    </row>
    <row r="73" spans="1:8" s="515" customFormat="1">
      <c r="A73" s="1117"/>
      <c r="B73" s="1109" t="s">
        <v>218</v>
      </c>
      <c r="C73" s="1070"/>
      <c r="D73" s="547"/>
      <c r="E73" s="547"/>
      <c r="F73" s="547"/>
      <c r="G73" s="1131">
        <f t="shared" si="5"/>
        <v>0</v>
      </c>
      <c r="H73" s="1132">
        <f t="shared" si="6"/>
        <v>0</v>
      </c>
    </row>
    <row r="74" spans="1:8" s="515" customFormat="1">
      <c r="A74" s="1117"/>
      <c r="B74" s="1109" t="s">
        <v>122</v>
      </c>
      <c r="C74" s="1070"/>
      <c r="D74" s="547"/>
      <c r="E74" s="547"/>
      <c r="F74" s="547"/>
      <c r="G74" s="1131">
        <f t="shared" si="5"/>
        <v>0</v>
      </c>
      <c r="H74" s="1132">
        <f t="shared" si="6"/>
        <v>0</v>
      </c>
    </row>
    <row r="75" spans="1:8" s="515" customFormat="1">
      <c r="A75" s="1117"/>
      <c r="B75" s="1109" t="s">
        <v>123</v>
      </c>
      <c r="C75" s="1070"/>
      <c r="D75" s="547"/>
      <c r="E75" s="547"/>
      <c r="F75" s="547"/>
      <c r="G75" s="1131">
        <f t="shared" si="5"/>
        <v>0</v>
      </c>
      <c r="H75" s="1132">
        <f t="shared" si="6"/>
        <v>0</v>
      </c>
    </row>
    <row r="76" spans="1:8" s="515" customFormat="1">
      <c r="A76" s="1117"/>
      <c r="B76" s="1109" t="s">
        <v>1358</v>
      </c>
      <c r="C76" s="1070"/>
      <c r="D76" s="547"/>
      <c r="E76" s="547"/>
      <c r="F76" s="547"/>
      <c r="G76" s="1131">
        <f t="shared" si="5"/>
        <v>0</v>
      </c>
      <c r="H76" s="1132">
        <f t="shared" si="6"/>
        <v>0</v>
      </c>
    </row>
    <row r="77" spans="1:8" s="515" customFormat="1">
      <c r="A77" s="1117"/>
      <c r="B77" s="1109" t="s">
        <v>124</v>
      </c>
      <c r="C77" s="1070"/>
      <c r="D77" s="547"/>
      <c r="E77" s="547"/>
      <c r="F77" s="547"/>
      <c r="G77" s="1131">
        <f t="shared" si="5"/>
        <v>0</v>
      </c>
      <c r="H77" s="1132">
        <f t="shared" si="6"/>
        <v>0</v>
      </c>
    </row>
    <row r="78" spans="1:8" s="515" customFormat="1">
      <c r="A78" s="1098"/>
      <c r="B78" s="1112" t="s">
        <v>125</v>
      </c>
      <c r="C78" s="1115">
        <f>SUM(C59:C77)</f>
        <v>0</v>
      </c>
      <c r="D78" s="1115">
        <f>SUM(D59:D77)</f>
        <v>0</v>
      </c>
      <c r="E78" s="1115">
        <f>SUM(E59:E77)</f>
        <v>0</v>
      </c>
      <c r="F78" s="1115">
        <f>SUM(F59:F77)</f>
        <v>0</v>
      </c>
      <c r="G78" s="1128">
        <f>SUM(D78:F78)</f>
        <v>0</v>
      </c>
      <c r="H78" s="1135">
        <f>SUM(H59:H77)</f>
        <v>0</v>
      </c>
    </row>
    <row r="79" spans="1:8" s="515" customFormat="1" ht="13.5" thickBot="1">
      <c r="A79" s="1119"/>
      <c r="B79" s="1120"/>
      <c r="C79" s="1116"/>
      <c r="D79" s="1129"/>
      <c r="E79" s="1129"/>
      <c r="F79" s="1129"/>
      <c r="G79" s="1129"/>
      <c r="H79" s="1130"/>
    </row>
    <row r="80" spans="1:8" s="515" customFormat="1">
      <c r="C80" s="1072"/>
      <c r="D80" s="1071"/>
      <c r="E80" s="1071"/>
      <c r="F80" s="1071"/>
      <c r="G80" s="1071"/>
      <c r="H80" s="1072"/>
    </row>
    <row r="81" spans="1:8" s="515" customFormat="1" ht="13.5" thickBot="1">
      <c r="C81" s="1072"/>
      <c r="D81" s="1071"/>
      <c r="E81" s="1071"/>
      <c r="F81" s="1071"/>
      <c r="G81" s="1071"/>
      <c r="H81" s="1072"/>
    </row>
    <row r="82" spans="1:8" s="515" customFormat="1" ht="12.75" customHeight="1" thickBot="1">
      <c r="A82" s="2703" t="s">
        <v>547</v>
      </c>
      <c r="B82" s="2704"/>
      <c r="C82" s="2710" t="s">
        <v>548</v>
      </c>
      <c r="D82" s="2712" t="s">
        <v>1188</v>
      </c>
      <c r="E82" s="2712"/>
      <c r="F82" s="2712"/>
      <c r="G82" s="2712"/>
      <c r="H82" s="2710" t="s">
        <v>549</v>
      </c>
    </row>
    <row r="83" spans="1:8" s="515" customFormat="1" ht="39" thickBot="1">
      <c r="A83" s="2705"/>
      <c r="B83" s="2706"/>
      <c r="C83" s="2711"/>
      <c r="D83" s="1133" t="s">
        <v>539</v>
      </c>
      <c r="E83" s="1134" t="s">
        <v>540</v>
      </c>
      <c r="F83" s="1133" t="s">
        <v>538</v>
      </c>
      <c r="G83" s="1134" t="s">
        <v>541</v>
      </c>
      <c r="H83" s="2711"/>
    </row>
    <row r="84" spans="1:8" s="515" customFormat="1">
      <c r="A84" s="1117"/>
      <c r="B84" s="1107"/>
      <c r="C84" s="1118"/>
      <c r="D84" s="1126"/>
      <c r="E84" s="1126"/>
      <c r="F84" s="1126"/>
      <c r="G84" s="1126"/>
      <c r="H84" s="1127"/>
    </row>
    <row r="85" spans="1:8" s="515" customFormat="1">
      <c r="A85" s="1117"/>
      <c r="B85" s="1109" t="s">
        <v>1220</v>
      </c>
      <c r="C85" s="1121">
        <f>+C8+C33+C59</f>
        <v>0</v>
      </c>
      <c r="D85" s="1136">
        <f>+D8+D33+D59</f>
        <v>0</v>
      </c>
      <c r="E85" s="1136">
        <f t="shared" ref="E85:F85" si="7">+E8+E33+E59</f>
        <v>0</v>
      </c>
      <c r="F85" s="1136">
        <f t="shared" si="7"/>
        <v>0</v>
      </c>
      <c r="G85" s="1131">
        <f>SUM(D85:F85)</f>
        <v>0</v>
      </c>
      <c r="H85" s="1132">
        <f t="shared" ref="H85" si="8">C85+G85</f>
        <v>0</v>
      </c>
    </row>
    <row r="86" spans="1:8" s="515" customFormat="1">
      <c r="A86" s="1117"/>
      <c r="B86" s="1109" t="s">
        <v>157</v>
      </c>
      <c r="C86" s="1121">
        <f t="shared" ref="C86:D103" si="9">+C9+C34+C60</f>
        <v>0</v>
      </c>
      <c r="D86" s="1136">
        <f t="shared" si="9"/>
        <v>0</v>
      </c>
      <c r="E86" s="1136">
        <f t="shared" ref="E86:F86" si="10">+E9+E34+E60</f>
        <v>0</v>
      </c>
      <c r="F86" s="1136">
        <f t="shared" si="10"/>
        <v>0</v>
      </c>
      <c r="G86" s="1131">
        <f t="shared" ref="G86:G103" si="11">SUM(D86:F86)</f>
        <v>0</v>
      </c>
      <c r="H86" s="1132">
        <f t="shared" ref="H86:H103" si="12">C86+G86</f>
        <v>0</v>
      </c>
    </row>
    <row r="87" spans="1:8" s="515" customFormat="1">
      <c r="A87" s="1117"/>
      <c r="B87" s="1109" t="s">
        <v>158</v>
      </c>
      <c r="C87" s="1121">
        <f t="shared" si="9"/>
        <v>0</v>
      </c>
      <c r="D87" s="1136">
        <f t="shared" si="9"/>
        <v>0</v>
      </c>
      <c r="E87" s="1136">
        <f t="shared" ref="E87:F87" si="13">+E10+E35+E61</f>
        <v>0</v>
      </c>
      <c r="F87" s="1136">
        <f t="shared" si="13"/>
        <v>0</v>
      </c>
      <c r="G87" s="1131">
        <f t="shared" si="11"/>
        <v>0</v>
      </c>
      <c r="H87" s="1132">
        <f t="shared" si="12"/>
        <v>0</v>
      </c>
    </row>
    <row r="88" spans="1:8" s="515" customFormat="1">
      <c r="A88" s="1117"/>
      <c r="B88" s="1109" t="s">
        <v>1350</v>
      </c>
      <c r="C88" s="1121">
        <f t="shared" si="9"/>
        <v>0</v>
      </c>
      <c r="D88" s="1136">
        <f t="shared" si="9"/>
        <v>0</v>
      </c>
      <c r="E88" s="1136">
        <f t="shared" ref="E88:F88" si="14">+E11+E36+E62</f>
        <v>0</v>
      </c>
      <c r="F88" s="1136">
        <f t="shared" si="14"/>
        <v>0</v>
      </c>
      <c r="G88" s="1131">
        <f t="shared" si="11"/>
        <v>0</v>
      </c>
      <c r="H88" s="1132">
        <f t="shared" si="12"/>
        <v>0</v>
      </c>
    </row>
    <row r="89" spans="1:8" s="515" customFormat="1">
      <c r="A89" s="1117"/>
      <c r="B89" s="1109" t="s">
        <v>1351</v>
      </c>
      <c r="C89" s="1121">
        <f t="shared" si="9"/>
        <v>0</v>
      </c>
      <c r="D89" s="1136">
        <f t="shared" si="9"/>
        <v>0</v>
      </c>
      <c r="E89" s="1136">
        <f t="shared" ref="E89:F89" si="15">+E12+E37+E63</f>
        <v>0</v>
      </c>
      <c r="F89" s="1136">
        <f t="shared" si="15"/>
        <v>0</v>
      </c>
      <c r="G89" s="1131">
        <f t="shared" si="11"/>
        <v>0</v>
      </c>
      <c r="H89" s="1132">
        <f t="shared" si="12"/>
        <v>0</v>
      </c>
    </row>
    <row r="90" spans="1:8" s="515" customFormat="1">
      <c r="A90" s="1117"/>
      <c r="B90" s="1110" t="s">
        <v>1352</v>
      </c>
      <c r="C90" s="1121">
        <f t="shared" si="9"/>
        <v>0</v>
      </c>
      <c r="D90" s="1136">
        <f t="shared" si="9"/>
        <v>0</v>
      </c>
      <c r="E90" s="1136">
        <f t="shared" ref="E90:F90" si="16">+E13+E38+E64</f>
        <v>0</v>
      </c>
      <c r="F90" s="1136">
        <f t="shared" si="16"/>
        <v>0</v>
      </c>
      <c r="G90" s="1131">
        <f t="shared" si="11"/>
        <v>0</v>
      </c>
      <c r="H90" s="1132">
        <f t="shared" si="12"/>
        <v>0</v>
      </c>
    </row>
    <row r="91" spans="1:8" s="515" customFormat="1">
      <c r="A91" s="1117"/>
      <c r="B91" s="1110" t="s">
        <v>1353</v>
      </c>
      <c r="C91" s="1121">
        <f t="shared" si="9"/>
        <v>0</v>
      </c>
      <c r="D91" s="1136">
        <f t="shared" si="9"/>
        <v>0</v>
      </c>
      <c r="E91" s="1136">
        <f t="shared" ref="E91:F91" si="17">+E14+E39+E65</f>
        <v>0</v>
      </c>
      <c r="F91" s="1136">
        <f t="shared" si="17"/>
        <v>0</v>
      </c>
      <c r="G91" s="1131">
        <f t="shared" si="11"/>
        <v>0</v>
      </c>
      <c r="H91" s="1132">
        <f t="shared" si="12"/>
        <v>0</v>
      </c>
    </row>
    <row r="92" spans="1:8" s="515" customFormat="1">
      <c r="A92" s="1117"/>
      <c r="B92" s="1109" t="s">
        <v>1354</v>
      </c>
      <c r="C92" s="1121">
        <f t="shared" si="9"/>
        <v>0</v>
      </c>
      <c r="D92" s="1136">
        <f t="shared" si="9"/>
        <v>0</v>
      </c>
      <c r="E92" s="1136">
        <f t="shared" ref="E92:F92" si="18">+E15+E40+E66</f>
        <v>0</v>
      </c>
      <c r="F92" s="1136">
        <f t="shared" si="18"/>
        <v>0</v>
      </c>
      <c r="G92" s="1131">
        <f t="shared" si="11"/>
        <v>0</v>
      </c>
      <c r="H92" s="1132">
        <f>C92+G92</f>
        <v>0</v>
      </c>
    </row>
    <row r="93" spans="1:8" s="515" customFormat="1">
      <c r="A93" s="1117"/>
      <c r="B93" s="1109" t="s">
        <v>1355</v>
      </c>
      <c r="C93" s="1121">
        <f t="shared" si="9"/>
        <v>0</v>
      </c>
      <c r="D93" s="1136">
        <f t="shared" si="9"/>
        <v>0</v>
      </c>
      <c r="E93" s="1136">
        <f t="shared" ref="E93:F93" si="19">+E16+E41+E67</f>
        <v>0</v>
      </c>
      <c r="F93" s="1136">
        <f t="shared" si="19"/>
        <v>0</v>
      </c>
      <c r="G93" s="1131">
        <f t="shared" si="11"/>
        <v>0</v>
      </c>
      <c r="H93" s="1132">
        <f t="shared" si="12"/>
        <v>0</v>
      </c>
    </row>
    <row r="94" spans="1:8" s="515" customFormat="1">
      <c r="A94" s="1117"/>
      <c r="B94" s="1109" t="s">
        <v>1356</v>
      </c>
      <c r="C94" s="1121">
        <f t="shared" si="9"/>
        <v>0</v>
      </c>
      <c r="D94" s="1136">
        <f t="shared" si="9"/>
        <v>0</v>
      </c>
      <c r="E94" s="1136">
        <f t="shared" ref="E94:F94" si="20">+E17+E42+E68</f>
        <v>0</v>
      </c>
      <c r="F94" s="1136">
        <f t="shared" si="20"/>
        <v>0</v>
      </c>
      <c r="G94" s="1131">
        <f t="shared" si="11"/>
        <v>0</v>
      </c>
      <c r="H94" s="1132">
        <f t="shared" si="12"/>
        <v>0</v>
      </c>
    </row>
    <row r="95" spans="1:8" s="515" customFormat="1">
      <c r="A95" s="1117"/>
      <c r="B95" s="1109" t="s">
        <v>1357</v>
      </c>
      <c r="C95" s="1121">
        <f t="shared" si="9"/>
        <v>0</v>
      </c>
      <c r="D95" s="1136">
        <f t="shared" si="9"/>
        <v>0</v>
      </c>
      <c r="E95" s="1136">
        <f t="shared" ref="E95:F95" si="21">+E18+E43+E69</f>
        <v>0</v>
      </c>
      <c r="F95" s="1136">
        <f t="shared" si="21"/>
        <v>0</v>
      </c>
      <c r="G95" s="1131">
        <f t="shared" si="11"/>
        <v>0</v>
      </c>
      <c r="H95" s="1132">
        <f t="shared" si="12"/>
        <v>0</v>
      </c>
    </row>
    <row r="96" spans="1:8" s="515" customFormat="1">
      <c r="A96" s="1117"/>
      <c r="B96" s="1109" t="s">
        <v>119</v>
      </c>
      <c r="C96" s="1121">
        <f t="shared" si="9"/>
        <v>0</v>
      </c>
      <c r="D96" s="1136">
        <f t="shared" si="9"/>
        <v>0</v>
      </c>
      <c r="E96" s="1136">
        <f t="shared" ref="E96:F96" si="22">+E19+E44+E70</f>
        <v>0</v>
      </c>
      <c r="F96" s="1136">
        <f t="shared" si="22"/>
        <v>0</v>
      </c>
      <c r="G96" s="1131">
        <f>SUM(D96:F96)</f>
        <v>0</v>
      </c>
      <c r="H96" s="1132">
        <f t="shared" si="12"/>
        <v>0</v>
      </c>
    </row>
    <row r="97" spans="1:8" s="515" customFormat="1">
      <c r="A97" s="1117"/>
      <c r="B97" s="1111" t="s">
        <v>120</v>
      </c>
      <c r="C97" s="1121">
        <f t="shared" si="9"/>
        <v>0</v>
      </c>
      <c r="D97" s="1136">
        <f t="shared" si="9"/>
        <v>0</v>
      </c>
      <c r="E97" s="1136">
        <f t="shared" ref="E97:F97" si="23">+E20+E45+E71</f>
        <v>0</v>
      </c>
      <c r="F97" s="1136">
        <f t="shared" si="23"/>
        <v>0</v>
      </c>
      <c r="G97" s="1131">
        <f t="shared" si="11"/>
        <v>0</v>
      </c>
      <c r="H97" s="1132">
        <f t="shared" si="12"/>
        <v>0</v>
      </c>
    </row>
    <row r="98" spans="1:8" s="515" customFormat="1">
      <c r="A98" s="1117"/>
      <c r="B98" s="1109" t="s">
        <v>121</v>
      </c>
      <c r="C98" s="1121">
        <f t="shared" si="9"/>
        <v>0</v>
      </c>
      <c r="D98" s="1136">
        <f t="shared" si="9"/>
        <v>0</v>
      </c>
      <c r="E98" s="1136">
        <f t="shared" ref="E98:F98" si="24">+E21+E46+E72</f>
        <v>0</v>
      </c>
      <c r="F98" s="1136">
        <f t="shared" si="24"/>
        <v>0</v>
      </c>
      <c r="G98" s="1131">
        <f t="shared" si="11"/>
        <v>0</v>
      </c>
      <c r="H98" s="1132">
        <f t="shared" si="12"/>
        <v>0</v>
      </c>
    </row>
    <row r="99" spans="1:8" s="515" customFormat="1">
      <c r="A99" s="1117"/>
      <c r="B99" s="1109" t="s">
        <v>218</v>
      </c>
      <c r="C99" s="1121">
        <f t="shared" si="9"/>
        <v>0</v>
      </c>
      <c r="D99" s="1136">
        <f t="shared" si="9"/>
        <v>0</v>
      </c>
      <c r="E99" s="1136">
        <f t="shared" ref="E99:F99" si="25">+E22+E47+E73</f>
        <v>0</v>
      </c>
      <c r="F99" s="1136">
        <f t="shared" si="25"/>
        <v>0</v>
      </c>
      <c r="G99" s="1131">
        <f t="shared" si="11"/>
        <v>0</v>
      </c>
      <c r="H99" s="1132">
        <f t="shared" si="12"/>
        <v>0</v>
      </c>
    </row>
    <row r="100" spans="1:8" s="515" customFormat="1">
      <c r="A100" s="1117"/>
      <c r="B100" s="1109" t="s">
        <v>122</v>
      </c>
      <c r="C100" s="1121">
        <f t="shared" si="9"/>
        <v>0</v>
      </c>
      <c r="D100" s="1136">
        <f t="shared" si="9"/>
        <v>0</v>
      </c>
      <c r="E100" s="1136">
        <f t="shared" ref="E100:F100" si="26">+E23+E48+E74</f>
        <v>0</v>
      </c>
      <c r="F100" s="1136">
        <f t="shared" si="26"/>
        <v>0</v>
      </c>
      <c r="G100" s="1131">
        <f t="shared" si="11"/>
        <v>0</v>
      </c>
      <c r="H100" s="1132">
        <f t="shared" si="12"/>
        <v>0</v>
      </c>
    </row>
    <row r="101" spans="1:8" s="515" customFormat="1">
      <c r="A101" s="1117"/>
      <c r="B101" s="1109" t="s">
        <v>123</v>
      </c>
      <c r="C101" s="1121">
        <f t="shared" si="9"/>
        <v>0</v>
      </c>
      <c r="D101" s="1136">
        <f t="shared" si="9"/>
        <v>0</v>
      </c>
      <c r="E101" s="1136">
        <f t="shared" ref="E101:F101" si="27">+E24+E49+E75</f>
        <v>0</v>
      </c>
      <c r="F101" s="1136">
        <f t="shared" si="27"/>
        <v>0</v>
      </c>
      <c r="G101" s="1131">
        <f t="shared" si="11"/>
        <v>0</v>
      </c>
      <c r="H101" s="1132">
        <f t="shared" si="12"/>
        <v>0</v>
      </c>
    </row>
    <row r="102" spans="1:8" s="515" customFormat="1">
      <c r="A102" s="1117"/>
      <c r="B102" s="1109" t="s">
        <v>1358</v>
      </c>
      <c r="C102" s="1121">
        <f t="shared" si="9"/>
        <v>0</v>
      </c>
      <c r="D102" s="1136">
        <f t="shared" si="9"/>
        <v>0</v>
      </c>
      <c r="E102" s="1136">
        <f t="shared" ref="E102:F102" si="28">+E25+E50+E76</f>
        <v>0</v>
      </c>
      <c r="F102" s="1136">
        <f t="shared" si="28"/>
        <v>0</v>
      </c>
      <c r="G102" s="1131">
        <f t="shared" si="11"/>
        <v>0</v>
      </c>
      <c r="H102" s="1132">
        <f t="shared" si="12"/>
        <v>0</v>
      </c>
    </row>
    <row r="103" spans="1:8" s="515" customFormat="1">
      <c r="A103" s="1117"/>
      <c r="B103" s="1109" t="s">
        <v>124</v>
      </c>
      <c r="C103" s="1121">
        <f t="shared" si="9"/>
        <v>0</v>
      </c>
      <c r="D103" s="1136">
        <f t="shared" si="9"/>
        <v>0</v>
      </c>
      <c r="E103" s="1136">
        <f t="shared" ref="E103:F103" si="29">+E26+E51+E77</f>
        <v>0</v>
      </c>
      <c r="F103" s="1136">
        <f t="shared" si="29"/>
        <v>0</v>
      </c>
      <c r="G103" s="1131">
        <f t="shared" si="11"/>
        <v>0</v>
      </c>
      <c r="H103" s="1132">
        <f t="shared" si="12"/>
        <v>0</v>
      </c>
    </row>
    <row r="104" spans="1:8" s="515" customFormat="1">
      <c r="A104" s="1098"/>
      <c r="B104" s="1112" t="s">
        <v>125</v>
      </c>
      <c r="C104" s="1115">
        <f t="shared" ref="C104:H104" si="30">SUM(C85:C103)</f>
        <v>0</v>
      </c>
      <c r="D104" s="1115">
        <f t="shared" si="30"/>
        <v>0</v>
      </c>
      <c r="E104" s="1115">
        <f t="shared" si="30"/>
        <v>0</v>
      </c>
      <c r="F104" s="1115">
        <f t="shared" si="30"/>
        <v>0</v>
      </c>
      <c r="G104" s="1115">
        <f t="shared" si="30"/>
        <v>0</v>
      </c>
      <c r="H104" s="1115">
        <f t="shared" si="30"/>
        <v>0</v>
      </c>
    </row>
    <row r="105" spans="1:8" s="515" customFormat="1" ht="13.5" thickBot="1">
      <c r="A105" s="1119"/>
      <c r="B105" s="1120"/>
      <c r="C105" s="1116"/>
      <c r="D105" s="1129"/>
      <c r="E105" s="1129"/>
      <c r="F105" s="1129"/>
      <c r="G105" s="1129"/>
      <c r="H105" s="1130"/>
    </row>
    <row r="106" spans="1:8">
      <c r="C106" s="1071"/>
      <c r="D106" s="1071"/>
      <c r="E106" s="1071"/>
      <c r="F106" s="1071"/>
      <c r="G106" s="1071"/>
      <c r="H106" s="1071"/>
    </row>
    <row r="107" spans="1:8" ht="15.75">
      <c r="A107" s="549"/>
      <c r="B107" s="549"/>
      <c r="C107" s="1073"/>
      <c r="D107" s="1071"/>
      <c r="E107" s="1071"/>
      <c r="F107" s="1071"/>
      <c r="G107" s="1071"/>
      <c r="H107" s="1071"/>
    </row>
    <row r="108" spans="1:8" ht="14.25">
      <c r="B108" s="550"/>
      <c r="C108" s="1074"/>
      <c r="D108" s="1071"/>
      <c r="E108" s="1071"/>
      <c r="F108" s="1071"/>
      <c r="G108" s="1071"/>
      <c r="H108" s="1071"/>
    </row>
    <row r="109" spans="1:8">
      <c r="B109" s="551"/>
      <c r="C109" s="1075"/>
      <c r="D109" s="1071"/>
      <c r="E109" s="1071"/>
      <c r="F109" s="1071"/>
      <c r="G109" s="1071"/>
      <c r="H109" s="1071"/>
    </row>
    <row r="110" spans="1:8">
      <c r="B110" s="480"/>
      <c r="C110" s="479"/>
      <c r="D110" s="1071"/>
      <c r="E110" s="1071"/>
      <c r="F110" s="1071"/>
      <c r="G110" s="1071"/>
      <c r="H110" s="1071"/>
    </row>
    <row r="111" spans="1:8">
      <c r="B111" s="480"/>
      <c r="C111" s="479"/>
      <c r="D111" s="1071"/>
      <c r="E111" s="1071"/>
      <c r="F111" s="1071"/>
      <c r="G111" s="1071"/>
      <c r="H111" s="1071"/>
    </row>
    <row r="112" spans="1:8" ht="14.25">
      <c r="B112" s="550"/>
      <c r="C112" s="1074"/>
      <c r="D112" s="1071"/>
      <c r="E112" s="1071"/>
      <c r="F112" s="1071"/>
      <c r="G112" s="1071"/>
      <c r="H112" s="1071"/>
    </row>
    <row r="113" spans="2:8">
      <c r="B113" s="551"/>
      <c r="C113" s="1075"/>
      <c r="D113" s="1071"/>
      <c r="E113" s="1071"/>
      <c r="F113" s="1071"/>
      <c r="G113" s="1071"/>
      <c r="H113" s="1071"/>
    </row>
    <row r="114" spans="2:8">
      <c r="C114" s="1071"/>
      <c r="D114" s="1071"/>
      <c r="E114" s="1071"/>
      <c r="F114" s="1071"/>
      <c r="G114" s="1071"/>
      <c r="H114" s="1071"/>
    </row>
    <row r="115" spans="2:8">
      <c r="C115" s="1071"/>
      <c r="D115" s="1071"/>
      <c r="E115" s="1071"/>
      <c r="F115" s="1071"/>
      <c r="G115" s="1071"/>
      <c r="H115" s="1071"/>
    </row>
    <row r="116" spans="2:8">
      <c r="C116" s="1071"/>
      <c r="D116" s="1071"/>
      <c r="E116" s="1071"/>
      <c r="F116" s="1071"/>
      <c r="G116" s="1071"/>
      <c r="H116" s="1071"/>
    </row>
    <row r="117" spans="2:8">
      <c r="C117" s="1071"/>
      <c r="D117" s="1071"/>
      <c r="E117" s="1071"/>
      <c r="F117" s="1071"/>
      <c r="G117" s="1071"/>
      <c r="H117" s="1071"/>
    </row>
    <row r="118" spans="2:8">
      <c r="C118" s="1071"/>
      <c r="D118" s="1071"/>
      <c r="E118" s="1071"/>
      <c r="F118" s="1071"/>
      <c r="G118" s="1071"/>
      <c r="H118" s="1071"/>
    </row>
    <row r="119" spans="2:8">
      <c r="C119" s="1071"/>
      <c r="D119" s="1071"/>
      <c r="E119" s="1071"/>
      <c r="F119" s="1071"/>
      <c r="G119" s="1071"/>
      <c r="H119" s="1071"/>
    </row>
    <row r="120" spans="2:8">
      <c r="C120" s="1071"/>
      <c r="D120" s="1071"/>
      <c r="E120" s="1071"/>
      <c r="F120" s="1071"/>
      <c r="G120" s="1071"/>
      <c r="H120" s="1071"/>
    </row>
    <row r="121" spans="2:8">
      <c r="C121" s="1071"/>
      <c r="D121" s="1071"/>
      <c r="E121" s="1071"/>
      <c r="F121" s="1071"/>
      <c r="G121" s="1071"/>
      <c r="H121" s="1071"/>
    </row>
    <row r="122" spans="2:8">
      <c r="C122" s="1071"/>
      <c r="D122" s="1071"/>
      <c r="E122" s="1071"/>
      <c r="F122" s="1071"/>
      <c r="G122" s="1071"/>
      <c r="H122" s="1071"/>
    </row>
    <row r="123" spans="2:8">
      <c r="C123" s="1071"/>
      <c r="D123" s="1071"/>
      <c r="E123" s="1071"/>
      <c r="F123" s="1071"/>
      <c r="G123" s="1071"/>
      <c r="H123" s="1071"/>
    </row>
    <row r="124" spans="2:8">
      <c r="C124" s="1071"/>
      <c r="D124" s="1071"/>
      <c r="E124" s="1071"/>
      <c r="F124" s="1071"/>
      <c r="G124" s="1071"/>
      <c r="H124" s="1071"/>
    </row>
    <row r="125" spans="2:8">
      <c r="C125" s="1071"/>
      <c r="D125" s="1071"/>
      <c r="E125" s="1071"/>
      <c r="F125" s="1071"/>
      <c r="G125" s="1071"/>
      <c r="H125" s="1071"/>
    </row>
    <row r="126" spans="2:8">
      <c r="C126" s="1071"/>
      <c r="D126" s="1071"/>
      <c r="E126" s="1071"/>
      <c r="F126" s="1071"/>
      <c r="G126" s="1071"/>
      <c r="H126" s="1071"/>
    </row>
    <row r="127" spans="2:8">
      <c r="C127" s="1071"/>
      <c r="D127" s="1071"/>
      <c r="E127" s="1071"/>
      <c r="F127" s="1071"/>
      <c r="G127" s="1071"/>
      <c r="H127" s="1071"/>
    </row>
    <row r="128" spans="2:8">
      <c r="C128" s="1071"/>
      <c r="D128" s="1071"/>
      <c r="E128" s="1071"/>
      <c r="F128" s="1071"/>
      <c r="G128" s="1071"/>
      <c r="H128" s="1071"/>
    </row>
    <row r="129" spans="3:8">
      <c r="C129" s="1071"/>
      <c r="D129" s="1071"/>
      <c r="E129" s="1071"/>
      <c r="F129" s="1071"/>
      <c r="G129" s="1071"/>
      <c r="H129" s="1071"/>
    </row>
    <row r="130" spans="3:8">
      <c r="C130" s="1071"/>
      <c r="D130" s="1071"/>
      <c r="E130" s="1071"/>
      <c r="F130" s="1071"/>
      <c r="G130" s="1071"/>
      <c r="H130" s="1071"/>
    </row>
    <row r="131" spans="3:8">
      <c r="C131" s="1071"/>
      <c r="D131" s="1071"/>
      <c r="E131" s="1071"/>
      <c r="F131" s="1071"/>
      <c r="G131" s="1071"/>
      <c r="H131" s="1071"/>
    </row>
    <row r="132" spans="3:8">
      <c r="C132" s="1071"/>
      <c r="D132" s="1071"/>
      <c r="E132" s="1071"/>
      <c r="F132" s="1071"/>
      <c r="G132" s="1071"/>
      <c r="H132" s="1071"/>
    </row>
    <row r="133" spans="3:8">
      <c r="C133" s="1071"/>
      <c r="D133" s="1071"/>
      <c r="E133" s="1071"/>
      <c r="F133" s="1071"/>
      <c r="G133" s="1071"/>
      <c r="H133" s="1071"/>
    </row>
    <row r="134" spans="3:8">
      <c r="C134" s="1071"/>
      <c r="D134" s="1071"/>
      <c r="E134" s="1071"/>
      <c r="F134" s="1071"/>
      <c r="G134" s="1071"/>
      <c r="H134" s="1071"/>
    </row>
    <row r="135" spans="3:8">
      <c r="C135" s="1071"/>
      <c r="D135" s="1071"/>
      <c r="E135" s="1071"/>
      <c r="F135" s="1071"/>
      <c r="G135" s="1071"/>
      <c r="H135" s="1071"/>
    </row>
    <row r="136" spans="3:8">
      <c r="C136" s="1071"/>
      <c r="D136" s="1071"/>
      <c r="E136" s="1071"/>
      <c r="F136" s="1071"/>
      <c r="G136" s="1071"/>
      <c r="H136" s="1071"/>
    </row>
    <row r="137" spans="3:8">
      <c r="C137" s="1071"/>
      <c r="D137" s="1071"/>
      <c r="E137" s="1071"/>
      <c r="F137" s="1071"/>
      <c r="G137" s="1071"/>
      <c r="H137" s="1071"/>
    </row>
    <row r="138" spans="3:8">
      <c r="C138" s="1071"/>
      <c r="D138" s="1071"/>
      <c r="E138" s="1071"/>
      <c r="F138" s="1071"/>
      <c r="G138" s="1071"/>
      <c r="H138" s="1071"/>
    </row>
    <row r="139" spans="3:8">
      <c r="C139" s="1071"/>
      <c r="D139" s="1071"/>
      <c r="E139" s="1071"/>
      <c r="F139" s="1071"/>
      <c r="G139" s="1071"/>
      <c r="H139" s="1071"/>
    </row>
    <row r="140" spans="3:8">
      <c r="C140" s="1071"/>
      <c r="D140" s="1071"/>
      <c r="E140" s="1071"/>
      <c r="F140" s="1071"/>
      <c r="G140" s="1071"/>
      <c r="H140" s="1071"/>
    </row>
    <row r="141" spans="3:8">
      <c r="C141" s="1071"/>
      <c r="D141" s="1071"/>
      <c r="E141" s="1071"/>
      <c r="F141" s="1071"/>
      <c r="G141" s="1071"/>
      <c r="H141" s="1071"/>
    </row>
    <row r="142" spans="3:8">
      <c r="C142" s="1071"/>
      <c r="D142" s="1071"/>
      <c r="E142" s="1071"/>
      <c r="F142" s="1071"/>
      <c r="G142" s="1071"/>
      <c r="H142" s="1071"/>
    </row>
    <row r="143" spans="3:8">
      <c r="C143" s="1071"/>
      <c r="D143" s="1071"/>
      <c r="E143" s="1071"/>
      <c r="F143" s="1071"/>
      <c r="G143" s="1071"/>
      <c r="H143" s="1071"/>
    </row>
    <row r="144" spans="3:8">
      <c r="C144" s="1071"/>
      <c r="D144" s="1071"/>
      <c r="E144" s="1071"/>
      <c r="F144" s="1071"/>
      <c r="G144" s="1071"/>
      <c r="H144" s="1071"/>
    </row>
    <row r="145" spans="3:8">
      <c r="C145" s="1071"/>
      <c r="D145" s="1071"/>
      <c r="E145" s="1071"/>
      <c r="F145" s="1071"/>
      <c r="G145" s="1071"/>
      <c r="H145" s="1071"/>
    </row>
    <row r="146" spans="3:8">
      <c r="C146" s="1071"/>
      <c r="D146" s="1071"/>
      <c r="E146" s="1071"/>
      <c r="F146" s="1071"/>
      <c r="G146" s="1071"/>
      <c r="H146" s="1071"/>
    </row>
    <row r="147" spans="3:8">
      <c r="C147" s="1071"/>
      <c r="D147" s="1071"/>
      <c r="E147" s="1071"/>
      <c r="F147" s="1071"/>
      <c r="G147" s="1071"/>
      <c r="H147" s="1071"/>
    </row>
    <row r="148" spans="3:8">
      <c r="C148" s="1071"/>
      <c r="D148" s="1071"/>
      <c r="E148" s="1071"/>
      <c r="F148" s="1071"/>
      <c r="G148" s="1071"/>
      <c r="H148" s="1071"/>
    </row>
    <row r="149" spans="3:8">
      <c r="C149" s="1071"/>
      <c r="D149" s="1071"/>
      <c r="E149" s="1071"/>
      <c r="F149" s="1071"/>
      <c r="G149" s="1071"/>
      <c r="H149" s="1071"/>
    </row>
    <row r="150" spans="3:8">
      <c r="C150" s="1071"/>
      <c r="D150" s="1071"/>
      <c r="E150" s="1071"/>
      <c r="F150" s="1071"/>
      <c r="G150" s="1071"/>
      <c r="H150" s="1071"/>
    </row>
    <row r="151" spans="3:8">
      <c r="C151" s="1071"/>
      <c r="D151" s="1071"/>
      <c r="E151" s="1071"/>
      <c r="F151" s="1071"/>
      <c r="G151" s="1071"/>
      <c r="H151" s="1071"/>
    </row>
    <row r="152" spans="3:8">
      <c r="C152" s="1071"/>
      <c r="D152" s="1071"/>
      <c r="E152" s="1071"/>
      <c r="F152" s="1071"/>
      <c r="G152" s="1071"/>
      <c r="H152" s="1071"/>
    </row>
    <row r="153" spans="3:8">
      <c r="C153" s="1071"/>
      <c r="D153" s="1071"/>
      <c r="E153" s="1071"/>
      <c r="F153" s="1071"/>
      <c r="G153" s="1071"/>
      <c r="H153" s="1071"/>
    </row>
    <row r="154" spans="3:8">
      <c r="C154" s="1071"/>
      <c r="D154" s="1071"/>
      <c r="E154" s="1071"/>
      <c r="F154" s="1071"/>
      <c r="G154" s="1071"/>
      <c r="H154" s="1071"/>
    </row>
    <row r="155" spans="3:8">
      <c r="C155" s="1071"/>
      <c r="D155" s="1071"/>
      <c r="E155" s="1071"/>
      <c r="F155" s="1071"/>
      <c r="G155" s="1071"/>
      <c r="H155" s="1071"/>
    </row>
    <row r="156" spans="3:8">
      <c r="C156" s="1071"/>
      <c r="D156" s="1071"/>
      <c r="E156" s="1071"/>
      <c r="F156" s="1071"/>
      <c r="G156" s="1071"/>
      <c r="H156" s="1071"/>
    </row>
    <row r="157" spans="3:8">
      <c r="C157" s="1071"/>
      <c r="D157" s="1071"/>
      <c r="E157" s="1071"/>
      <c r="F157" s="1071"/>
      <c r="G157" s="1071"/>
      <c r="H157" s="1071"/>
    </row>
    <row r="158" spans="3:8">
      <c r="C158" s="1071"/>
      <c r="D158" s="1071"/>
      <c r="E158" s="1071"/>
      <c r="F158" s="1071"/>
      <c r="G158" s="1071"/>
      <c r="H158" s="1071"/>
    </row>
    <row r="159" spans="3:8">
      <c r="C159" s="1071"/>
      <c r="D159" s="1071"/>
      <c r="E159" s="1071"/>
      <c r="F159" s="1071"/>
      <c r="G159" s="1071"/>
      <c r="H159" s="1071"/>
    </row>
    <row r="160" spans="3:8">
      <c r="C160" s="1071"/>
      <c r="D160" s="1071"/>
      <c r="E160" s="1071"/>
      <c r="F160" s="1071"/>
      <c r="G160" s="1071"/>
      <c r="H160" s="1071"/>
    </row>
    <row r="161" spans="3:8">
      <c r="C161" s="1071"/>
      <c r="D161" s="1071"/>
      <c r="E161" s="1071"/>
      <c r="F161" s="1071"/>
      <c r="G161" s="1071"/>
      <c r="H161" s="1071"/>
    </row>
    <row r="162" spans="3:8">
      <c r="C162" s="1071"/>
      <c r="D162" s="1071"/>
      <c r="E162" s="1071"/>
      <c r="F162" s="1071"/>
      <c r="G162" s="1071"/>
      <c r="H162" s="1071"/>
    </row>
    <row r="163" spans="3:8">
      <c r="C163" s="1071"/>
      <c r="D163" s="1071"/>
      <c r="E163" s="1071"/>
      <c r="F163" s="1071"/>
      <c r="G163" s="1071"/>
      <c r="H163" s="1071"/>
    </row>
    <row r="164" spans="3:8">
      <c r="C164" s="1071"/>
      <c r="D164" s="1071"/>
      <c r="E164" s="1071"/>
      <c r="F164" s="1071"/>
      <c r="G164" s="1071"/>
      <c r="H164" s="1071"/>
    </row>
    <row r="165" spans="3:8">
      <c r="C165" s="1071"/>
      <c r="D165" s="1071"/>
      <c r="E165" s="1071"/>
      <c r="F165" s="1071"/>
      <c r="G165" s="1071"/>
      <c r="H165" s="1071"/>
    </row>
    <row r="166" spans="3:8">
      <c r="C166" s="1071"/>
      <c r="D166" s="1071"/>
      <c r="E166" s="1071"/>
      <c r="F166" s="1071"/>
      <c r="G166" s="1071"/>
      <c r="H166" s="1071"/>
    </row>
    <row r="167" spans="3:8">
      <c r="C167" s="1071"/>
      <c r="D167" s="1071"/>
      <c r="E167" s="1071"/>
      <c r="F167" s="1071"/>
      <c r="G167" s="1071"/>
      <c r="H167" s="1071"/>
    </row>
    <row r="168" spans="3:8">
      <c r="C168" s="1071"/>
      <c r="D168" s="1071"/>
      <c r="E168" s="1071"/>
      <c r="F168" s="1071"/>
      <c r="G168" s="1071"/>
      <c r="H168" s="1071"/>
    </row>
    <row r="169" spans="3:8">
      <c r="C169" s="1071"/>
      <c r="D169" s="1071"/>
      <c r="E169" s="1071"/>
      <c r="F169" s="1071"/>
      <c r="G169" s="1071"/>
      <c r="H169" s="1071"/>
    </row>
    <row r="170" spans="3:8">
      <c r="C170" s="1071"/>
      <c r="D170" s="1071"/>
      <c r="E170" s="1071"/>
      <c r="F170" s="1071"/>
      <c r="G170" s="1071"/>
      <c r="H170" s="1071"/>
    </row>
    <row r="171" spans="3:8">
      <c r="C171" s="1071"/>
      <c r="D171" s="1071"/>
      <c r="E171" s="1071"/>
      <c r="F171" s="1071"/>
      <c r="G171" s="1071"/>
      <c r="H171" s="1071"/>
    </row>
    <row r="172" spans="3:8">
      <c r="C172" s="1071"/>
      <c r="D172" s="1071"/>
      <c r="E172" s="1071"/>
      <c r="F172" s="1071"/>
      <c r="G172" s="1071"/>
      <c r="H172" s="1071"/>
    </row>
    <row r="173" spans="3:8">
      <c r="C173" s="1071"/>
      <c r="D173" s="1071"/>
      <c r="E173" s="1071"/>
      <c r="F173" s="1071"/>
      <c r="G173" s="1071"/>
      <c r="H173" s="1071"/>
    </row>
    <row r="174" spans="3:8">
      <c r="C174" s="1071"/>
      <c r="D174" s="1071"/>
      <c r="E174" s="1071"/>
      <c r="F174" s="1071"/>
      <c r="G174" s="1071"/>
      <c r="H174" s="1071"/>
    </row>
    <row r="175" spans="3:8">
      <c r="C175" s="1071"/>
      <c r="D175" s="1071"/>
      <c r="E175" s="1071"/>
      <c r="F175" s="1071"/>
      <c r="G175" s="1071"/>
      <c r="H175" s="1071"/>
    </row>
    <row r="176" spans="3:8">
      <c r="C176" s="1071"/>
      <c r="D176" s="1071"/>
      <c r="E176" s="1071"/>
      <c r="F176" s="1071"/>
      <c r="G176" s="1071"/>
      <c r="H176" s="1071"/>
    </row>
    <row r="177" spans="3:8">
      <c r="C177" s="1071"/>
      <c r="D177" s="1071"/>
      <c r="E177" s="1071"/>
      <c r="F177" s="1071"/>
      <c r="G177" s="1071"/>
      <c r="H177" s="1071"/>
    </row>
    <row r="178" spans="3:8">
      <c r="C178" s="1071"/>
      <c r="D178" s="1071"/>
      <c r="E178" s="1071"/>
      <c r="F178" s="1071"/>
      <c r="G178" s="1071"/>
      <c r="H178" s="1071"/>
    </row>
    <row r="179" spans="3:8">
      <c r="C179" s="1071"/>
      <c r="D179" s="1071"/>
      <c r="E179" s="1071"/>
      <c r="F179" s="1071"/>
      <c r="G179" s="1071"/>
      <c r="H179" s="1071"/>
    </row>
    <row r="180" spans="3:8">
      <c r="C180" s="1071"/>
      <c r="D180" s="1071"/>
      <c r="E180" s="1071"/>
      <c r="F180" s="1071"/>
      <c r="G180" s="1071"/>
      <c r="H180" s="1071"/>
    </row>
    <row r="181" spans="3:8">
      <c r="C181" s="1071"/>
      <c r="D181" s="1071"/>
      <c r="E181" s="1071"/>
      <c r="F181" s="1071"/>
      <c r="G181" s="1071"/>
      <c r="H181" s="1071"/>
    </row>
    <row r="182" spans="3:8">
      <c r="C182" s="1071"/>
      <c r="D182" s="1071"/>
      <c r="E182" s="1071"/>
      <c r="F182" s="1071"/>
      <c r="G182" s="1071"/>
      <c r="H182" s="1071"/>
    </row>
    <row r="183" spans="3:8">
      <c r="C183" s="1071"/>
      <c r="D183" s="1071"/>
      <c r="E183" s="1071"/>
      <c r="F183" s="1071"/>
      <c r="G183" s="1071"/>
      <c r="H183" s="1071"/>
    </row>
    <row r="184" spans="3:8">
      <c r="C184" s="1071"/>
      <c r="D184" s="1071"/>
      <c r="E184" s="1071"/>
      <c r="F184" s="1071"/>
      <c r="G184" s="1071"/>
      <c r="H184" s="1071"/>
    </row>
    <row r="185" spans="3:8">
      <c r="C185" s="1071"/>
      <c r="D185" s="1071"/>
      <c r="E185" s="1071"/>
      <c r="F185" s="1071"/>
      <c r="G185" s="1071"/>
      <c r="H185" s="1071"/>
    </row>
    <row r="186" spans="3:8">
      <c r="C186" s="1071"/>
      <c r="D186" s="1071"/>
      <c r="E186" s="1071"/>
      <c r="F186" s="1071"/>
      <c r="G186" s="1071"/>
      <c r="H186" s="1071"/>
    </row>
    <row r="187" spans="3:8">
      <c r="C187" s="1071"/>
      <c r="D187" s="1071"/>
      <c r="E187" s="1071"/>
      <c r="F187" s="1071"/>
      <c r="G187" s="1071"/>
      <c r="H187" s="1071"/>
    </row>
    <row r="188" spans="3:8">
      <c r="C188" s="1071"/>
      <c r="D188" s="1071"/>
      <c r="E188" s="1071"/>
      <c r="F188" s="1071"/>
      <c r="G188" s="1071"/>
      <c r="H188" s="1071"/>
    </row>
    <row r="189" spans="3:8">
      <c r="C189" s="1071"/>
      <c r="D189" s="1071"/>
      <c r="E189" s="1071"/>
      <c r="F189" s="1071"/>
      <c r="G189" s="1071"/>
      <c r="H189" s="1071"/>
    </row>
    <row r="190" spans="3:8">
      <c r="C190" s="1071"/>
      <c r="D190" s="1071"/>
      <c r="E190" s="1071"/>
      <c r="F190" s="1071"/>
      <c r="G190" s="1071"/>
      <c r="H190" s="1071"/>
    </row>
    <row r="191" spans="3:8">
      <c r="C191" s="1071"/>
      <c r="D191" s="1071"/>
      <c r="E191" s="1071"/>
      <c r="F191" s="1071"/>
      <c r="G191" s="1071"/>
      <c r="H191" s="1071"/>
    </row>
    <row r="192" spans="3:8">
      <c r="C192" s="1071"/>
      <c r="D192" s="1071"/>
      <c r="E192" s="1071"/>
      <c r="F192" s="1071"/>
      <c r="G192" s="1071"/>
      <c r="H192" s="1071"/>
    </row>
    <row r="193" spans="3:8">
      <c r="C193" s="1071"/>
      <c r="D193" s="1071"/>
      <c r="E193" s="1071"/>
      <c r="F193" s="1071"/>
      <c r="G193" s="1071"/>
      <c r="H193" s="1071"/>
    </row>
    <row r="194" spans="3:8">
      <c r="C194" s="1071"/>
      <c r="D194" s="1071"/>
      <c r="E194" s="1071"/>
      <c r="F194" s="1071"/>
      <c r="G194" s="1071"/>
      <c r="H194" s="1071"/>
    </row>
    <row r="195" spans="3:8">
      <c r="C195" s="1071"/>
      <c r="D195" s="1071"/>
      <c r="E195" s="1071"/>
      <c r="F195" s="1071"/>
      <c r="G195" s="1071"/>
      <c r="H195" s="1071"/>
    </row>
    <row r="196" spans="3:8">
      <c r="C196" s="1071"/>
      <c r="D196" s="1071"/>
      <c r="E196" s="1071"/>
      <c r="F196" s="1071"/>
      <c r="G196" s="1071"/>
      <c r="H196" s="1071"/>
    </row>
    <row r="197" spans="3:8">
      <c r="C197" s="1071"/>
      <c r="D197" s="1071"/>
      <c r="E197" s="1071"/>
      <c r="F197" s="1071"/>
      <c r="G197" s="1071"/>
      <c r="H197" s="1071"/>
    </row>
    <row r="198" spans="3:8">
      <c r="C198" s="1071"/>
      <c r="D198" s="1071"/>
      <c r="E198" s="1071"/>
      <c r="F198" s="1071"/>
      <c r="G198" s="1071"/>
      <c r="H198" s="1071"/>
    </row>
    <row r="199" spans="3:8">
      <c r="C199" s="1071"/>
      <c r="D199" s="1071"/>
      <c r="E199" s="1071"/>
      <c r="F199" s="1071"/>
      <c r="G199" s="1071"/>
      <c r="H199" s="1071"/>
    </row>
    <row r="200" spans="3:8">
      <c r="C200" s="1071"/>
      <c r="D200" s="1071"/>
      <c r="E200" s="1071"/>
      <c r="F200" s="1071"/>
      <c r="G200" s="1071"/>
      <c r="H200" s="1071"/>
    </row>
    <row r="201" spans="3:8">
      <c r="C201" s="1071"/>
      <c r="D201" s="1071"/>
      <c r="E201" s="1071"/>
      <c r="F201" s="1071"/>
      <c r="G201" s="1071"/>
      <c r="H201" s="1071"/>
    </row>
    <row r="202" spans="3:8">
      <c r="C202" s="1071"/>
      <c r="D202" s="1071"/>
      <c r="E202" s="1071"/>
      <c r="F202" s="1071"/>
      <c r="G202" s="1071"/>
      <c r="H202" s="1071"/>
    </row>
    <row r="203" spans="3:8">
      <c r="C203" s="1071"/>
      <c r="D203" s="1071"/>
      <c r="E203" s="1071"/>
      <c r="F203" s="1071"/>
      <c r="G203" s="1071"/>
      <c r="H203" s="1071"/>
    </row>
    <row r="204" spans="3:8">
      <c r="C204" s="1071"/>
      <c r="D204" s="1071"/>
      <c r="E204" s="1071"/>
      <c r="F204" s="1071"/>
      <c r="G204" s="1071"/>
      <c r="H204" s="1071"/>
    </row>
    <row r="205" spans="3:8">
      <c r="C205" s="1071"/>
      <c r="D205" s="1071"/>
      <c r="E205" s="1071"/>
      <c r="F205" s="1071"/>
      <c r="G205" s="1071"/>
      <c r="H205" s="1071"/>
    </row>
    <row r="206" spans="3:8">
      <c r="C206" s="1071"/>
      <c r="D206" s="1071"/>
      <c r="E206" s="1071"/>
      <c r="F206" s="1071"/>
      <c r="G206" s="1071"/>
      <c r="H206" s="1071"/>
    </row>
    <row r="207" spans="3:8">
      <c r="C207" s="1071"/>
      <c r="D207" s="1071"/>
      <c r="E207" s="1071"/>
      <c r="F207" s="1071"/>
      <c r="G207" s="1071"/>
      <c r="H207" s="1071"/>
    </row>
    <row r="208" spans="3:8">
      <c r="C208" s="1071"/>
      <c r="D208" s="1071"/>
      <c r="E208" s="1071"/>
      <c r="F208" s="1071"/>
      <c r="G208" s="1071"/>
      <c r="H208" s="1071"/>
    </row>
    <row r="209" spans="3:8">
      <c r="C209" s="1071"/>
      <c r="D209" s="1071"/>
      <c r="E209" s="1071"/>
      <c r="F209" s="1071"/>
      <c r="G209" s="1071"/>
      <c r="H209" s="1071"/>
    </row>
    <row r="210" spans="3:8">
      <c r="C210" s="1071"/>
      <c r="D210" s="1071"/>
      <c r="E210" s="1071"/>
      <c r="F210" s="1071"/>
      <c r="G210" s="1071"/>
      <c r="H210" s="1071"/>
    </row>
  </sheetData>
  <mergeCells count="19">
    <mergeCell ref="A6:B6"/>
    <mergeCell ref="C5:C6"/>
    <mergeCell ref="D5:G5"/>
    <mergeCell ref="H5:H6"/>
    <mergeCell ref="A5:B5"/>
    <mergeCell ref="J55:J56"/>
    <mergeCell ref="A56:B57"/>
    <mergeCell ref="C56:C57"/>
    <mergeCell ref="D56:G56"/>
    <mergeCell ref="H56:H57"/>
    <mergeCell ref="A82:B83"/>
    <mergeCell ref="I30:I31"/>
    <mergeCell ref="A30:B31"/>
    <mergeCell ref="C30:C31"/>
    <mergeCell ref="D30:G30"/>
    <mergeCell ref="H30:H31"/>
    <mergeCell ref="C82:C83"/>
    <mergeCell ref="D82:G82"/>
    <mergeCell ref="H82:H83"/>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54" max="16383" man="1"/>
  </rowBreaks>
</worksheet>
</file>

<file path=xl/worksheets/sheet59.xml><?xml version="1.0" encoding="utf-8"?>
<worksheet xmlns="http://schemas.openxmlformats.org/spreadsheetml/2006/main" xmlns:r="http://schemas.openxmlformats.org/officeDocument/2006/relationships">
  <sheetPr published="0">
    <tabColor theme="3"/>
  </sheetPr>
  <dimension ref="A1:K43"/>
  <sheetViews>
    <sheetView zoomScaleNormal="100" workbookViewId="0">
      <selection activeCell="D28" sqref="D28"/>
    </sheetView>
  </sheetViews>
  <sheetFormatPr baseColWidth="10" defaultColWidth="8.85546875" defaultRowHeight="12.75"/>
  <cols>
    <col min="1" max="1" width="11.42578125" style="348" customWidth="1"/>
    <col min="2" max="2" width="51.85546875" style="348" customWidth="1"/>
    <col min="3" max="11" width="18.28515625" style="348" customWidth="1"/>
    <col min="12" max="16384" width="8.85546875" style="348"/>
  </cols>
  <sheetData>
    <row r="1" spans="1:11" s="276" customFormat="1" ht="18">
      <c r="A1" s="1076" t="s">
        <v>1408</v>
      </c>
      <c r="B1" s="1076"/>
      <c r="C1" s="1082"/>
      <c r="D1" s="1082"/>
      <c r="E1" s="1082"/>
      <c r="F1" s="1082"/>
      <c r="G1" s="1082"/>
      <c r="H1" s="1082"/>
      <c r="I1" s="1082"/>
      <c r="J1" s="1082"/>
      <c r="K1" s="1082"/>
    </row>
    <row r="2" spans="1:11" s="277" customFormat="1" ht="11.25">
      <c r="A2" s="1077" t="str">
        <f>'PAGE DE GARDE'!C8</f>
        <v>GAZ</v>
      </c>
      <c r="B2" s="1078" t="str">
        <f>'PAGE DE GARDE'!C10</f>
        <v>REALITE 2015 V0</v>
      </c>
      <c r="C2" s="1080"/>
      <c r="D2" s="1080"/>
      <c r="E2" s="1080"/>
      <c r="F2" s="1080"/>
      <c r="G2" s="1080"/>
      <c r="H2" s="1080"/>
      <c r="I2" s="1080"/>
      <c r="J2" s="1080"/>
      <c r="K2" s="1080"/>
    </row>
    <row r="3" spans="1:11" s="277" customFormat="1" ht="11.25">
      <c r="A3" s="1079" t="str">
        <f>'PAGE DE GARDE'!C7</f>
        <v>GRD</v>
      </c>
      <c r="B3" s="1080"/>
      <c r="C3" s="1080"/>
      <c r="D3" s="1080"/>
      <c r="E3" s="1080"/>
      <c r="F3" s="1080"/>
      <c r="G3" s="1080"/>
      <c r="H3" s="1080"/>
      <c r="I3" s="1080"/>
      <c r="J3" s="1080"/>
      <c r="K3" s="1080"/>
    </row>
    <row r="4" spans="1:11" ht="13.5" thickBot="1"/>
    <row r="5" spans="1:11" s="515" customFormat="1" ht="15" customHeight="1" thickBot="1">
      <c r="A5" s="2703" t="s">
        <v>550</v>
      </c>
      <c r="B5" s="2708"/>
      <c r="C5" s="2723" t="s">
        <v>576</v>
      </c>
      <c r="D5" s="2725" t="s">
        <v>1188</v>
      </c>
      <c r="E5" s="2712"/>
      <c r="F5" s="2712"/>
      <c r="G5" s="2712"/>
      <c r="H5" s="2712"/>
      <c r="I5" s="2712"/>
      <c r="J5" s="2726"/>
      <c r="K5" s="2723" t="s">
        <v>551</v>
      </c>
    </row>
    <row r="6" spans="1:11" s="515" customFormat="1" ht="63" customHeight="1" thickBot="1">
      <c r="A6" s="2705"/>
      <c r="B6" s="2709"/>
      <c r="C6" s="2724"/>
      <c r="D6" s="1139" t="s">
        <v>535</v>
      </c>
      <c r="E6" s="1122" t="s">
        <v>536</v>
      </c>
      <c r="F6" s="1122" t="s">
        <v>537</v>
      </c>
      <c r="G6" s="1122" t="s">
        <v>538</v>
      </c>
      <c r="H6" s="1122" t="s">
        <v>539</v>
      </c>
      <c r="I6" s="1123" t="s">
        <v>540</v>
      </c>
      <c r="J6" s="1140" t="s">
        <v>541</v>
      </c>
      <c r="K6" s="2727"/>
    </row>
    <row r="7" spans="1:11" s="515" customFormat="1" ht="12.75" customHeight="1">
      <c r="A7" s="1117"/>
      <c r="B7" s="1109" t="s">
        <v>1220</v>
      </c>
      <c r="C7" s="1084"/>
      <c r="D7" s="1084"/>
      <c r="E7" s="547"/>
      <c r="F7" s="547"/>
      <c r="G7" s="547"/>
      <c r="H7" s="547"/>
      <c r="I7" s="547"/>
      <c r="J7" s="1145">
        <f>SUM(D7:I7)</f>
        <v>0</v>
      </c>
      <c r="K7" s="1146">
        <f>C7+J7</f>
        <v>0</v>
      </c>
    </row>
    <row r="8" spans="1:11" s="515" customFormat="1">
      <c r="A8" s="1117"/>
      <c r="B8" s="1109" t="s">
        <v>157</v>
      </c>
      <c r="C8" s="1084"/>
      <c r="D8" s="1084"/>
      <c r="E8" s="547"/>
      <c r="F8" s="547"/>
      <c r="G8" s="547"/>
      <c r="H8" s="547"/>
      <c r="I8" s="547"/>
      <c r="J8" s="1145">
        <f>SUM(D8:I8)</f>
        <v>0</v>
      </c>
      <c r="K8" s="1146">
        <f>C8+J8</f>
        <v>0</v>
      </c>
    </row>
    <row r="9" spans="1:11" s="515" customFormat="1">
      <c r="A9" s="1117"/>
      <c r="B9" s="1109" t="s">
        <v>158</v>
      </c>
      <c r="C9" s="1084"/>
      <c r="D9" s="1084"/>
      <c r="E9" s="547"/>
      <c r="F9" s="547"/>
      <c r="G9" s="547"/>
      <c r="H9" s="547"/>
      <c r="I9" s="547"/>
      <c r="J9" s="1145">
        <f t="shared" ref="J9:J25" si="0">SUM(D9:I9)</f>
        <v>0</v>
      </c>
      <c r="K9" s="1146">
        <f t="shared" ref="K9:K25" si="1">C9+J9</f>
        <v>0</v>
      </c>
    </row>
    <row r="10" spans="1:11" s="515" customFormat="1">
      <c r="A10" s="488"/>
      <c r="B10" s="1109" t="s">
        <v>1350</v>
      </c>
      <c r="C10" s="1986"/>
      <c r="D10" s="1986"/>
      <c r="E10" s="547"/>
      <c r="F10" s="547"/>
      <c r="G10" s="547"/>
      <c r="H10" s="547"/>
      <c r="I10" s="547"/>
      <c r="J10" s="1145">
        <f t="shared" si="0"/>
        <v>0</v>
      </c>
      <c r="K10" s="1146">
        <f t="shared" si="1"/>
        <v>0</v>
      </c>
    </row>
    <row r="11" spans="1:11" s="515" customFormat="1">
      <c r="A11" s="488"/>
      <c r="B11" s="1109" t="s">
        <v>1351</v>
      </c>
      <c r="C11" s="1084"/>
      <c r="D11" s="1084"/>
      <c r="E11" s="547"/>
      <c r="F11" s="547"/>
      <c r="G11" s="547"/>
      <c r="H11" s="547"/>
      <c r="I11" s="547"/>
      <c r="J11" s="1145">
        <f t="shared" si="0"/>
        <v>0</v>
      </c>
      <c r="K11" s="1146">
        <f t="shared" si="1"/>
        <v>0</v>
      </c>
    </row>
    <row r="12" spans="1:11" s="515" customFormat="1">
      <c r="A12" s="488"/>
      <c r="B12" s="1110" t="s">
        <v>1352</v>
      </c>
      <c r="C12" s="1084"/>
      <c r="D12" s="1084"/>
      <c r="E12" s="547"/>
      <c r="F12" s="547"/>
      <c r="G12" s="547"/>
      <c r="H12" s="547"/>
      <c r="I12" s="547"/>
      <c r="J12" s="1145">
        <f t="shared" si="0"/>
        <v>0</v>
      </c>
      <c r="K12" s="1146">
        <f t="shared" si="1"/>
        <v>0</v>
      </c>
    </row>
    <row r="13" spans="1:11" s="515" customFormat="1">
      <c r="A13" s="488"/>
      <c r="B13" s="1110" t="s">
        <v>1353</v>
      </c>
      <c r="C13" s="1084"/>
      <c r="D13" s="1084"/>
      <c r="E13" s="547"/>
      <c r="F13" s="547"/>
      <c r="G13" s="547"/>
      <c r="H13" s="547"/>
      <c r="I13" s="547"/>
      <c r="J13" s="1145">
        <f t="shared" si="0"/>
        <v>0</v>
      </c>
      <c r="K13" s="1146">
        <f t="shared" si="1"/>
        <v>0</v>
      </c>
    </row>
    <row r="14" spans="1:11" s="515" customFormat="1">
      <c r="A14" s="488"/>
      <c r="B14" s="1109" t="s">
        <v>1354</v>
      </c>
      <c r="C14" s="1084"/>
      <c r="D14" s="1084"/>
      <c r="E14" s="547"/>
      <c r="F14" s="547"/>
      <c r="G14" s="547"/>
      <c r="H14" s="547"/>
      <c r="I14" s="547"/>
      <c r="J14" s="1145">
        <f t="shared" si="0"/>
        <v>0</v>
      </c>
      <c r="K14" s="1146">
        <f t="shared" si="1"/>
        <v>0</v>
      </c>
    </row>
    <row r="15" spans="1:11" s="515" customFormat="1">
      <c r="A15" s="488"/>
      <c r="B15" s="1109" t="s">
        <v>1355</v>
      </c>
      <c r="C15" s="1084"/>
      <c r="D15" s="1084"/>
      <c r="E15" s="547"/>
      <c r="F15" s="547"/>
      <c r="G15" s="547"/>
      <c r="H15" s="547"/>
      <c r="I15" s="547"/>
      <c r="J15" s="1145">
        <f t="shared" si="0"/>
        <v>0</v>
      </c>
      <c r="K15" s="1146">
        <f t="shared" si="1"/>
        <v>0</v>
      </c>
    </row>
    <row r="16" spans="1:11" s="515" customFormat="1">
      <c r="A16" s="488"/>
      <c r="B16" s="1109" t="s">
        <v>1356</v>
      </c>
      <c r="C16" s="1084"/>
      <c r="D16" s="1084"/>
      <c r="E16" s="547"/>
      <c r="F16" s="547"/>
      <c r="G16" s="547"/>
      <c r="H16" s="547"/>
      <c r="I16" s="547"/>
      <c r="J16" s="1145">
        <f t="shared" si="0"/>
        <v>0</v>
      </c>
      <c r="K16" s="1146">
        <f t="shared" si="1"/>
        <v>0</v>
      </c>
    </row>
    <row r="17" spans="1:11" s="515" customFormat="1">
      <c r="A17" s="488"/>
      <c r="B17" s="1109" t="s">
        <v>1357</v>
      </c>
      <c r="C17" s="1084"/>
      <c r="D17" s="1084"/>
      <c r="E17" s="547"/>
      <c r="F17" s="547"/>
      <c r="G17" s="547"/>
      <c r="H17" s="547"/>
      <c r="I17" s="547"/>
      <c r="J17" s="1145">
        <f t="shared" si="0"/>
        <v>0</v>
      </c>
      <c r="K17" s="1146">
        <f t="shared" si="1"/>
        <v>0</v>
      </c>
    </row>
    <row r="18" spans="1:11" s="515" customFormat="1">
      <c r="A18" s="488"/>
      <c r="B18" s="1109" t="s">
        <v>119</v>
      </c>
      <c r="C18" s="1084"/>
      <c r="D18" s="1084"/>
      <c r="E18" s="547"/>
      <c r="F18" s="547"/>
      <c r="G18" s="547"/>
      <c r="H18" s="547"/>
      <c r="I18" s="547"/>
      <c r="J18" s="1145">
        <f t="shared" si="0"/>
        <v>0</v>
      </c>
      <c r="K18" s="1146">
        <f t="shared" si="1"/>
        <v>0</v>
      </c>
    </row>
    <row r="19" spans="1:11" s="515" customFormat="1">
      <c r="A19" s="488"/>
      <c r="B19" s="1111" t="s">
        <v>120</v>
      </c>
      <c r="C19" s="1084"/>
      <c r="D19" s="1084"/>
      <c r="E19" s="547"/>
      <c r="F19" s="547"/>
      <c r="G19" s="547"/>
      <c r="H19" s="547"/>
      <c r="I19" s="547"/>
      <c r="J19" s="1145">
        <f t="shared" si="0"/>
        <v>0</v>
      </c>
      <c r="K19" s="1146">
        <f t="shared" si="1"/>
        <v>0</v>
      </c>
    </row>
    <row r="20" spans="1:11" s="515" customFormat="1">
      <c r="A20" s="488"/>
      <c r="B20" s="1109" t="s">
        <v>121</v>
      </c>
      <c r="C20" s="1084"/>
      <c r="D20" s="1084"/>
      <c r="E20" s="547"/>
      <c r="F20" s="547"/>
      <c r="G20" s="547"/>
      <c r="H20" s="547"/>
      <c r="I20" s="547"/>
      <c r="J20" s="1145">
        <f t="shared" si="0"/>
        <v>0</v>
      </c>
      <c r="K20" s="1146">
        <f t="shared" si="1"/>
        <v>0</v>
      </c>
    </row>
    <row r="21" spans="1:11" s="515" customFormat="1">
      <c r="A21" s="488"/>
      <c r="B21" s="1109" t="s">
        <v>218</v>
      </c>
      <c r="C21" s="1084"/>
      <c r="D21" s="1084"/>
      <c r="E21" s="547"/>
      <c r="F21" s="547"/>
      <c r="G21" s="547"/>
      <c r="H21" s="547"/>
      <c r="I21" s="547"/>
      <c r="J21" s="1145">
        <f t="shared" si="0"/>
        <v>0</v>
      </c>
      <c r="K21" s="1146">
        <f t="shared" si="1"/>
        <v>0</v>
      </c>
    </row>
    <row r="22" spans="1:11" s="515" customFormat="1">
      <c r="A22" s="488"/>
      <c r="B22" s="1109" t="s">
        <v>122</v>
      </c>
      <c r="C22" s="1084"/>
      <c r="D22" s="1084"/>
      <c r="E22" s="547"/>
      <c r="F22" s="547"/>
      <c r="G22" s="547"/>
      <c r="H22" s="547"/>
      <c r="I22" s="547"/>
      <c r="J22" s="1145">
        <f t="shared" si="0"/>
        <v>0</v>
      </c>
      <c r="K22" s="1146">
        <f t="shared" si="1"/>
        <v>0</v>
      </c>
    </row>
    <row r="23" spans="1:11" s="515" customFormat="1">
      <c r="A23" s="488"/>
      <c r="B23" s="1109" t="s">
        <v>123</v>
      </c>
      <c r="C23" s="1084"/>
      <c r="D23" s="1084"/>
      <c r="E23" s="547"/>
      <c r="F23" s="547"/>
      <c r="G23" s="547"/>
      <c r="H23" s="547"/>
      <c r="I23" s="547"/>
      <c r="J23" s="1145">
        <f t="shared" si="0"/>
        <v>0</v>
      </c>
      <c r="K23" s="1146">
        <f t="shared" si="1"/>
        <v>0</v>
      </c>
    </row>
    <row r="24" spans="1:11" s="515" customFormat="1">
      <c r="A24" s="488"/>
      <c r="B24" s="1109" t="s">
        <v>1358</v>
      </c>
      <c r="C24" s="1084"/>
      <c r="D24" s="1084"/>
      <c r="E24" s="547"/>
      <c r="F24" s="547"/>
      <c r="G24" s="547"/>
      <c r="H24" s="547"/>
      <c r="I24" s="547"/>
      <c r="J24" s="1145">
        <f t="shared" si="0"/>
        <v>0</v>
      </c>
      <c r="K24" s="1146">
        <f t="shared" si="1"/>
        <v>0</v>
      </c>
    </row>
    <row r="25" spans="1:11" s="515" customFormat="1">
      <c r="A25" s="488"/>
      <c r="B25" s="1109" t="s">
        <v>124</v>
      </c>
      <c r="C25" s="1084"/>
      <c r="D25" s="1084"/>
      <c r="E25" s="547"/>
      <c r="F25" s="547"/>
      <c r="G25" s="547"/>
      <c r="H25" s="547"/>
      <c r="I25" s="547"/>
      <c r="J25" s="1145">
        <f t="shared" si="0"/>
        <v>0</v>
      </c>
      <c r="K25" s="1146">
        <f t="shared" si="1"/>
        <v>0</v>
      </c>
    </row>
    <row r="26" spans="1:11" s="350" customFormat="1">
      <c r="A26" s="1098"/>
      <c r="B26" s="1112" t="s">
        <v>125</v>
      </c>
      <c r="C26" s="1141">
        <f>SUM(C7:C25)</f>
        <v>0</v>
      </c>
      <c r="D26" s="1572">
        <f>SUM(D7:D25)</f>
        <v>0</v>
      </c>
      <c r="E26" s="1574">
        <f t="shared" ref="E26:H26" si="2">SUM(E7:E25)</f>
        <v>0</v>
      </c>
      <c r="F26" s="1574">
        <f t="shared" si="2"/>
        <v>0</v>
      </c>
      <c r="G26" s="1574">
        <f t="shared" si="2"/>
        <v>0</v>
      </c>
      <c r="H26" s="1574">
        <f t="shared" si="2"/>
        <v>0</v>
      </c>
      <c r="I26" s="1574">
        <f>SUM(I7:I25)</f>
        <v>0</v>
      </c>
      <c r="J26" s="1573">
        <f>SUM(J7:J25)</f>
        <v>0</v>
      </c>
      <c r="K26" s="1141">
        <f>SUM(K7:K25)</f>
        <v>0</v>
      </c>
    </row>
    <row r="27" spans="1:11" s="515" customFormat="1" ht="13.5" thickBot="1">
      <c r="A27" s="1119"/>
      <c r="B27" s="1120"/>
      <c r="C27" s="1144"/>
      <c r="D27" s="1142"/>
      <c r="E27" s="1138"/>
      <c r="F27" s="1138"/>
      <c r="G27" s="1138"/>
      <c r="H27" s="1138"/>
      <c r="I27" s="1138"/>
      <c r="J27" s="1143"/>
      <c r="K27" s="1144"/>
    </row>
    <row r="28" spans="1:11" s="515" customFormat="1"/>
    <row r="29" spans="1:11" s="515" customFormat="1"/>
    <row r="30" spans="1:11" ht="15.75">
      <c r="A30" s="549" t="s">
        <v>456</v>
      </c>
      <c r="B30" s="549"/>
    </row>
    <row r="31" spans="1:11" ht="14.25">
      <c r="B31" s="550" t="s">
        <v>457</v>
      </c>
    </row>
    <row r="32" spans="1:11" ht="76.5">
      <c r="B32" s="551" t="s">
        <v>552</v>
      </c>
    </row>
    <row r="33" spans="1:11">
      <c r="B33" s="480"/>
    </row>
    <row r="34" spans="1:11">
      <c r="B34" s="480"/>
    </row>
    <row r="35" spans="1:11" ht="14.25">
      <c r="B35" s="550" t="s">
        <v>458</v>
      </c>
    </row>
    <row r="36" spans="1:11" ht="63.75">
      <c r="B36" s="551" t="s">
        <v>553</v>
      </c>
    </row>
    <row r="39" spans="1:11" ht="15.75">
      <c r="A39" s="1575" t="s">
        <v>723</v>
      </c>
      <c r="B39" s="738"/>
      <c r="C39" s="738"/>
      <c r="D39" s="738"/>
      <c r="E39" s="738"/>
      <c r="F39" s="738"/>
      <c r="G39" s="738"/>
      <c r="H39" s="738"/>
      <c r="I39" s="738"/>
      <c r="J39" s="738"/>
      <c r="K39" s="738"/>
    </row>
    <row r="40" spans="1:11">
      <c r="A40" s="1940" t="s">
        <v>1111</v>
      </c>
      <c r="B40" s="2728" t="s">
        <v>1110</v>
      </c>
      <c r="C40" s="2728"/>
      <c r="D40" s="2728"/>
      <c r="E40" s="2728"/>
      <c r="F40" s="2728"/>
      <c r="G40" s="2728"/>
      <c r="H40" s="2728"/>
      <c r="I40" s="2728"/>
      <c r="J40" s="2728"/>
      <c r="K40" s="2728"/>
    </row>
    <row r="41" spans="1:11">
      <c r="A41" s="737"/>
      <c r="B41" s="738"/>
    </row>
    <row r="42" spans="1:11" ht="36.75" customHeight="1">
      <c r="A42" s="2721"/>
      <c r="B42" s="2722"/>
    </row>
    <row r="43" spans="1:11">
      <c r="A43" s="737"/>
      <c r="B43" s="738"/>
    </row>
  </sheetData>
  <mergeCells count="6">
    <mergeCell ref="A42:B42"/>
    <mergeCell ref="A5:B6"/>
    <mergeCell ref="C5:C6"/>
    <mergeCell ref="D5:J5"/>
    <mergeCell ref="K5:K6"/>
    <mergeCell ref="B40:K40"/>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sheetPr published="0" enableFormatConditionsCalculation="0">
    <tabColor theme="3"/>
  </sheetPr>
  <dimension ref="A1:S27"/>
  <sheetViews>
    <sheetView showGridLines="0" zoomScaleNormal="100" zoomScaleSheetLayoutView="100" workbookViewId="0">
      <selection activeCell="B30" sqref="B30"/>
    </sheetView>
  </sheetViews>
  <sheetFormatPr baseColWidth="10" defaultColWidth="8.85546875" defaultRowHeight="12.75"/>
  <cols>
    <col min="1" max="1" width="57.85546875" style="209" customWidth="1"/>
    <col min="2" max="4" width="25.7109375" style="209" customWidth="1"/>
    <col min="5" max="5" width="28.5703125" style="209" customWidth="1"/>
    <col min="6" max="6" width="25.7109375" style="209" customWidth="1"/>
    <col min="7" max="16384" width="8.85546875" style="209"/>
  </cols>
  <sheetData>
    <row r="1" spans="1:19" s="276" customFormat="1" ht="18">
      <c r="A1" s="1076" t="s">
        <v>1409</v>
      </c>
      <c r="B1" s="1085"/>
      <c r="C1" s="1085"/>
      <c r="D1" s="1086"/>
      <c r="E1" s="1086"/>
      <c r="F1" s="1082"/>
    </row>
    <row r="2" spans="1:19" s="277" customFormat="1" ht="11.25">
      <c r="A2" s="1077" t="str">
        <f>'PAGE DE GARDE'!C8</f>
        <v>GAZ</v>
      </c>
      <c r="B2" s="1078" t="str">
        <f>'PAGE DE GARDE'!C10</f>
        <v>REALITE 2015 V0</v>
      </c>
      <c r="C2" s="1087"/>
      <c r="D2" s="1088"/>
      <c r="E2" s="1088"/>
      <c r="F2" s="1080"/>
    </row>
    <row r="3" spans="1:19" s="277" customFormat="1" ht="11.25">
      <c r="A3" s="1079" t="str">
        <f>'PAGE DE GARDE'!C7</f>
        <v>GRD</v>
      </c>
      <c r="B3" s="1080"/>
      <c r="C3" s="1087"/>
      <c r="D3" s="1088"/>
      <c r="E3" s="1088"/>
      <c r="F3" s="1080"/>
    </row>
    <row r="4" spans="1:19">
      <c r="A4" s="1054"/>
      <c r="E4" s="350"/>
      <c r="F4" s="1055"/>
    </row>
    <row r="5" spans="1:19" ht="13.5" thickBot="1"/>
    <row r="6" spans="1:19" ht="25.5">
      <c r="A6" s="1040" t="s">
        <v>126</v>
      </c>
      <c r="B6" s="1041" t="s">
        <v>127</v>
      </c>
      <c r="C6" s="2729" t="s">
        <v>128</v>
      </c>
      <c r="D6" s="2729"/>
      <c r="E6" s="1041" t="s">
        <v>1189</v>
      </c>
      <c r="F6" s="1044" t="s">
        <v>129</v>
      </c>
      <c r="G6" s="1056"/>
      <c r="H6" s="1056"/>
      <c r="I6" s="1056"/>
    </row>
    <row r="7" spans="1:19" ht="26.25" thickBot="1">
      <c r="A7" s="1042" t="s">
        <v>130</v>
      </c>
      <c r="B7" s="1043"/>
      <c r="C7" s="1045" t="s">
        <v>131</v>
      </c>
      <c r="D7" s="1045" t="s">
        <v>132</v>
      </c>
      <c r="E7" s="1046"/>
      <c r="F7" s="1047"/>
      <c r="G7" s="1057"/>
      <c r="H7" s="1057"/>
      <c r="I7" s="1057"/>
      <c r="J7" s="1057"/>
      <c r="K7" s="1057"/>
      <c r="L7" s="1057"/>
      <c r="M7" s="1057"/>
      <c r="N7" s="1057"/>
      <c r="O7" s="1057"/>
      <c r="P7" s="1058"/>
      <c r="Q7" s="1058"/>
      <c r="R7" s="1058"/>
      <c r="S7" s="1058"/>
    </row>
    <row r="8" spans="1:19">
      <c r="A8" s="1577" t="s">
        <v>157</v>
      </c>
      <c r="B8" s="1578">
        <f>HYPOTHESES!B43</f>
        <v>0.03</v>
      </c>
      <c r="C8" s="1059"/>
      <c r="D8" s="2176"/>
      <c r="E8" s="2173"/>
      <c r="F8" s="1062"/>
    </row>
    <row r="9" spans="1:19">
      <c r="A9" s="1577" t="s">
        <v>158</v>
      </c>
      <c r="B9" s="1578">
        <f>HYPOTHESES!B44</f>
        <v>0.02</v>
      </c>
      <c r="C9" s="1063"/>
      <c r="D9" s="2177"/>
      <c r="E9" s="2175"/>
      <c r="F9" s="1066"/>
    </row>
    <row r="10" spans="1:19">
      <c r="A10" s="1577" t="s">
        <v>1255</v>
      </c>
      <c r="B10" s="1578">
        <f>HYPOTHESES!B45</f>
        <v>0.02</v>
      </c>
      <c r="C10" s="2172"/>
      <c r="D10" s="2177"/>
      <c r="E10" s="2173"/>
      <c r="F10" s="2173"/>
    </row>
    <row r="11" spans="1:19">
      <c r="A11" s="1577" t="s">
        <v>1256</v>
      </c>
      <c r="B11" s="1578">
        <f>HYPOTHESES!B46</f>
        <v>0.02</v>
      </c>
      <c r="C11" s="2172"/>
      <c r="D11" s="2177"/>
      <c r="E11" s="2175"/>
      <c r="F11" s="2175"/>
    </row>
    <row r="12" spans="1:19">
      <c r="A12" s="1577" t="s">
        <v>849</v>
      </c>
      <c r="B12" s="1578">
        <f>HYPOTHESES!B47</f>
        <v>0.03</v>
      </c>
      <c r="C12" s="1984"/>
      <c r="D12" s="1985"/>
      <c r="E12" s="2170"/>
      <c r="F12" s="2171"/>
    </row>
    <row r="13" spans="1:19">
      <c r="A13" s="1577" t="s">
        <v>850</v>
      </c>
      <c r="B13" s="1578">
        <f>HYPOTHESES!B48</f>
        <v>0</v>
      </c>
      <c r="C13" s="1063"/>
      <c r="D13" s="1064"/>
      <c r="E13" s="1067"/>
      <c r="F13" s="1066"/>
    </row>
    <row r="14" spans="1:19">
      <c r="A14" s="1577" t="s">
        <v>851</v>
      </c>
      <c r="B14" s="1578">
        <f>HYPOTHESES!B49</f>
        <v>0.03</v>
      </c>
      <c r="C14" s="1063"/>
      <c r="D14" s="1064"/>
      <c r="E14" s="1065"/>
      <c r="F14" s="1068"/>
    </row>
    <row r="15" spans="1:19">
      <c r="A15" s="1577" t="s">
        <v>852</v>
      </c>
      <c r="B15" s="1578">
        <f>HYPOTHESES!B50</f>
        <v>0.02</v>
      </c>
      <c r="C15" s="1063"/>
      <c r="D15" s="1064"/>
      <c r="E15" s="1067"/>
      <c r="F15" s="1066"/>
    </row>
    <row r="16" spans="1:19">
      <c r="A16" s="1577" t="s">
        <v>121</v>
      </c>
      <c r="B16" s="1578">
        <f>HYPOTHESES!B51</f>
        <v>0.03</v>
      </c>
      <c r="C16" s="1063"/>
      <c r="D16" s="1064"/>
      <c r="E16" s="1065"/>
      <c r="F16" s="1068"/>
    </row>
    <row r="17" spans="1:6">
      <c r="A17" s="1577" t="s">
        <v>218</v>
      </c>
      <c r="B17" s="1578">
        <f>HYPOTHESES!B52</f>
        <v>0.1</v>
      </c>
      <c r="C17" s="1063"/>
      <c r="D17" s="1064"/>
      <c r="E17" s="1067"/>
      <c r="F17" s="1066"/>
    </row>
    <row r="18" spans="1:6">
      <c r="A18" s="1577" t="s">
        <v>122</v>
      </c>
      <c r="B18" s="1578">
        <f>HYPOTHESES!B53</f>
        <v>0.1</v>
      </c>
      <c r="C18" s="1063"/>
      <c r="D18" s="1064"/>
      <c r="E18" s="1065"/>
      <c r="F18" s="1068"/>
    </row>
    <row r="19" spans="1:6">
      <c r="A19" s="1577" t="s">
        <v>853</v>
      </c>
      <c r="B19" s="1578">
        <f>HYPOTHESES!B54</f>
        <v>0.2</v>
      </c>
      <c r="C19" s="1063"/>
      <c r="D19" s="1064"/>
      <c r="E19" s="1067"/>
      <c r="F19" s="1066"/>
    </row>
    <row r="20" spans="1:6">
      <c r="A20" s="1577" t="s">
        <v>854</v>
      </c>
      <c r="B20" s="1578">
        <f>HYPOTHESES!B55</f>
        <v>0.1</v>
      </c>
      <c r="C20" s="1063"/>
      <c r="D20" s="1064"/>
      <c r="E20" s="1061"/>
      <c r="F20" s="1062"/>
    </row>
    <row r="21" spans="1:6" ht="13.5" thickBot="1">
      <c r="A21" s="1577" t="s">
        <v>124</v>
      </c>
      <c r="B21" s="1578">
        <f>HYPOTHESES!B56</f>
        <v>0.1</v>
      </c>
      <c r="C21" s="1063"/>
      <c r="D21" s="1064"/>
      <c r="E21" s="1061"/>
      <c r="F21" s="1062"/>
    </row>
    <row r="22" spans="1:6">
      <c r="A22" s="1048"/>
      <c r="B22" s="1048"/>
      <c r="C22" s="1579"/>
      <c r="D22" s="1291"/>
      <c r="E22" s="1169"/>
      <c r="F22" s="1172"/>
    </row>
    <row r="23" spans="1:6">
      <c r="A23" s="1049" t="s">
        <v>862</v>
      </c>
      <c r="B23" s="1050"/>
      <c r="C23" s="1580">
        <f>SUM(C8:C21)</f>
        <v>0</v>
      </c>
      <c r="D23" s="1292">
        <f>SUM(D8:D21)</f>
        <v>0</v>
      </c>
      <c r="E23" s="1170">
        <f>SUM(E8:E21)</f>
        <v>0</v>
      </c>
      <c r="F23" s="1173">
        <f>SUM(F8:F21)</f>
        <v>0</v>
      </c>
    </row>
    <row r="24" spans="1:6" ht="13.5" thickBot="1">
      <c r="A24" s="1051"/>
      <c r="B24" s="1051"/>
      <c r="C24" s="1581"/>
      <c r="D24" s="1293"/>
      <c r="E24" s="1171"/>
      <c r="F24" s="1174"/>
    </row>
    <row r="25" spans="1:6">
      <c r="A25" s="1069" t="s">
        <v>1190</v>
      </c>
    </row>
    <row r="26" spans="1:6">
      <c r="A26" s="1069"/>
    </row>
    <row r="27" spans="1:6">
      <c r="A27" s="1069"/>
    </row>
  </sheetData>
  <mergeCells count="1">
    <mergeCell ref="C6:D6"/>
  </mergeCells>
  <phoneticPr fontId="73"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1.xml><?xml version="1.0" encoding="utf-8"?>
<worksheet xmlns="http://schemas.openxmlformats.org/spreadsheetml/2006/main" xmlns:r="http://schemas.openxmlformats.org/officeDocument/2006/relationships">
  <sheetPr published="0">
    <tabColor theme="3"/>
  </sheetPr>
  <dimension ref="A1:S28"/>
  <sheetViews>
    <sheetView showGridLines="0" zoomScaleNormal="100" zoomScaleSheetLayoutView="100" workbookViewId="0"/>
  </sheetViews>
  <sheetFormatPr baseColWidth="10" defaultColWidth="8.85546875" defaultRowHeight="12.75"/>
  <cols>
    <col min="1" max="1" width="51" style="209" customWidth="1"/>
    <col min="2" max="4" width="25.7109375" style="209" customWidth="1"/>
    <col min="5" max="5" width="28.5703125" style="209" customWidth="1"/>
    <col min="6" max="6" width="25.7109375" style="209" customWidth="1"/>
    <col min="7" max="16384" width="8.85546875" style="209"/>
  </cols>
  <sheetData>
    <row r="1" spans="1:19" s="276" customFormat="1" ht="18">
      <c r="A1" s="1076" t="s">
        <v>1410</v>
      </c>
      <c r="B1" s="1085"/>
      <c r="C1" s="1085"/>
      <c r="D1" s="1086"/>
      <c r="E1" s="1086"/>
      <c r="F1" s="1082"/>
    </row>
    <row r="2" spans="1:19" s="277" customFormat="1" ht="11.25">
      <c r="A2" s="1077" t="str">
        <f>'PAGE DE GARDE'!C8</f>
        <v>GAZ</v>
      </c>
      <c r="B2" s="1078" t="str">
        <f>'PAGE DE GARDE'!C10</f>
        <v>REALITE 2015 V0</v>
      </c>
      <c r="C2" s="1087"/>
      <c r="D2" s="1088"/>
      <c r="E2" s="1088"/>
      <c r="F2" s="1080"/>
    </row>
    <row r="3" spans="1:19" s="277" customFormat="1" ht="11.25">
      <c r="A3" s="1079" t="str">
        <f>'PAGE DE GARDE'!C7</f>
        <v>GRD</v>
      </c>
      <c r="B3" s="1080"/>
      <c r="C3" s="1087"/>
      <c r="D3" s="1088"/>
      <c r="E3" s="1088"/>
      <c r="F3" s="1080"/>
    </row>
    <row r="4" spans="1:19">
      <c r="A4" s="1054"/>
      <c r="E4" s="350"/>
      <c r="F4" s="1055"/>
    </row>
    <row r="5" spans="1:19" ht="13.5" thickBot="1"/>
    <row r="6" spans="1:19" ht="25.5">
      <c r="A6" s="1040" t="s">
        <v>126</v>
      </c>
      <c r="B6" s="1041" t="s">
        <v>127</v>
      </c>
      <c r="C6" s="2729" t="s">
        <v>128</v>
      </c>
      <c r="D6" s="2729"/>
      <c r="E6" s="1041" t="s">
        <v>1189</v>
      </c>
      <c r="F6" s="1044" t="s">
        <v>129</v>
      </c>
      <c r="G6" s="1056"/>
      <c r="H6" s="1056"/>
      <c r="I6" s="1056"/>
    </row>
    <row r="7" spans="1:19" ht="26.25" thickBot="1">
      <c r="A7" s="1042" t="s">
        <v>130</v>
      </c>
      <c r="B7" s="1043"/>
      <c r="C7" s="1045" t="s">
        <v>131</v>
      </c>
      <c r="D7" s="1045" t="s">
        <v>132</v>
      </c>
      <c r="E7" s="1046"/>
      <c r="F7" s="1047"/>
      <c r="G7" s="1057"/>
      <c r="H7" s="1057"/>
      <c r="I7" s="1057"/>
      <c r="J7" s="1057"/>
      <c r="K7" s="1057"/>
      <c r="L7" s="1057"/>
      <c r="M7" s="1057"/>
      <c r="N7" s="1057"/>
      <c r="O7" s="1057"/>
      <c r="P7" s="1058"/>
      <c r="Q7" s="1058"/>
      <c r="R7" s="1058"/>
      <c r="S7" s="1058"/>
    </row>
    <row r="8" spans="1:19">
      <c r="A8" s="1577" t="s">
        <v>157</v>
      </c>
      <c r="B8" s="1578">
        <f>HYPOTHESES!B43</f>
        <v>0.03</v>
      </c>
      <c r="C8" s="1059"/>
      <c r="D8" s="1060"/>
      <c r="E8" s="1061"/>
      <c r="F8" s="1062"/>
    </row>
    <row r="9" spans="1:19">
      <c r="A9" s="1577" t="s">
        <v>158</v>
      </c>
      <c r="B9" s="1578">
        <f>HYPOTHESES!B44</f>
        <v>0.02</v>
      </c>
      <c r="C9" s="1063"/>
      <c r="D9" s="1064"/>
      <c r="E9" s="1065"/>
      <c r="F9" s="1066"/>
    </row>
    <row r="10" spans="1:19">
      <c r="A10" s="1577" t="s">
        <v>1255</v>
      </c>
      <c r="B10" s="1578">
        <f>HYPOTHESES!B45</f>
        <v>0.02</v>
      </c>
      <c r="C10" s="1984"/>
      <c r="D10" s="1985"/>
      <c r="E10" s="1067"/>
      <c r="F10" s="1068"/>
    </row>
    <row r="11" spans="1:19">
      <c r="A11" s="1577" t="s">
        <v>1256</v>
      </c>
      <c r="B11" s="1578">
        <f>HYPOTHESES!B46</f>
        <v>0.02</v>
      </c>
      <c r="C11" s="1063"/>
      <c r="D11" s="1064"/>
      <c r="E11" s="1067"/>
      <c r="F11" s="1066"/>
    </row>
    <row r="12" spans="1:19">
      <c r="A12" s="1577" t="s">
        <v>849</v>
      </c>
      <c r="B12" s="1578">
        <f>HYPOTHESES!B47</f>
        <v>0.03</v>
      </c>
      <c r="C12" s="1063"/>
      <c r="D12" s="1064"/>
      <c r="E12" s="1065"/>
      <c r="F12" s="1068"/>
    </row>
    <row r="13" spans="1:19">
      <c r="A13" s="1577" t="s">
        <v>850</v>
      </c>
      <c r="B13" s="1578">
        <f>HYPOTHESES!B48</f>
        <v>0</v>
      </c>
      <c r="C13" s="1984"/>
      <c r="D13" s="1985"/>
      <c r="E13" s="2170"/>
      <c r="F13" s="2171"/>
    </row>
    <row r="14" spans="1:19">
      <c r="A14" s="1577" t="s">
        <v>851</v>
      </c>
      <c r="B14" s="1578">
        <f>HYPOTHESES!B49</f>
        <v>0.03</v>
      </c>
      <c r="C14" s="1984"/>
      <c r="D14" s="1985"/>
      <c r="E14" s="2170"/>
      <c r="F14" s="2171"/>
    </row>
    <row r="15" spans="1:19">
      <c r="A15" s="1577" t="s">
        <v>852</v>
      </c>
      <c r="B15" s="1578">
        <f>HYPOTHESES!B50</f>
        <v>0.02</v>
      </c>
      <c r="C15" s="1063"/>
      <c r="D15" s="1064"/>
      <c r="E15" s="1065"/>
      <c r="F15" s="1068"/>
    </row>
    <row r="16" spans="1:19">
      <c r="A16" s="1577" t="s">
        <v>121</v>
      </c>
      <c r="B16" s="1578">
        <f>HYPOTHESES!B51</f>
        <v>0.03</v>
      </c>
      <c r="C16" s="1063"/>
      <c r="D16" s="1064"/>
      <c r="E16" s="1067"/>
      <c r="F16" s="1066"/>
    </row>
    <row r="17" spans="1:6">
      <c r="A17" s="1577" t="s">
        <v>218</v>
      </c>
      <c r="B17" s="1578">
        <f>HYPOTHESES!B52</f>
        <v>0.1</v>
      </c>
      <c r="C17" s="1063"/>
      <c r="D17" s="1064"/>
      <c r="E17" s="1065"/>
      <c r="F17" s="1068"/>
    </row>
    <row r="18" spans="1:6">
      <c r="A18" s="1577" t="s">
        <v>122</v>
      </c>
      <c r="B18" s="1578">
        <f>HYPOTHESES!B53</f>
        <v>0.1</v>
      </c>
      <c r="C18" s="1063"/>
      <c r="D18" s="1064"/>
      <c r="E18" s="1067"/>
      <c r="F18" s="1066"/>
    </row>
    <row r="19" spans="1:6">
      <c r="A19" s="1577" t="s">
        <v>853</v>
      </c>
      <c r="B19" s="1578">
        <f>HYPOTHESES!B54</f>
        <v>0.2</v>
      </c>
      <c r="C19" s="1063"/>
      <c r="D19" s="1064"/>
      <c r="E19" s="1065"/>
      <c r="F19" s="1068"/>
    </row>
    <row r="20" spans="1:6">
      <c r="A20" s="1577" t="s">
        <v>854</v>
      </c>
      <c r="B20" s="1578">
        <f>HYPOTHESES!B55</f>
        <v>0.1</v>
      </c>
      <c r="C20" s="1063"/>
      <c r="D20" s="1064"/>
      <c r="E20" s="1067"/>
      <c r="F20" s="1066"/>
    </row>
    <row r="21" spans="1:6">
      <c r="A21" s="1577" t="s">
        <v>124</v>
      </c>
      <c r="B21" s="1578">
        <f>HYPOTHESES!B56</f>
        <v>0.1</v>
      </c>
      <c r="C21" s="1063"/>
      <c r="D21" s="1064"/>
      <c r="E21" s="2174"/>
      <c r="F21" s="2175"/>
    </row>
    <row r="22" spans="1:6" ht="13.5" thickBot="1">
      <c r="A22" s="1582" t="s">
        <v>855</v>
      </c>
      <c r="B22" s="1578">
        <f>HYPOTHESES!B57</f>
        <v>0.33</v>
      </c>
      <c r="C22" s="1063"/>
      <c r="D22" s="1064"/>
      <c r="E22" s="2174"/>
      <c r="F22" s="2178"/>
    </row>
    <row r="23" spans="1:6">
      <c r="A23" s="1048"/>
      <c r="B23" s="1048"/>
      <c r="C23" s="1579"/>
      <c r="D23" s="1291"/>
      <c r="E23" s="1169"/>
      <c r="F23" s="1172"/>
    </row>
    <row r="24" spans="1:6">
      <c r="A24" s="1049" t="s">
        <v>862</v>
      </c>
      <c r="B24" s="1050"/>
      <c r="C24" s="1580">
        <f>SUM(C8:C22)</f>
        <v>0</v>
      </c>
      <c r="D24" s="1292">
        <f>SUM(D8:D22)</f>
        <v>0</v>
      </c>
      <c r="E24" s="1170">
        <f>SUM(E8:E22)</f>
        <v>0</v>
      </c>
      <c r="F24" s="1173">
        <f>SUM(F8:F22)</f>
        <v>0</v>
      </c>
    </row>
    <row r="25" spans="1:6" ht="13.5" thickBot="1">
      <c r="A25" s="1051"/>
      <c r="B25" s="1051"/>
      <c r="C25" s="1581"/>
      <c r="D25" s="1293"/>
      <c r="E25" s="1171"/>
      <c r="F25" s="1174"/>
    </row>
    <row r="26" spans="1:6">
      <c r="A26" s="1069" t="s">
        <v>1190</v>
      </c>
    </row>
    <row r="27" spans="1:6">
      <c r="A27" s="1069"/>
    </row>
    <row r="28" spans="1:6">
      <c r="A28" s="1069"/>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2.xml><?xml version="1.0" encoding="utf-8"?>
<worksheet xmlns="http://schemas.openxmlformats.org/spreadsheetml/2006/main" xmlns:r="http://schemas.openxmlformats.org/officeDocument/2006/relationships">
  <sheetPr published="0" enableFormatConditionsCalculation="0">
    <tabColor theme="3"/>
    <pageSetUpPr fitToPage="1"/>
  </sheetPr>
  <dimension ref="A1:J90"/>
  <sheetViews>
    <sheetView showGridLines="0" zoomScaleNormal="100" zoomScaleSheetLayoutView="100" workbookViewId="0">
      <selection activeCell="E5" sqref="E5"/>
    </sheetView>
  </sheetViews>
  <sheetFormatPr baseColWidth="10" defaultColWidth="8.85546875" defaultRowHeight="12.75"/>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81" customFormat="1" ht="18">
      <c r="A1" s="75" t="s">
        <v>1411</v>
      </c>
      <c r="B1" s="75"/>
      <c r="C1" s="75"/>
      <c r="D1" s="75"/>
      <c r="E1" s="80"/>
      <c r="F1" s="78"/>
      <c r="G1" s="82"/>
      <c r="H1" s="82"/>
      <c r="I1" s="82"/>
    </row>
    <row r="2" spans="1:10" s="15" customFormat="1" ht="11.25">
      <c r="A2" s="62" t="str">
        <f>'PAGE DE GARDE'!C8</f>
        <v>GAZ</v>
      </c>
      <c r="B2" s="62"/>
      <c r="C2" s="62"/>
      <c r="D2" s="62"/>
      <c r="E2" s="71"/>
      <c r="F2" s="70"/>
      <c r="G2" s="73"/>
      <c r="H2" s="73"/>
      <c r="I2" s="73"/>
    </row>
    <row r="3" spans="1:10" s="15" customFormat="1" ht="11.25">
      <c r="A3" s="271" t="str">
        <f>'PAGE DE GARDE'!C7</f>
        <v>GRD</v>
      </c>
      <c r="B3" s="62"/>
      <c r="C3" s="62"/>
      <c r="D3" s="62"/>
      <c r="E3" s="71"/>
      <c r="F3" s="70"/>
      <c r="G3" s="73"/>
      <c r="H3" s="73"/>
      <c r="I3" s="73"/>
    </row>
    <row r="4" spans="1:10">
      <c r="B4" s="5"/>
      <c r="C4" s="5"/>
      <c r="D4" s="5"/>
      <c r="E4" s="5"/>
      <c r="F4" s="5"/>
    </row>
    <row r="5" spans="1:10">
      <c r="B5" s="5"/>
      <c r="C5" s="5"/>
      <c r="D5" s="5"/>
      <c r="E5" s="5"/>
      <c r="F5" s="5"/>
    </row>
    <row r="6" spans="1:10" ht="13.5" thickBot="1"/>
    <row r="7" spans="1:10" ht="13.5" thickBot="1">
      <c r="A7" s="1586"/>
      <c r="B7" s="85"/>
      <c r="C7" s="2730" t="str">
        <f>'PAGE DE GARDE'!B16</f>
        <v>REALITE 2014</v>
      </c>
      <c r="D7" s="2731"/>
      <c r="E7" s="2732"/>
      <c r="F7" s="41"/>
      <c r="G7" s="2730" t="str">
        <f>'PAGE DE GARDE'!B14</f>
        <v>REALITE 2015</v>
      </c>
      <c r="H7" s="2731"/>
      <c r="I7" s="2732"/>
      <c r="J7" s="41"/>
    </row>
    <row r="8" spans="1:10">
      <c r="A8" s="1587"/>
      <c r="B8" s="113"/>
      <c r="C8" s="1597"/>
      <c r="D8" s="1598"/>
      <c r="E8" s="1599"/>
      <c r="F8" s="41"/>
      <c r="G8" s="1597"/>
      <c r="H8" s="1598"/>
      <c r="I8" s="1599"/>
      <c r="J8" s="41"/>
    </row>
    <row r="9" spans="1:10">
      <c r="A9" s="1588" t="s">
        <v>3</v>
      </c>
      <c r="B9" s="114"/>
      <c r="C9" s="1600" t="s">
        <v>133</v>
      </c>
      <c r="D9" s="1601" t="s">
        <v>134</v>
      </c>
      <c r="E9" s="1614" t="s">
        <v>232</v>
      </c>
      <c r="F9" s="41"/>
      <c r="G9" s="1600" t="s">
        <v>133</v>
      </c>
      <c r="H9" s="1601" t="s">
        <v>134</v>
      </c>
      <c r="I9" s="1614" t="s">
        <v>232</v>
      </c>
      <c r="J9" s="41"/>
    </row>
    <row r="10" spans="1:10">
      <c r="A10" s="1588" t="s">
        <v>135</v>
      </c>
      <c r="B10" s="86"/>
      <c r="C10" s="1608"/>
      <c r="D10" s="1609"/>
      <c r="E10" s="1615"/>
      <c r="F10" s="41"/>
      <c r="G10" s="1602"/>
      <c r="H10" s="1603"/>
      <c r="I10" s="1615"/>
      <c r="J10" s="41"/>
    </row>
    <row r="11" spans="1:10">
      <c r="A11" s="1589"/>
      <c r="B11" s="113"/>
      <c r="C11" s="1604"/>
      <c r="D11" s="1605"/>
      <c r="E11" s="1616"/>
      <c r="F11" s="41"/>
      <c r="G11" s="1604"/>
      <c r="H11" s="1605"/>
      <c r="I11" s="1616"/>
      <c r="J11" s="41"/>
    </row>
    <row r="12" spans="1:10">
      <c r="A12" s="1590"/>
      <c r="B12" s="90"/>
      <c r="C12" s="1620"/>
      <c r="D12" s="1621"/>
      <c r="E12" s="1622"/>
      <c r="F12" s="1623"/>
      <c r="G12" s="1620"/>
      <c r="H12" s="1621"/>
      <c r="I12" s="1622"/>
      <c r="J12" s="41"/>
    </row>
    <row r="13" spans="1:10">
      <c r="A13" s="1591" t="s">
        <v>136</v>
      </c>
      <c r="B13" s="86"/>
      <c r="C13" s="1608"/>
      <c r="D13" s="1609"/>
      <c r="E13" s="1618"/>
      <c r="F13" s="1623"/>
      <c r="G13" s="1608"/>
      <c r="H13" s="1609"/>
      <c r="I13" s="1618"/>
      <c r="J13" s="41"/>
    </row>
    <row r="14" spans="1:10">
      <c r="A14" s="1592"/>
      <c r="B14" s="115"/>
      <c r="C14" s="1608"/>
      <c r="D14" s="1609"/>
      <c r="E14" s="1618"/>
      <c r="F14" s="1623"/>
      <c r="G14" s="1608"/>
      <c r="H14" s="1609"/>
      <c r="I14" s="1618"/>
      <c r="J14" s="41"/>
    </row>
    <row r="15" spans="1:10">
      <c r="A15" s="1593" t="s">
        <v>137</v>
      </c>
      <c r="B15" s="115"/>
      <c r="C15" s="1610"/>
      <c r="D15" s="1611"/>
      <c r="E15" s="1617">
        <f>C15+D15</f>
        <v>0</v>
      </c>
      <c r="F15" s="1623"/>
      <c r="G15" s="1612"/>
      <c r="H15" s="1613"/>
      <c r="I15" s="1617">
        <f>G15+H15</f>
        <v>0</v>
      </c>
      <c r="J15" s="41"/>
    </row>
    <row r="16" spans="1:10">
      <c r="A16" s="1593" t="s">
        <v>138</v>
      </c>
      <c r="B16" s="115"/>
      <c r="C16" s="1610"/>
      <c r="D16" s="1611"/>
      <c r="E16" s="1617">
        <f>C16+D16</f>
        <v>0</v>
      </c>
      <c r="F16" s="1623"/>
      <c r="G16" s="1612"/>
      <c r="H16" s="1611"/>
      <c r="I16" s="1617">
        <f>G16+H16</f>
        <v>0</v>
      </c>
      <c r="J16" s="41"/>
    </row>
    <row r="17" spans="1:10">
      <c r="A17" s="1593" t="s">
        <v>139</v>
      </c>
      <c r="B17" s="115"/>
      <c r="C17" s="1610"/>
      <c r="D17" s="1611"/>
      <c r="E17" s="1617">
        <f>C17+D17</f>
        <v>0</v>
      </c>
      <c r="F17" s="1623"/>
      <c r="G17" s="1612"/>
      <c r="H17" s="1613"/>
      <c r="I17" s="1617">
        <f>G17+H17</f>
        <v>0</v>
      </c>
      <c r="J17" s="41"/>
    </row>
    <row r="18" spans="1:10">
      <c r="A18" s="1593" t="s">
        <v>140</v>
      </c>
      <c r="B18" s="115"/>
      <c r="C18" s="1610"/>
      <c r="D18" s="1611"/>
      <c r="E18" s="1617">
        <f>C18+D18</f>
        <v>0</v>
      </c>
      <c r="F18" s="1623"/>
      <c r="G18" s="1612"/>
      <c r="H18" s="1611"/>
      <c r="I18" s="1617">
        <f>G18+H18</f>
        <v>0</v>
      </c>
      <c r="J18" s="41"/>
    </row>
    <row r="19" spans="1:10">
      <c r="A19" s="1592"/>
      <c r="B19" s="115"/>
      <c r="C19" s="1606"/>
      <c r="D19" s="1607"/>
      <c r="E19" s="1618"/>
      <c r="F19" s="1623"/>
      <c r="G19" s="1608"/>
      <c r="H19" s="1609"/>
      <c r="I19" s="1618"/>
      <c r="J19" s="41"/>
    </row>
    <row r="20" spans="1:10">
      <c r="A20" s="1594" t="s">
        <v>322</v>
      </c>
      <c r="B20" s="87"/>
      <c r="C20" s="1606"/>
      <c r="D20" s="1607"/>
      <c r="E20" s="1618"/>
      <c r="F20" s="1623"/>
      <c r="G20" s="1608"/>
      <c r="H20" s="1609"/>
      <c r="I20" s="1618"/>
      <c r="J20" s="41"/>
    </row>
    <row r="21" spans="1:10">
      <c r="A21" s="1592"/>
      <c r="B21" s="115"/>
      <c r="C21" s="1606"/>
      <c r="D21" s="1607"/>
      <c r="E21" s="1618"/>
      <c r="F21" s="1623"/>
      <c r="G21" s="1608"/>
      <c r="H21" s="1609"/>
      <c r="I21" s="1618"/>
      <c r="J21" s="41"/>
    </row>
    <row r="22" spans="1:10">
      <c r="A22" s="1595" t="s">
        <v>141</v>
      </c>
      <c r="B22" s="116"/>
      <c r="C22" s="1610"/>
      <c r="D22" s="1611"/>
      <c r="E22" s="1617">
        <f>C22+D22</f>
        <v>0</v>
      </c>
      <c r="F22" s="1623"/>
      <c r="G22" s="1612"/>
      <c r="H22" s="1613"/>
      <c r="I22" s="1617">
        <f>G22+H22</f>
        <v>0</v>
      </c>
      <c r="J22" s="41"/>
    </row>
    <row r="23" spans="1:10">
      <c r="A23" s="1593" t="s">
        <v>142</v>
      </c>
      <c r="B23" s="115"/>
      <c r="C23" s="1610"/>
      <c r="D23" s="1611"/>
      <c r="E23" s="1617">
        <f>C23+D23</f>
        <v>0</v>
      </c>
      <c r="F23" s="1623"/>
      <c r="G23" s="1612"/>
      <c r="H23" s="1613"/>
      <c r="I23" s="1617">
        <f>G23+H23</f>
        <v>0</v>
      </c>
      <c r="J23" s="41"/>
    </row>
    <row r="24" spans="1:10" ht="13.5" thickBot="1">
      <c r="A24" s="1596"/>
      <c r="B24" s="115"/>
      <c r="C24" s="1624"/>
      <c r="D24" s="1625"/>
      <c r="E24" s="1626"/>
      <c r="F24" s="1623"/>
      <c r="G24" s="1627"/>
      <c r="H24" s="1628"/>
      <c r="I24" s="1626"/>
      <c r="J24" s="41"/>
    </row>
    <row r="25" spans="1:10">
      <c r="A25" s="1583"/>
      <c r="B25" s="90"/>
      <c r="C25" s="1629"/>
      <c r="D25" s="1630"/>
      <c r="E25" s="1631"/>
      <c r="F25" s="1623"/>
      <c r="G25" s="1629"/>
      <c r="H25" s="1630"/>
      <c r="I25" s="1631"/>
      <c r="J25" s="41"/>
    </row>
    <row r="26" spans="1:10">
      <c r="A26" s="1584" t="s">
        <v>369</v>
      </c>
      <c r="B26" s="35"/>
      <c r="C26" s="1632">
        <f>C15+C16+C17+C18-C22-C23</f>
        <v>0</v>
      </c>
      <c r="D26" s="1633">
        <f>D15+D16+D17+D18-D22-D23</f>
        <v>0</v>
      </c>
      <c r="E26" s="1634">
        <f>E15+E16+E17+E18-E22-E23</f>
        <v>0</v>
      </c>
      <c r="F26" s="1623"/>
      <c r="G26" s="1632">
        <f>G15+G16+G17+G18-G22-G23</f>
        <v>0</v>
      </c>
      <c r="H26" s="1633">
        <f>H15+H16+H17+H18-H22-H23</f>
        <v>0</v>
      </c>
      <c r="I26" s="1634">
        <f>I15+I16+I17+I18-I22-I23</f>
        <v>0</v>
      </c>
      <c r="J26" s="41"/>
    </row>
    <row r="27" spans="1:10" ht="13.5" thickBot="1">
      <c r="A27" s="1585"/>
      <c r="B27" s="90"/>
      <c r="C27" s="1635"/>
      <c r="D27" s="1636"/>
      <c r="E27" s="1637"/>
      <c r="F27" s="1623"/>
      <c r="G27" s="1635"/>
      <c r="H27" s="1636"/>
      <c r="I27" s="1637"/>
      <c r="J27" s="41"/>
    </row>
    <row r="28" spans="1:10">
      <c r="A28" s="36"/>
      <c r="B28" s="40"/>
      <c r="C28" s="36"/>
      <c r="D28" s="36"/>
      <c r="E28" s="36"/>
      <c r="F28" s="41"/>
      <c r="G28" s="36"/>
      <c r="H28" s="36"/>
      <c r="I28" s="36"/>
      <c r="J28" s="41"/>
    </row>
    <row r="29" spans="1:10">
      <c r="A29" s="36"/>
      <c r="B29" s="40"/>
      <c r="C29" s="36"/>
      <c r="D29" s="36"/>
      <c r="E29" s="36"/>
      <c r="F29" s="41"/>
      <c r="G29" s="36"/>
      <c r="H29" s="36"/>
      <c r="I29" s="36"/>
      <c r="J29" s="41"/>
    </row>
    <row r="30" spans="1:10">
      <c r="A30" s="117"/>
      <c r="B30" s="35"/>
      <c r="C30" s="41"/>
      <c r="D30" s="41"/>
      <c r="E30" s="37"/>
      <c r="F30" s="41"/>
      <c r="G30" s="41"/>
      <c r="H30" s="1619" t="s">
        <v>919</v>
      </c>
      <c r="I30" s="37">
        <f>I26-E26</f>
        <v>0</v>
      </c>
      <c r="J30" s="41"/>
    </row>
    <row r="31" spans="1:10" ht="13.5" thickBot="1">
      <c r="B31" s="3"/>
    </row>
    <row r="32" spans="1:10" ht="14.25">
      <c r="A32" s="1024" t="s">
        <v>863</v>
      </c>
      <c r="B32" s="205"/>
      <c r="C32" s="205"/>
      <c r="D32" s="205"/>
      <c r="E32" s="205"/>
      <c r="F32" s="205"/>
      <c r="G32" s="205"/>
      <c r="H32" s="205"/>
      <c r="I32" s="1089"/>
    </row>
    <row r="33" spans="1:9">
      <c r="A33" s="1090" t="s">
        <v>1015</v>
      </c>
      <c r="B33" s="203"/>
      <c r="C33" s="203"/>
      <c r="D33" s="203"/>
      <c r="E33" s="203"/>
      <c r="F33" s="203"/>
      <c r="G33" s="203"/>
      <c r="H33" s="203"/>
      <c r="I33" s="1091"/>
    </row>
    <row r="34" spans="1:9">
      <c r="A34" s="1090" t="s">
        <v>143</v>
      </c>
      <c r="B34" s="203"/>
      <c r="C34" s="203"/>
      <c r="D34" s="203"/>
      <c r="E34" s="203"/>
      <c r="F34" s="203"/>
      <c r="G34" s="203"/>
      <c r="H34" s="203"/>
      <c r="I34" s="1091"/>
    </row>
    <row r="35" spans="1:9">
      <c r="A35" s="1093"/>
      <c r="B35" s="203"/>
      <c r="C35" s="203"/>
      <c r="D35" s="203"/>
      <c r="E35" s="203"/>
      <c r="F35" s="203"/>
      <c r="G35" s="203"/>
      <c r="H35" s="203"/>
      <c r="I35" s="1091"/>
    </row>
    <row r="36" spans="1:9">
      <c r="A36" s="204"/>
      <c r="B36" s="203"/>
      <c r="C36" s="203"/>
      <c r="D36" s="203"/>
      <c r="E36" s="203"/>
      <c r="F36" s="203"/>
      <c r="G36" s="203"/>
      <c r="H36" s="203"/>
      <c r="I36" s="1091"/>
    </row>
    <row r="37" spans="1:9">
      <c r="A37" s="204"/>
      <c r="B37" s="203"/>
      <c r="C37" s="203"/>
      <c r="D37" s="203"/>
      <c r="E37" s="203"/>
      <c r="F37" s="203"/>
      <c r="G37" s="203"/>
      <c r="H37" s="203"/>
      <c r="I37" s="1091"/>
    </row>
    <row r="38" spans="1:9">
      <c r="A38" s="204"/>
      <c r="B38" s="203"/>
      <c r="C38" s="203"/>
      <c r="D38" s="203"/>
      <c r="E38" s="203"/>
      <c r="F38" s="203"/>
      <c r="G38" s="203"/>
      <c r="H38" s="203"/>
      <c r="I38" s="1091"/>
    </row>
    <row r="39" spans="1:9">
      <c r="A39" s="204"/>
      <c r="B39" s="203"/>
      <c r="C39" s="203"/>
      <c r="D39" s="203"/>
      <c r="E39" s="203"/>
      <c r="F39" s="203"/>
      <c r="G39" s="203"/>
      <c r="H39" s="203"/>
      <c r="I39" s="1091"/>
    </row>
    <row r="40" spans="1:9">
      <c r="A40" s="204"/>
      <c r="B40" s="203"/>
      <c r="C40" s="203"/>
      <c r="D40" s="203"/>
      <c r="E40" s="203"/>
      <c r="F40" s="203"/>
      <c r="G40" s="203"/>
      <c r="H40" s="203"/>
      <c r="I40" s="1091"/>
    </row>
    <row r="41" spans="1:9">
      <c r="A41" s="204"/>
      <c r="B41" s="203"/>
      <c r="C41" s="203"/>
      <c r="D41" s="203"/>
      <c r="E41" s="203"/>
      <c r="F41" s="203"/>
      <c r="G41" s="203"/>
      <c r="H41" s="203"/>
      <c r="I41" s="1091"/>
    </row>
    <row r="42" spans="1:9">
      <c r="A42" s="204"/>
      <c r="B42" s="203"/>
      <c r="C42" s="203"/>
      <c r="D42" s="203"/>
      <c r="E42" s="203"/>
      <c r="F42" s="203"/>
      <c r="G42" s="203"/>
      <c r="H42" s="203"/>
      <c r="I42" s="1091"/>
    </row>
    <row r="43" spans="1:9">
      <c r="A43" s="204"/>
      <c r="B43" s="203"/>
      <c r="C43" s="203"/>
      <c r="D43" s="203"/>
      <c r="E43" s="203"/>
      <c r="F43" s="203"/>
      <c r="G43" s="203"/>
      <c r="H43" s="203"/>
      <c r="I43" s="1091"/>
    </row>
    <row r="44" spans="1:9" ht="13.5" thickBot="1">
      <c r="A44" s="6"/>
      <c r="B44" s="1092"/>
      <c r="C44" s="1092"/>
      <c r="D44" s="1092"/>
      <c r="E44" s="1092"/>
      <c r="F44" s="1092"/>
      <c r="G44" s="1092"/>
      <c r="H44" s="1092"/>
      <c r="I44" s="28"/>
    </row>
    <row r="45" spans="1:9">
      <c r="B45" s="3"/>
    </row>
    <row r="46" spans="1:9">
      <c r="B46" s="3"/>
    </row>
    <row r="47" spans="1:9">
      <c r="B47" s="3"/>
    </row>
    <row r="48" spans="1:9">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sheetData>
  <mergeCells count="2">
    <mergeCell ref="C7:E7"/>
    <mergeCell ref="G7:I7"/>
  </mergeCells>
  <phoneticPr fontId="73"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sheetPr published="0">
    <tabColor theme="3"/>
  </sheetPr>
  <dimension ref="A1:E38"/>
  <sheetViews>
    <sheetView showGridLines="0" zoomScaleNormal="100" zoomScaleSheetLayoutView="145" workbookViewId="0"/>
  </sheetViews>
  <sheetFormatPr baseColWidth="10" defaultColWidth="9.140625" defaultRowHeight="12.75"/>
  <cols>
    <col min="1" max="1" width="63" style="485" customWidth="1"/>
    <col min="2" max="5" width="23.140625" style="485" customWidth="1"/>
    <col min="6" max="256" width="9.140625" style="485"/>
    <col min="257" max="257" width="25.5703125" style="485" customWidth="1"/>
    <col min="258" max="261" width="17.7109375" style="485" customWidth="1"/>
    <col min="262" max="512" width="9.140625" style="485"/>
    <col min="513" max="513" width="25.5703125" style="485" customWidth="1"/>
    <col min="514" max="517" width="17.7109375" style="485" customWidth="1"/>
    <col min="518" max="768" width="9.140625" style="485"/>
    <col min="769" max="769" width="25.5703125" style="485" customWidth="1"/>
    <col min="770" max="773" width="17.7109375" style="485" customWidth="1"/>
    <col min="774" max="1024" width="9.140625" style="485"/>
    <col min="1025" max="1025" width="25.5703125" style="485" customWidth="1"/>
    <col min="1026" max="1029" width="17.7109375" style="485" customWidth="1"/>
    <col min="1030" max="1280" width="9.140625" style="485"/>
    <col min="1281" max="1281" width="25.5703125" style="485" customWidth="1"/>
    <col min="1282" max="1285" width="17.7109375" style="485" customWidth="1"/>
    <col min="1286" max="1536" width="9.140625" style="485"/>
    <col min="1537" max="1537" width="25.5703125" style="485" customWidth="1"/>
    <col min="1538" max="1541" width="17.7109375" style="485" customWidth="1"/>
    <col min="1542" max="1792" width="9.140625" style="485"/>
    <col min="1793" max="1793" width="25.5703125" style="485" customWidth="1"/>
    <col min="1794" max="1797" width="17.7109375" style="485" customWidth="1"/>
    <col min="1798" max="2048" width="9.140625" style="485"/>
    <col min="2049" max="2049" width="25.5703125" style="485" customWidth="1"/>
    <col min="2050" max="2053" width="17.7109375" style="485" customWidth="1"/>
    <col min="2054" max="2304" width="9.140625" style="485"/>
    <col min="2305" max="2305" width="25.5703125" style="485" customWidth="1"/>
    <col min="2306" max="2309" width="17.7109375" style="485" customWidth="1"/>
    <col min="2310" max="2560" width="9.140625" style="485"/>
    <col min="2561" max="2561" width="25.5703125" style="485" customWidth="1"/>
    <col min="2562" max="2565" width="17.7109375" style="485" customWidth="1"/>
    <col min="2566" max="2816" width="9.140625" style="485"/>
    <col min="2817" max="2817" width="25.5703125" style="485" customWidth="1"/>
    <col min="2818" max="2821" width="17.7109375" style="485" customWidth="1"/>
    <col min="2822" max="3072" width="9.140625" style="485"/>
    <col min="3073" max="3073" width="25.5703125" style="485" customWidth="1"/>
    <col min="3074" max="3077" width="17.7109375" style="485" customWidth="1"/>
    <col min="3078" max="3328" width="9.140625" style="485"/>
    <col min="3329" max="3329" width="25.5703125" style="485" customWidth="1"/>
    <col min="3330" max="3333" width="17.7109375" style="485" customWidth="1"/>
    <col min="3334" max="3584" width="9.140625" style="485"/>
    <col min="3585" max="3585" width="25.5703125" style="485" customWidth="1"/>
    <col min="3586" max="3589" width="17.7109375" style="485" customWidth="1"/>
    <col min="3590" max="3840" width="9.140625" style="485"/>
    <col min="3841" max="3841" width="25.5703125" style="485" customWidth="1"/>
    <col min="3842" max="3845" width="17.7109375" style="485" customWidth="1"/>
    <col min="3846" max="4096" width="9.140625" style="485"/>
    <col min="4097" max="4097" width="25.5703125" style="485" customWidth="1"/>
    <col min="4098" max="4101" width="17.7109375" style="485" customWidth="1"/>
    <col min="4102" max="4352" width="9.140625" style="485"/>
    <col min="4353" max="4353" width="25.5703125" style="485" customWidth="1"/>
    <col min="4354" max="4357" width="17.7109375" style="485" customWidth="1"/>
    <col min="4358" max="4608" width="9.140625" style="485"/>
    <col min="4609" max="4609" width="25.5703125" style="485" customWidth="1"/>
    <col min="4610" max="4613" width="17.7109375" style="485" customWidth="1"/>
    <col min="4614" max="4864" width="9.140625" style="485"/>
    <col min="4865" max="4865" width="25.5703125" style="485" customWidth="1"/>
    <col min="4866" max="4869" width="17.7109375" style="485" customWidth="1"/>
    <col min="4870" max="5120" width="9.140625" style="485"/>
    <col min="5121" max="5121" width="25.5703125" style="485" customWidth="1"/>
    <col min="5122" max="5125" width="17.7109375" style="485" customWidth="1"/>
    <col min="5126" max="5376" width="9.140625" style="485"/>
    <col min="5377" max="5377" width="25.5703125" style="485" customWidth="1"/>
    <col min="5378" max="5381" width="17.7109375" style="485" customWidth="1"/>
    <col min="5382" max="5632" width="9.140625" style="485"/>
    <col min="5633" max="5633" width="25.5703125" style="485" customWidth="1"/>
    <col min="5634" max="5637" width="17.7109375" style="485" customWidth="1"/>
    <col min="5638" max="5888" width="9.140625" style="485"/>
    <col min="5889" max="5889" width="25.5703125" style="485" customWidth="1"/>
    <col min="5890" max="5893" width="17.7109375" style="485" customWidth="1"/>
    <col min="5894" max="6144" width="9.140625" style="485"/>
    <col min="6145" max="6145" width="25.5703125" style="485" customWidth="1"/>
    <col min="6146" max="6149" width="17.7109375" style="485" customWidth="1"/>
    <col min="6150" max="6400" width="9.140625" style="485"/>
    <col min="6401" max="6401" width="25.5703125" style="485" customWidth="1"/>
    <col min="6402" max="6405" width="17.7109375" style="485" customWidth="1"/>
    <col min="6406" max="6656" width="9.140625" style="485"/>
    <col min="6657" max="6657" width="25.5703125" style="485" customWidth="1"/>
    <col min="6658" max="6661" width="17.7109375" style="485" customWidth="1"/>
    <col min="6662" max="6912" width="9.140625" style="485"/>
    <col min="6913" max="6913" width="25.5703125" style="485" customWidth="1"/>
    <col min="6914" max="6917" width="17.7109375" style="485" customWidth="1"/>
    <col min="6918" max="7168" width="9.140625" style="485"/>
    <col min="7169" max="7169" width="25.5703125" style="485" customWidth="1"/>
    <col min="7170" max="7173" width="17.7109375" style="485" customWidth="1"/>
    <col min="7174" max="7424" width="9.140625" style="485"/>
    <col min="7425" max="7425" width="25.5703125" style="485" customWidth="1"/>
    <col min="7426" max="7429" width="17.7109375" style="485" customWidth="1"/>
    <col min="7430" max="7680" width="9.140625" style="485"/>
    <col min="7681" max="7681" width="25.5703125" style="485" customWidth="1"/>
    <col min="7682" max="7685" width="17.7109375" style="485" customWidth="1"/>
    <col min="7686" max="7936" width="9.140625" style="485"/>
    <col min="7937" max="7937" width="25.5703125" style="485" customWidth="1"/>
    <col min="7938" max="7941" width="17.7109375" style="485" customWidth="1"/>
    <col min="7942" max="8192" width="9.140625" style="485"/>
    <col min="8193" max="8193" width="25.5703125" style="485" customWidth="1"/>
    <col min="8194" max="8197" width="17.7109375" style="485" customWidth="1"/>
    <col min="8198" max="8448" width="9.140625" style="485"/>
    <col min="8449" max="8449" width="25.5703125" style="485" customWidth="1"/>
    <col min="8450" max="8453" width="17.7109375" style="485" customWidth="1"/>
    <col min="8454" max="8704" width="9.140625" style="485"/>
    <col min="8705" max="8705" width="25.5703125" style="485" customWidth="1"/>
    <col min="8706" max="8709" width="17.7109375" style="485" customWidth="1"/>
    <col min="8710" max="8960" width="9.140625" style="485"/>
    <col min="8961" max="8961" width="25.5703125" style="485" customWidth="1"/>
    <col min="8962" max="8965" width="17.7109375" style="485" customWidth="1"/>
    <col min="8966" max="9216" width="9.140625" style="485"/>
    <col min="9217" max="9217" width="25.5703125" style="485" customWidth="1"/>
    <col min="9218" max="9221" width="17.7109375" style="485" customWidth="1"/>
    <col min="9222" max="9472" width="9.140625" style="485"/>
    <col min="9473" max="9473" width="25.5703125" style="485" customWidth="1"/>
    <col min="9474" max="9477" width="17.7109375" style="485" customWidth="1"/>
    <col min="9478" max="9728" width="9.140625" style="485"/>
    <col min="9729" max="9729" width="25.5703125" style="485" customWidth="1"/>
    <col min="9730" max="9733" width="17.7109375" style="485" customWidth="1"/>
    <col min="9734" max="9984" width="9.140625" style="485"/>
    <col min="9985" max="9985" width="25.5703125" style="485" customWidth="1"/>
    <col min="9986" max="9989" width="17.7109375" style="485" customWidth="1"/>
    <col min="9990" max="10240" width="9.140625" style="485"/>
    <col min="10241" max="10241" width="25.5703125" style="485" customWidth="1"/>
    <col min="10242" max="10245" width="17.7109375" style="485" customWidth="1"/>
    <col min="10246" max="10496" width="9.140625" style="485"/>
    <col min="10497" max="10497" width="25.5703125" style="485" customWidth="1"/>
    <col min="10498" max="10501" width="17.7109375" style="485" customWidth="1"/>
    <col min="10502" max="10752" width="9.140625" style="485"/>
    <col min="10753" max="10753" width="25.5703125" style="485" customWidth="1"/>
    <col min="10754" max="10757" width="17.7109375" style="485" customWidth="1"/>
    <col min="10758" max="11008" width="9.140625" style="485"/>
    <col min="11009" max="11009" width="25.5703125" style="485" customWidth="1"/>
    <col min="11010" max="11013" width="17.7109375" style="485" customWidth="1"/>
    <col min="11014" max="11264" width="9.140625" style="485"/>
    <col min="11265" max="11265" width="25.5703125" style="485" customWidth="1"/>
    <col min="11266" max="11269" width="17.7109375" style="485" customWidth="1"/>
    <col min="11270" max="11520" width="9.140625" style="485"/>
    <col min="11521" max="11521" width="25.5703125" style="485" customWidth="1"/>
    <col min="11522" max="11525" width="17.7109375" style="485" customWidth="1"/>
    <col min="11526" max="11776" width="9.140625" style="485"/>
    <col min="11777" max="11777" width="25.5703125" style="485" customWidth="1"/>
    <col min="11778" max="11781" width="17.7109375" style="485" customWidth="1"/>
    <col min="11782" max="12032" width="9.140625" style="485"/>
    <col min="12033" max="12033" width="25.5703125" style="485" customWidth="1"/>
    <col min="12034" max="12037" width="17.7109375" style="485" customWidth="1"/>
    <col min="12038" max="12288" width="9.140625" style="485"/>
    <col min="12289" max="12289" width="25.5703125" style="485" customWidth="1"/>
    <col min="12290" max="12293" width="17.7109375" style="485" customWidth="1"/>
    <col min="12294" max="12544" width="9.140625" style="485"/>
    <col min="12545" max="12545" width="25.5703125" style="485" customWidth="1"/>
    <col min="12546" max="12549" width="17.7109375" style="485" customWidth="1"/>
    <col min="12550" max="12800" width="9.140625" style="485"/>
    <col min="12801" max="12801" width="25.5703125" style="485" customWidth="1"/>
    <col min="12802" max="12805" width="17.7109375" style="485" customWidth="1"/>
    <col min="12806" max="13056" width="9.140625" style="485"/>
    <col min="13057" max="13057" width="25.5703125" style="485" customWidth="1"/>
    <col min="13058" max="13061" width="17.7109375" style="485" customWidth="1"/>
    <col min="13062" max="13312" width="9.140625" style="485"/>
    <col min="13313" max="13313" width="25.5703125" style="485" customWidth="1"/>
    <col min="13314" max="13317" width="17.7109375" style="485" customWidth="1"/>
    <col min="13318" max="13568" width="9.140625" style="485"/>
    <col min="13569" max="13569" width="25.5703125" style="485" customWidth="1"/>
    <col min="13570" max="13573" width="17.7109375" style="485" customWidth="1"/>
    <col min="13574" max="13824" width="9.140625" style="485"/>
    <col min="13825" max="13825" width="25.5703125" style="485" customWidth="1"/>
    <col min="13826" max="13829" width="17.7109375" style="485" customWidth="1"/>
    <col min="13830" max="14080" width="9.140625" style="485"/>
    <col min="14081" max="14081" width="25.5703125" style="485" customWidth="1"/>
    <col min="14082" max="14085" width="17.7109375" style="485" customWidth="1"/>
    <col min="14086" max="14336" width="9.140625" style="485"/>
    <col min="14337" max="14337" width="25.5703125" style="485" customWidth="1"/>
    <col min="14338" max="14341" width="17.7109375" style="485" customWidth="1"/>
    <col min="14342" max="14592" width="9.140625" style="485"/>
    <col min="14593" max="14593" width="25.5703125" style="485" customWidth="1"/>
    <col min="14594" max="14597" width="17.7109375" style="485" customWidth="1"/>
    <col min="14598" max="14848" width="9.140625" style="485"/>
    <col min="14849" max="14849" width="25.5703125" style="485" customWidth="1"/>
    <col min="14850" max="14853" width="17.7109375" style="485" customWidth="1"/>
    <col min="14854" max="15104" width="9.140625" style="485"/>
    <col min="15105" max="15105" width="25.5703125" style="485" customWidth="1"/>
    <col min="15106" max="15109" width="17.7109375" style="485" customWidth="1"/>
    <col min="15110" max="15360" width="9.140625" style="485"/>
    <col min="15361" max="15361" width="25.5703125" style="485" customWidth="1"/>
    <col min="15362" max="15365" width="17.7109375" style="485" customWidth="1"/>
    <col min="15366" max="15616" width="9.140625" style="485"/>
    <col min="15617" max="15617" width="25.5703125" style="485" customWidth="1"/>
    <col min="15618" max="15621" width="17.7109375" style="485" customWidth="1"/>
    <col min="15622" max="15872" width="9.140625" style="485"/>
    <col min="15873" max="15873" width="25.5703125" style="485" customWidth="1"/>
    <col min="15874" max="15877" width="17.7109375" style="485" customWidth="1"/>
    <col min="15878" max="16128" width="9.140625" style="485"/>
    <col min="16129" max="16129" width="25.5703125" style="485" customWidth="1"/>
    <col min="16130" max="16133" width="17.7109375" style="485" customWidth="1"/>
    <col min="16134" max="16384" width="9.140625" style="485"/>
  </cols>
  <sheetData>
    <row r="1" spans="1:5" ht="18">
      <c r="A1" s="351" t="s">
        <v>1412</v>
      </c>
      <c r="B1" s="351"/>
      <c r="C1" s="351"/>
      <c r="D1" s="351"/>
      <c r="E1" s="351"/>
    </row>
    <row r="2" spans="1:5" ht="11.25" customHeight="1">
      <c r="A2" s="62" t="str">
        <f>'PAGE DE GARDE'!C8</f>
        <v>GAZ</v>
      </c>
      <c r="B2" s="948" t="str">
        <f>'PAGE DE GARDE'!C10</f>
        <v>REALITE 2015 V0</v>
      </c>
      <c r="C2" s="948"/>
      <c r="D2" s="948"/>
      <c r="E2" s="351"/>
    </row>
    <row r="3" spans="1:5">
      <c r="A3" s="271" t="str">
        <f>'PAGE DE GARDE'!C7</f>
        <v>GRD</v>
      </c>
      <c r="B3" s="73"/>
      <c r="C3" s="73"/>
      <c r="D3" s="73"/>
      <c r="E3" s="62"/>
    </row>
    <row r="4" spans="1:5">
      <c r="A4" s="62"/>
      <c r="B4" s="62"/>
      <c r="C4" s="62"/>
      <c r="D4" s="62"/>
      <c r="E4" s="62"/>
    </row>
    <row r="5" spans="1:5" ht="13.5" thickBot="1">
      <c r="A5" s="72"/>
      <c r="B5" s="72"/>
      <c r="C5" s="72"/>
      <c r="D5" s="72"/>
      <c r="E5" s="72"/>
    </row>
    <row r="6" spans="1:5" ht="13.5" thickBot="1">
      <c r="A6" s="1638" t="s">
        <v>144</v>
      </c>
      <c r="B6" s="1639" t="str">
        <f>'PAGE DE GARDE'!B16</f>
        <v>REALITE 2014</v>
      </c>
      <c r="C6" s="1639" t="str">
        <f>'PAGE DE GARDE'!B14</f>
        <v>REALITE 2015</v>
      </c>
      <c r="D6" s="1639" t="s">
        <v>693</v>
      </c>
      <c r="E6" s="1639" t="s">
        <v>694</v>
      </c>
    </row>
    <row r="7" spans="1:5" ht="13.5" thickBot="1">
      <c r="A7" s="1640"/>
      <c r="B7" s="1641"/>
      <c r="C7" s="1641"/>
      <c r="D7" s="1641"/>
      <c r="E7" s="1641"/>
    </row>
    <row r="8" spans="1:5">
      <c r="A8" s="1642" t="s">
        <v>577</v>
      </c>
      <c r="B8" s="1653">
        <f>SUM(B9:B14)</f>
        <v>0</v>
      </c>
      <c r="C8" s="1653">
        <f>SUM(C9:C14)</f>
        <v>0</v>
      </c>
      <c r="D8" s="1643">
        <f>-C8-B8</f>
        <v>0</v>
      </c>
      <c r="E8" s="1643" t="e">
        <f>-D8/B8</f>
        <v>#DIV/0!</v>
      </c>
    </row>
    <row r="9" spans="1:5">
      <c r="A9" s="1652" t="s">
        <v>578</v>
      </c>
      <c r="B9" s="1654"/>
      <c r="C9" s="1655"/>
      <c r="D9" s="1645">
        <f t="shared" ref="D9:D21" si="0">-C9-B9</f>
        <v>0</v>
      </c>
      <c r="E9" s="1646" t="e">
        <f t="shared" ref="E9:E21" si="1">-D9/B9</f>
        <v>#DIV/0!</v>
      </c>
    </row>
    <row r="10" spans="1:5">
      <c r="A10" s="1652" t="s">
        <v>579</v>
      </c>
      <c r="B10" s="1654"/>
      <c r="C10" s="1655"/>
      <c r="D10" s="1645">
        <f t="shared" si="0"/>
        <v>0</v>
      </c>
      <c r="E10" s="1646" t="e">
        <f t="shared" si="1"/>
        <v>#DIV/0!</v>
      </c>
    </row>
    <row r="11" spans="1:5">
      <c r="A11" s="1652" t="s">
        <v>394</v>
      </c>
      <c r="B11" s="1654"/>
      <c r="C11" s="1655"/>
      <c r="D11" s="1645">
        <f t="shared" si="0"/>
        <v>0</v>
      </c>
      <c r="E11" s="1646" t="e">
        <f t="shared" si="1"/>
        <v>#DIV/0!</v>
      </c>
    </row>
    <row r="12" spans="1:5">
      <c r="A12" s="1652"/>
      <c r="B12" s="1654"/>
      <c r="C12" s="1655"/>
      <c r="D12" s="1645">
        <f t="shared" si="0"/>
        <v>0</v>
      </c>
      <c r="E12" s="1646" t="e">
        <f t="shared" si="1"/>
        <v>#DIV/0!</v>
      </c>
    </row>
    <row r="13" spans="1:5">
      <c r="A13" s="1652"/>
      <c r="B13" s="1654"/>
      <c r="C13" s="1655"/>
      <c r="D13" s="1645">
        <f t="shared" si="0"/>
        <v>0</v>
      </c>
      <c r="E13" s="1646" t="e">
        <f t="shared" si="1"/>
        <v>#DIV/0!</v>
      </c>
    </row>
    <row r="14" spans="1:5" ht="13.5" thickBot="1">
      <c r="A14" s="1644"/>
      <c r="B14" s="1656"/>
      <c r="C14" s="1657"/>
      <c r="D14" s="1645">
        <f t="shared" si="0"/>
        <v>0</v>
      </c>
      <c r="E14" s="1646" t="e">
        <f t="shared" si="1"/>
        <v>#DIV/0!</v>
      </c>
    </row>
    <row r="15" spans="1:5">
      <c r="A15" s="1642" t="s">
        <v>580</v>
      </c>
      <c r="B15" s="1658">
        <f>SUM(B16:B21)</f>
        <v>0</v>
      </c>
      <c r="C15" s="1658">
        <f>SUM(C16:C21)</f>
        <v>0</v>
      </c>
      <c r="D15" s="1647">
        <f t="shared" si="0"/>
        <v>0</v>
      </c>
      <c r="E15" s="1648" t="e">
        <f t="shared" si="1"/>
        <v>#DIV/0!</v>
      </c>
    </row>
    <row r="16" spans="1:5">
      <c r="A16" s="1652" t="s">
        <v>578</v>
      </c>
      <c r="B16" s="1654"/>
      <c r="C16" s="1655"/>
      <c r="D16" s="1645">
        <f t="shared" si="0"/>
        <v>0</v>
      </c>
      <c r="E16" s="1646" t="e">
        <f t="shared" si="1"/>
        <v>#DIV/0!</v>
      </c>
    </row>
    <row r="17" spans="1:5">
      <c r="A17" s="1652" t="s">
        <v>579</v>
      </c>
      <c r="B17" s="1654"/>
      <c r="C17" s="1655"/>
      <c r="D17" s="1645">
        <f t="shared" si="0"/>
        <v>0</v>
      </c>
      <c r="E17" s="1646" t="e">
        <f t="shared" si="1"/>
        <v>#DIV/0!</v>
      </c>
    </row>
    <row r="18" spans="1:5">
      <c r="A18" s="1652" t="s">
        <v>394</v>
      </c>
      <c r="B18" s="1654"/>
      <c r="C18" s="1655"/>
      <c r="D18" s="1645">
        <f t="shared" si="0"/>
        <v>0</v>
      </c>
      <c r="E18" s="1646" t="e">
        <f t="shared" si="1"/>
        <v>#DIV/0!</v>
      </c>
    </row>
    <row r="19" spans="1:5">
      <c r="A19" s="1652"/>
      <c r="B19" s="1654"/>
      <c r="C19" s="1655"/>
      <c r="D19" s="1645">
        <f t="shared" si="0"/>
        <v>0</v>
      </c>
      <c r="E19" s="1646" t="e">
        <f t="shared" si="1"/>
        <v>#DIV/0!</v>
      </c>
    </row>
    <row r="20" spans="1:5">
      <c r="A20" s="1652"/>
      <c r="B20" s="1654"/>
      <c r="C20" s="1655"/>
      <c r="D20" s="1645">
        <f t="shared" si="0"/>
        <v>0</v>
      </c>
      <c r="E20" s="1646" t="e">
        <f t="shared" si="1"/>
        <v>#DIV/0!</v>
      </c>
    </row>
    <row r="21" spans="1:5" ht="13.5" thickBot="1">
      <c r="A21" s="1649"/>
      <c r="B21" s="1659"/>
      <c r="C21" s="1660"/>
      <c r="D21" s="1650">
        <f t="shared" si="0"/>
        <v>0</v>
      </c>
      <c r="E21" s="1651" t="e">
        <f t="shared" si="1"/>
        <v>#DIV/0!</v>
      </c>
    </row>
    <row r="24" spans="1:5" ht="13.5" thickBot="1"/>
    <row r="25" spans="1:5" ht="14.25">
      <c r="A25" s="1024" t="s">
        <v>863</v>
      </c>
      <c r="B25" s="1485"/>
      <c r="C25" s="1485"/>
      <c r="D25" s="1485"/>
      <c r="E25" s="1661"/>
    </row>
    <row r="26" spans="1:5">
      <c r="A26" s="966" t="s">
        <v>1129</v>
      </c>
      <c r="B26" s="579"/>
      <c r="C26" s="579"/>
      <c r="D26" s="579"/>
      <c r="E26" s="1034"/>
    </row>
    <row r="27" spans="1:5">
      <c r="A27" s="966"/>
      <c r="B27" s="579"/>
      <c r="C27" s="579"/>
      <c r="D27" s="579"/>
      <c r="E27" s="1034"/>
    </row>
    <row r="28" spans="1:5">
      <c r="A28" s="966"/>
      <c r="B28" s="579"/>
      <c r="C28" s="579"/>
      <c r="D28" s="579"/>
      <c r="E28" s="1034"/>
    </row>
    <row r="29" spans="1:5">
      <c r="A29" s="966"/>
      <c r="B29" s="579"/>
      <c r="C29" s="579"/>
      <c r="D29" s="579"/>
      <c r="E29" s="1034"/>
    </row>
    <row r="30" spans="1:5">
      <c r="A30" s="966"/>
      <c r="B30" s="579"/>
      <c r="C30" s="579"/>
      <c r="D30" s="579"/>
      <c r="E30" s="1034"/>
    </row>
    <row r="31" spans="1:5">
      <c r="A31" s="966"/>
      <c r="B31" s="579"/>
      <c r="C31" s="579"/>
      <c r="D31" s="579"/>
      <c r="E31" s="1034"/>
    </row>
    <row r="32" spans="1:5">
      <c r="A32" s="966"/>
      <c r="B32" s="579"/>
      <c r="C32" s="579"/>
      <c r="D32" s="579"/>
      <c r="E32" s="1034"/>
    </row>
    <row r="33" spans="1:5">
      <c r="A33" s="966"/>
      <c r="B33" s="579"/>
      <c r="C33" s="579"/>
      <c r="D33" s="579"/>
      <c r="E33" s="1034"/>
    </row>
    <row r="34" spans="1:5">
      <c r="A34" s="966"/>
      <c r="B34" s="579"/>
      <c r="C34" s="579"/>
      <c r="D34" s="579"/>
      <c r="E34" s="1034"/>
    </row>
    <row r="35" spans="1:5">
      <c r="A35" s="966"/>
      <c r="B35" s="579"/>
      <c r="C35" s="579"/>
      <c r="D35" s="579"/>
      <c r="E35" s="1034"/>
    </row>
    <row r="36" spans="1:5">
      <c r="A36" s="966"/>
      <c r="B36" s="579"/>
      <c r="C36" s="579"/>
      <c r="D36" s="579"/>
      <c r="E36" s="1034"/>
    </row>
    <row r="37" spans="1:5">
      <c r="A37" s="966"/>
      <c r="B37" s="579"/>
      <c r="C37" s="579"/>
      <c r="D37" s="579"/>
      <c r="E37" s="1034"/>
    </row>
    <row r="38" spans="1:5" ht="13.5" thickBot="1">
      <c r="A38" s="1035"/>
      <c r="B38" s="1036"/>
      <c r="C38" s="1036"/>
      <c r="D38" s="1036"/>
      <c r="E38" s="1037"/>
    </row>
  </sheetData>
  <pageMargins left="0.70866141732283472" right="0.70866141732283472" top="0.74803149606299213" bottom="0.74803149606299213" header="0.31496062992125984" footer="0.31496062992125984"/>
  <pageSetup paperSize="9" scale="59" orientation="landscape" r:id="rId1"/>
</worksheet>
</file>

<file path=xl/worksheets/sheet64.xml><?xml version="1.0" encoding="utf-8"?>
<worksheet xmlns="http://schemas.openxmlformats.org/spreadsheetml/2006/main" xmlns:r="http://schemas.openxmlformats.org/officeDocument/2006/relationships">
  <sheetPr published="0">
    <tabColor theme="3"/>
  </sheetPr>
  <dimension ref="A1:AE32"/>
  <sheetViews>
    <sheetView zoomScaleNormal="100" zoomScaleSheetLayoutView="100" workbookViewId="0">
      <selection activeCell="F26" sqref="F26"/>
    </sheetView>
  </sheetViews>
  <sheetFormatPr baseColWidth="10" defaultColWidth="8.85546875" defaultRowHeight="12.75"/>
  <cols>
    <col min="1" max="1" width="130.28515625" style="553" customWidth="1"/>
    <col min="2" max="2" width="8" style="553" customWidth="1"/>
    <col min="3" max="3" width="23.140625" style="209" customWidth="1"/>
    <col min="4" max="4" width="5.7109375" style="209" customWidth="1"/>
    <col min="5" max="16384" width="8.85546875" style="209"/>
  </cols>
  <sheetData>
    <row r="1" spans="1:31" s="276" customFormat="1" ht="15.75" customHeight="1">
      <c r="A1" s="75" t="s">
        <v>1413</v>
      </c>
      <c r="B1" s="88"/>
      <c r="C1" s="504"/>
      <c r="D1" s="82"/>
      <c r="E1" s="209"/>
    </row>
    <row r="2" spans="1:31" s="277" customFormat="1">
      <c r="A2" s="62" t="str">
        <f>'PAGE DE GARDE'!C8</f>
        <v>GAZ</v>
      </c>
      <c r="B2" s="948" t="str">
        <f>'PAGE DE GARDE'!C10</f>
        <v>REALITE 2015 V0</v>
      </c>
      <c r="C2" s="506"/>
      <c r="D2" s="73"/>
      <c r="E2" s="209"/>
    </row>
    <row r="3" spans="1:31" s="277" customFormat="1">
      <c r="A3" s="271" t="str">
        <f>'PAGE DE GARDE'!C7</f>
        <v>GRD</v>
      </c>
      <c r="B3" s="73"/>
      <c r="C3" s="506"/>
      <c r="D3" s="73"/>
      <c r="E3" s="209"/>
    </row>
    <row r="5" spans="1:31" s="279" customFormat="1">
      <c r="A5" s="553"/>
      <c r="B5" s="554"/>
    </row>
    <row r="6" spans="1:31" s="279" customFormat="1" ht="13.5" thickBot="1">
      <c r="A6" s="554"/>
      <c r="B6" s="554"/>
    </row>
    <row r="7" spans="1:31" s="279" customFormat="1" ht="30" customHeight="1" thickBot="1">
      <c r="A7" s="555" t="s">
        <v>555</v>
      </c>
      <c r="B7" s="556"/>
      <c r="C7" s="557" t="str">
        <f>'PAGE DE GARDE'!B14</f>
        <v>REALITE 2015</v>
      </c>
      <c r="D7" s="353"/>
    </row>
    <row r="8" spans="1:31" s="16" customFormat="1" ht="15.75">
      <c r="A8" s="1662"/>
      <c r="B8" s="620"/>
      <c r="C8" s="1664"/>
      <c r="D8" s="484"/>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row>
    <row r="9" spans="1:31" s="279" customFormat="1">
      <c r="A9" s="597" t="s">
        <v>595</v>
      </c>
      <c r="B9" s="558"/>
      <c r="C9" s="1665">
        <f>'Tableau 14A'!C48</f>
        <v>0</v>
      </c>
      <c r="D9" s="559"/>
    </row>
    <row r="10" spans="1:31" s="279" customFormat="1">
      <c r="A10" s="597" t="s">
        <v>596</v>
      </c>
      <c r="B10" s="1981"/>
      <c r="C10" s="1671">
        <f>'Tableau 14A'!C51</f>
        <v>0</v>
      </c>
      <c r="D10" s="1976"/>
    </row>
    <row r="11" spans="1:31">
      <c r="A11" s="1663"/>
      <c r="C11" s="1666"/>
    </row>
    <row r="12" spans="1:31">
      <c r="A12" s="597" t="s">
        <v>597</v>
      </c>
      <c r="B12" s="558"/>
      <c r="C12" s="1665">
        <f>'Tableau 14B'!C51</f>
        <v>0</v>
      </c>
    </row>
    <row r="13" spans="1:31">
      <c r="A13" s="597" t="s">
        <v>598</v>
      </c>
      <c r="B13" s="558"/>
      <c r="C13" s="1671">
        <f>'Tableau 14B'!C54</f>
        <v>0</v>
      </c>
    </row>
    <row r="14" spans="1:31" ht="13.5" thickBot="1">
      <c r="A14" s="1663"/>
      <c r="C14" s="1663"/>
    </row>
    <row r="15" spans="1:31">
      <c r="A15" s="564"/>
      <c r="B15" s="565"/>
      <c r="C15" s="564"/>
      <c r="D15" s="353"/>
    </row>
    <row r="16" spans="1:31">
      <c r="A16" s="566" t="s">
        <v>556</v>
      </c>
      <c r="B16" s="567"/>
      <c r="C16" s="568">
        <f>C9+C12</f>
        <v>0</v>
      </c>
      <c r="D16" s="353"/>
    </row>
    <row r="17" spans="1:4">
      <c r="A17" s="566" t="s">
        <v>557</v>
      </c>
      <c r="B17" s="567"/>
      <c r="C17" s="568">
        <f>C10+C13</f>
        <v>0</v>
      </c>
      <c r="D17" s="353"/>
    </row>
    <row r="18" spans="1:4" ht="13.5" thickBot="1">
      <c r="A18" s="569"/>
      <c r="B18" s="565"/>
      <c r="C18" s="569"/>
      <c r="D18" s="353"/>
    </row>
    <row r="19" spans="1:4">
      <c r="A19" s="565"/>
      <c r="B19" s="565"/>
      <c r="C19" s="570"/>
      <c r="D19" s="565"/>
    </row>
    <row r="20" spans="1:4">
      <c r="A20" s="353"/>
      <c r="B20" s="565"/>
      <c r="C20" s="571"/>
      <c r="D20" s="353"/>
    </row>
    <row r="21" spans="1:4" ht="13.5" thickBot="1">
      <c r="A21" s="572"/>
      <c r="B21" s="573"/>
      <c r="C21" s="572"/>
      <c r="D21" s="572"/>
    </row>
    <row r="22" spans="1:4" ht="16.5" thickBot="1">
      <c r="A22" s="555" t="s">
        <v>599</v>
      </c>
      <c r="C22" s="1052" t="str">
        <f>'PAGE DE GARDE'!B14</f>
        <v>REALITE 2015</v>
      </c>
    </row>
    <row r="23" spans="1:4">
      <c r="A23" s="1663"/>
      <c r="C23" s="1663"/>
    </row>
    <row r="24" spans="1:4">
      <c r="A24" s="597" t="s">
        <v>600</v>
      </c>
      <c r="B24" s="558"/>
      <c r="C24" s="1668">
        <f>'Tableau 14C'!C44</f>
        <v>0</v>
      </c>
    </row>
    <row r="25" spans="1:4" ht="13.5" thickBot="1">
      <c r="A25" s="1667" t="s">
        <v>601</v>
      </c>
      <c r="B25" s="558"/>
      <c r="C25" s="1669">
        <f>'Tableau 14C'!C47</f>
        <v>0</v>
      </c>
    </row>
    <row r="27" spans="1:4" ht="13.5" thickBot="1"/>
    <row r="28" spans="1:4" ht="16.5" thickBot="1">
      <c r="A28" s="555" t="s">
        <v>1020</v>
      </c>
      <c r="C28" s="1670">
        <f>MAX(C24,C16)</f>
        <v>0</v>
      </c>
    </row>
    <row r="29" spans="1:4" ht="13.5" thickBot="1"/>
    <row r="30" spans="1:4" ht="16.5" thickBot="1">
      <c r="A30" s="555" t="s">
        <v>1021</v>
      </c>
      <c r="C30" s="621"/>
    </row>
    <row r="31" spans="1:4" ht="13.5" thickBot="1"/>
    <row r="32" spans="1:4" ht="16.5" thickBot="1">
      <c r="A32" s="1296" t="s">
        <v>1022</v>
      </c>
      <c r="C32" s="1670">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5.xml><?xml version="1.0" encoding="utf-8"?>
<worksheet xmlns="http://schemas.openxmlformats.org/spreadsheetml/2006/main" xmlns:r="http://schemas.openxmlformats.org/officeDocument/2006/relationships">
  <sheetPr published="0">
    <tabColor theme="3"/>
    <pageSetUpPr fitToPage="1"/>
  </sheetPr>
  <dimension ref="A1:E53"/>
  <sheetViews>
    <sheetView showGridLines="0" zoomScaleNormal="100" zoomScaleSheetLayoutView="100" workbookViewId="0">
      <selection activeCell="F9" sqref="F9"/>
    </sheetView>
  </sheetViews>
  <sheetFormatPr baseColWidth="10" defaultColWidth="8.85546875" defaultRowHeight="12.75"/>
  <cols>
    <col min="1" max="1" width="134.28515625" style="203" customWidth="1"/>
    <col min="2" max="2" width="1.85546875" style="203" customWidth="1"/>
    <col min="3" max="3" width="20.7109375" style="2" customWidth="1"/>
    <col min="4" max="4" width="1.85546875" style="2" customWidth="1"/>
    <col min="5" max="5" width="5.7109375" style="203" customWidth="1"/>
    <col min="6" max="16384" width="8.85546875" style="2"/>
  </cols>
  <sheetData>
    <row r="1" spans="1:5" s="81" customFormat="1" ht="15.75" customHeight="1">
      <c r="A1" s="75" t="s">
        <v>1414</v>
      </c>
      <c r="B1" s="75"/>
      <c r="C1" s="75"/>
      <c r="D1" s="75"/>
      <c r="E1" s="2255"/>
    </row>
    <row r="2" spans="1:5" s="15" customFormat="1" ht="11.25">
      <c r="A2" s="62" t="str">
        <f>'PAGE DE GARDE'!C8</f>
        <v>GAZ</v>
      </c>
      <c r="B2" s="948" t="str">
        <f>'PAGE DE GARDE'!C10</f>
        <v>REALITE 2015 V0</v>
      </c>
      <c r="C2" s="62"/>
      <c r="D2" s="62"/>
      <c r="E2" s="2256"/>
    </row>
    <row r="3" spans="1:5" s="15" customFormat="1" ht="11.25">
      <c r="A3" s="271" t="str">
        <f>'PAGE DE GARDE'!C7</f>
        <v>GRD</v>
      </c>
      <c r="B3" s="73"/>
      <c r="C3" s="62"/>
      <c r="D3" s="62"/>
      <c r="E3" s="2256"/>
    </row>
    <row r="5" spans="1:5" s="4" customFormat="1">
      <c r="A5" s="11"/>
      <c r="B5" s="11"/>
      <c r="E5" s="11"/>
    </row>
    <row r="6" spans="1:5" s="4" customFormat="1" ht="13.5" thickBot="1">
      <c r="A6" s="11"/>
      <c r="B6" s="11"/>
      <c r="C6" s="10"/>
      <c r="E6" s="11"/>
    </row>
    <row r="7" spans="1:5" s="4" customFormat="1" ht="30" customHeight="1" thickBot="1">
      <c r="A7" s="555" t="s">
        <v>558</v>
      </c>
      <c r="B7" s="574"/>
      <c r="C7" s="610" t="str">
        <f>'PAGE DE GARDE'!B14</f>
        <v>REALITE 2015</v>
      </c>
      <c r="D7" s="485"/>
      <c r="E7" s="579"/>
    </row>
    <row r="8" spans="1:5" s="554" customFormat="1" ht="21.75" customHeight="1" thickBot="1">
      <c r="A8" s="609"/>
      <c r="B8" s="556"/>
      <c r="C8" s="608"/>
      <c r="D8" s="565"/>
      <c r="E8" s="565"/>
    </row>
    <row r="9" spans="1:5" s="4" customFormat="1" ht="30" customHeight="1" thickBot="1">
      <c r="A9" s="562" t="s">
        <v>587</v>
      </c>
      <c r="B9" s="575"/>
      <c r="C9" s="563"/>
      <c r="D9" s="482"/>
      <c r="E9" s="579"/>
    </row>
    <row r="10" spans="1:5" s="4" customFormat="1">
      <c r="A10" s="560" t="s">
        <v>1016</v>
      </c>
      <c r="B10" s="1981"/>
      <c r="C10" s="1982"/>
      <c r="D10" s="1983"/>
      <c r="E10" s="483"/>
    </row>
    <row r="11" spans="1:5" s="4" customFormat="1" ht="13.5" thickBot="1">
      <c r="A11" s="560" t="s">
        <v>1017</v>
      </c>
      <c r="B11" s="575"/>
      <c r="C11" s="576"/>
      <c r="D11" s="1294"/>
      <c r="E11" s="483"/>
    </row>
    <row r="12" spans="1:5" s="4" customFormat="1" ht="13.5" thickBot="1">
      <c r="A12" s="601" t="s">
        <v>586</v>
      </c>
      <c r="B12" s="575"/>
      <c r="C12" s="602">
        <f>(C10+C11)/2</f>
        <v>0</v>
      </c>
      <c r="D12" s="482"/>
      <c r="E12" s="483"/>
    </row>
    <row r="13" spans="1:5" s="4" customFormat="1">
      <c r="A13" s="560" t="s">
        <v>1018</v>
      </c>
      <c r="B13" s="575"/>
      <c r="C13" s="600"/>
      <c r="D13" s="1294"/>
      <c r="E13" s="483"/>
    </row>
    <row r="14" spans="1:5" s="4" customFormat="1" ht="13.5" thickBot="1">
      <c r="A14" s="611" t="s">
        <v>1019</v>
      </c>
      <c r="B14" s="575"/>
      <c r="C14" s="603"/>
      <c r="D14" s="1294"/>
      <c r="E14" s="483"/>
    </row>
    <row r="15" spans="1:5" s="4" customFormat="1" ht="13.5" thickBot="1">
      <c r="A15" s="612" t="s">
        <v>6</v>
      </c>
      <c r="B15" s="575"/>
      <c r="C15" s="602">
        <f>(C13+C14)/2</f>
        <v>0</v>
      </c>
      <c r="D15" s="1295"/>
      <c r="E15" s="483"/>
    </row>
    <row r="16" spans="1:5" s="4" customFormat="1" ht="15" thickBot="1">
      <c r="A16" s="601" t="s">
        <v>581</v>
      </c>
      <c r="B16" s="575"/>
      <c r="C16" s="604">
        <f>IF(C15=0,0,IF((C15/C12)&gt;100%,"100%",C15/C12))</f>
        <v>0</v>
      </c>
      <c r="D16" s="1295"/>
      <c r="E16" s="483"/>
    </row>
    <row r="17" spans="1:5" s="4" customFormat="1" ht="13.5" thickBot="1">
      <c r="A17" s="558"/>
      <c r="B17" s="558"/>
      <c r="C17" s="606"/>
      <c r="D17" s="567"/>
      <c r="E17" s="483"/>
    </row>
    <row r="18" spans="1:5" s="4" customFormat="1" ht="13.5" thickBot="1">
      <c r="A18" s="562" t="s">
        <v>588</v>
      </c>
      <c r="B18" s="575"/>
      <c r="C18" s="563"/>
      <c r="D18" s="482"/>
      <c r="E18" s="483"/>
    </row>
    <row r="19" spans="1:5" s="4" customFormat="1">
      <c r="A19" s="560" t="s">
        <v>589</v>
      </c>
      <c r="B19" s="575"/>
      <c r="C19" s="599">
        <f>'Tableau 9A'!E7</f>
        <v>0</v>
      </c>
      <c r="D19" s="482"/>
      <c r="E19" s="483"/>
    </row>
    <row r="20" spans="1:5" s="4" customFormat="1" ht="13.5" thickBot="1">
      <c r="A20" s="611" t="s">
        <v>590</v>
      </c>
      <c r="B20" s="575"/>
      <c r="C20" s="599">
        <f>'Tableau 9A'!E33</f>
        <v>0</v>
      </c>
      <c r="D20" s="482"/>
      <c r="E20" s="483"/>
    </row>
    <row r="21" spans="1:5" s="4" customFormat="1" ht="13.5" thickBot="1">
      <c r="A21" s="601" t="s">
        <v>593</v>
      </c>
      <c r="B21" s="575"/>
      <c r="C21" s="602">
        <f>(C19+C20)/2</f>
        <v>0</v>
      </c>
      <c r="D21" s="482"/>
      <c r="E21" s="483"/>
    </row>
    <row r="22" spans="1:5" s="4" customFormat="1">
      <c r="A22" s="560" t="s">
        <v>591</v>
      </c>
      <c r="B22" s="575"/>
      <c r="C22" s="599">
        <f>'Tableau 9B'!E7</f>
        <v>0</v>
      </c>
      <c r="D22" s="482"/>
      <c r="E22" s="483"/>
    </row>
    <row r="23" spans="1:5" s="4" customFormat="1" ht="13.5" thickBot="1">
      <c r="A23" s="611" t="s">
        <v>592</v>
      </c>
      <c r="B23" s="575"/>
      <c r="C23" s="599">
        <f>'Tableau 9B'!E29</f>
        <v>0</v>
      </c>
      <c r="D23" s="483"/>
      <c r="E23" s="483"/>
    </row>
    <row r="24" spans="1:5" s="4" customFormat="1" ht="13.5" thickBot="1">
      <c r="A24" s="601" t="s">
        <v>594</v>
      </c>
      <c r="B24" s="575"/>
      <c r="C24" s="602">
        <f>(C22+C23)/2</f>
        <v>0</v>
      </c>
      <c r="D24" s="483"/>
      <c r="E24" s="483"/>
    </row>
    <row r="25" spans="1:5" s="4" customFormat="1" ht="13.5" thickBot="1">
      <c r="A25" s="558"/>
      <c r="B25" s="558"/>
      <c r="C25" s="606"/>
      <c r="D25" s="567"/>
      <c r="E25" s="483"/>
    </row>
    <row r="26" spans="1:5" ht="13.5" thickBot="1">
      <c r="A26" s="612" t="s">
        <v>80</v>
      </c>
      <c r="B26" s="575"/>
      <c r="C26" s="605"/>
      <c r="D26" s="485"/>
      <c r="E26" s="579"/>
    </row>
    <row r="27" spans="1:5" s="553" customFormat="1" ht="13.5" thickBot="1">
      <c r="A27" s="613"/>
      <c r="B27" s="558"/>
      <c r="C27" s="606"/>
      <c r="D27" s="565"/>
      <c r="E27" s="565"/>
    </row>
    <row r="28" spans="1:5" ht="13.5" thickBot="1">
      <c r="A28" s="562" t="s">
        <v>559</v>
      </c>
      <c r="B28" s="578"/>
      <c r="C28" s="617"/>
      <c r="D28" s="485"/>
      <c r="E28" s="579"/>
    </row>
    <row r="29" spans="1:5">
      <c r="A29" s="598" t="s">
        <v>404</v>
      </c>
      <c r="B29" s="579"/>
      <c r="C29" s="614">
        <f>HYPOTHESES!$B$13</f>
        <v>0.2</v>
      </c>
      <c r="D29" s="485"/>
      <c r="E29" s="579"/>
    </row>
    <row r="30" spans="1:5">
      <c r="A30" s="598" t="s">
        <v>405</v>
      </c>
      <c r="B30" s="579"/>
      <c r="C30" s="614">
        <f>1+C29</f>
        <v>1.2</v>
      </c>
      <c r="D30" s="485"/>
      <c r="E30" s="579"/>
    </row>
    <row r="31" spans="1:5">
      <c r="A31" s="598" t="s">
        <v>560</v>
      </c>
      <c r="B31" s="579"/>
      <c r="C31" s="1147">
        <f>HYPOTHESES!B14</f>
        <v>2.4334999999999999E-2</v>
      </c>
      <c r="D31" s="485"/>
      <c r="E31" s="579"/>
    </row>
    <row r="32" spans="1:5">
      <c r="A32" s="598" t="s">
        <v>561</v>
      </c>
      <c r="B32" s="579"/>
      <c r="C32" s="577">
        <f>HYPOTHESES!$B$15</f>
        <v>3.5000000000000003E-2</v>
      </c>
      <c r="D32" s="485"/>
      <c r="E32" s="579"/>
    </row>
    <row r="33" spans="1:5">
      <c r="A33" s="598" t="s">
        <v>562</v>
      </c>
      <c r="B33" s="579"/>
      <c r="C33" s="614">
        <f>HYPOTHESES!$B$16</f>
        <v>0.85</v>
      </c>
      <c r="D33" s="485"/>
      <c r="E33" s="579"/>
    </row>
    <row r="34" spans="1:5">
      <c r="A34" s="598" t="s">
        <v>563</v>
      </c>
      <c r="B34" s="579"/>
      <c r="C34" s="577">
        <f>(C31+(C32*C33))</f>
        <v>5.4085000000000001E-2</v>
      </c>
      <c r="D34" s="485"/>
      <c r="E34" s="579"/>
    </row>
    <row r="35" spans="1:5">
      <c r="A35" s="598" t="s">
        <v>564</v>
      </c>
      <c r="B35" s="579"/>
      <c r="C35" s="577">
        <f>C30*C34</f>
        <v>6.4902000000000001E-2</v>
      </c>
      <c r="D35" s="485"/>
      <c r="E35" s="579"/>
    </row>
    <row r="36" spans="1:5" ht="13.5" thickBot="1">
      <c r="A36" s="619" t="s">
        <v>795</v>
      </c>
      <c r="B36" s="579"/>
      <c r="C36" s="615">
        <f>33%*C35</f>
        <v>2.1417660000000002E-2</v>
      </c>
      <c r="D36" s="485"/>
      <c r="E36" s="579"/>
    </row>
    <row r="37" spans="1:5" s="553" customFormat="1" ht="13.5" thickBot="1">
      <c r="A37" s="565"/>
      <c r="B37" s="565"/>
      <c r="C37" s="616"/>
      <c r="D37" s="565"/>
      <c r="E37" s="565"/>
    </row>
    <row r="38" spans="1:5" ht="13.5" thickBot="1">
      <c r="A38" s="562" t="s">
        <v>565</v>
      </c>
      <c r="B38" s="579"/>
      <c r="C38" s="618"/>
      <c r="D38" s="485"/>
      <c r="E38" s="579"/>
    </row>
    <row r="39" spans="1:5">
      <c r="A39" s="580" t="s">
        <v>451</v>
      </c>
      <c r="B39" s="89"/>
      <c r="C39" s="581"/>
      <c r="D39" s="485"/>
      <c r="E39" s="579"/>
    </row>
    <row r="40" spans="1:5">
      <c r="A40" s="582" t="s">
        <v>614</v>
      </c>
      <c r="C40" s="583">
        <f>IF(C16&lt;=33%,C36,0)</f>
        <v>2.1417660000000002E-2</v>
      </c>
      <c r="D40" s="485"/>
      <c r="E40" s="579"/>
    </row>
    <row r="41" spans="1:5">
      <c r="A41" s="585"/>
      <c r="C41" s="581"/>
      <c r="D41" s="485"/>
      <c r="E41" s="579"/>
    </row>
    <row r="42" spans="1:5">
      <c r="A42" s="580" t="s">
        <v>566</v>
      </c>
      <c r="B42" s="89"/>
      <c r="C42" s="581"/>
      <c r="D42" s="485"/>
      <c r="E42" s="579"/>
    </row>
    <row r="43" spans="1:5">
      <c r="A43" s="582" t="s">
        <v>567</v>
      </c>
      <c r="C43" s="583">
        <f>IF(C16&gt;33%,C36+ (C16-33%) * (C31+0.7%),0)</f>
        <v>0</v>
      </c>
      <c r="D43" s="485"/>
      <c r="E43" s="579"/>
    </row>
    <row r="44" spans="1:5" ht="15.75">
      <c r="A44" s="586" t="s">
        <v>615</v>
      </c>
      <c r="C44" s="581"/>
      <c r="D44" s="485"/>
      <c r="E44" s="579"/>
    </row>
    <row r="45" spans="1:5">
      <c r="A45" s="587"/>
      <c r="B45" s="579"/>
      <c r="C45" s="581"/>
      <c r="D45" s="485"/>
      <c r="E45" s="579"/>
    </row>
    <row r="46" spans="1:5" ht="13.5" thickBot="1">
      <c r="A46" s="588"/>
      <c r="B46" s="579"/>
      <c r="C46" s="589"/>
      <c r="D46" s="485"/>
      <c r="E46" s="579"/>
    </row>
    <row r="47" spans="1:5">
      <c r="A47" s="590"/>
      <c r="B47" s="579"/>
      <c r="C47" s="564"/>
      <c r="D47" s="485"/>
      <c r="E47" s="579"/>
    </row>
    <row r="48" spans="1:5">
      <c r="A48" s="552" t="s">
        <v>569</v>
      </c>
      <c r="B48" s="483"/>
      <c r="C48" s="591">
        <f>IF(C16&lt;=33%,C21*C40,C43*C21)</f>
        <v>0</v>
      </c>
      <c r="D48" s="485"/>
      <c r="E48" s="579"/>
    </row>
    <row r="49" spans="1:5" ht="13.5" thickBot="1">
      <c r="A49" s="592"/>
      <c r="B49" s="579"/>
      <c r="C49" s="569"/>
      <c r="D49" s="485"/>
      <c r="E49" s="579"/>
    </row>
    <row r="50" spans="1:5" ht="13.5" thickBot="1">
      <c r="A50" s="579"/>
      <c r="B50" s="579"/>
      <c r="C50" s="593"/>
      <c r="D50" s="579"/>
      <c r="E50" s="579"/>
    </row>
    <row r="51" spans="1:5" ht="13.5" thickBot="1">
      <c r="A51" s="1672" t="s">
        <v>570</v>
      </c>
      <c r="B51" s="483"/>
      <c r="C51" s="594">
        <f>C48/(1-C26)</f>
        <v>0</v>
      </c>
      <c r="D51" s="485"/>
      <c r="E51" s="579"/>
    </row>
    <row r="52" spans="1:5">
      <c r="A52" s="485"/>
      <c r="B52" s="485"/>
      <c r="C52" s="595"/>
      <c r="D52" s="485"/>
      <c r="E52" s="579"/>
    </row>
    <row r="53" spans="1:5">
      <c r="A53" s="486"/>
      <c r="B53" s="486"/>
      <c r="C53" s="486"/>
      <c r="D53" s="486"/>
      <c r="E53" s="596"/>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sheetPr published="0">
    <tabColor theme="3"/>
    <pageSetUpPr fitToPage="1"/>
  </sheetPr>
  <dimension ref="A1:F56"/>
  <sheetViews>
    <sheetView showGridLines="0" zoomScaleNormal="100" zoomScaleSheetLayoutView="100" workbookViewId="0">
      <selection activeCell="G10" sqref="G10"/>
    </sheetView>
  </sheetViews>
  <sheetFormatPr baseColWidth="10" defaultColWidth="8.85546875" defaultRowHeight="12.75"/>
  <cols>
    <col min="1" max="1" width="126.7109375" style="203" customWidth="1"/>
    <col min="2" max="2" width="1.85546875" style="203" customWidth="1"/>
    <col min="3" max="3" width="20.7109375" style="2" customWidth="1"/>
    <col min="4" max="4" width="5.7109375" style="2" customWidth="1"/>
    <col min="5" max="16384" width="8.85546875" style="2"/>
  </cols>
  <sheetData>
    <row r="1" spans="1:6" s="81" customFormat="1" ht="15.75" customHeight="1">
      <c r="A1" s="75" t="s">
        <v>1415</v>
      </c>
      <c r="B1" s="75"/>
      <c r="C1" s="504"/>
      <c r="D1" s="82"/>
      <c r="E1" s="82"/>
      <c r="F1" s="82"/>
    </row>
    <row r="2" spans="1:6" s="15" customFormat="1" ht="11.25">
      <c r="A2" s="62" t="str">
        <f>'PAGE DE GARDE'!C8</f>
        <v>GAZ</v>
      </c>
      <c r="B2" s="948" t="str">
        <f>'PAGE DE GARDE'!C10</f>
        <v>REALITE 2015 V0</v>
      </c>
      <c r="C2" s="506"/>
      <c r="D2" s="73"/>
      <c r="E2" s="73"/>
      <c r="F2" s="73"/>
    </row>
    <row r="3" spans="1:6" s="15" customFormat="1" ht="11.25">
      <c r="A3" s="271" t="str">
        <f>'PAGE DE GARDE'!C7</f>
        <v>GRD</v>
      </c>
      <c r="B3" s="73"/>
      <c r="C3" s="506"/>
      <c r="D3" s="73"/>
      <c r="E3" s="73"/>
      <c r="F3" s="73"/>
    </row>
    <row r="5" spans="1:6" s="4" customFormat="1">
      <c r="A5" s="11"/>
      <c r="B5" s="11"/>
    </row>
    <row r="6" spans="1:6" s="4" customFormat="1" ht="13.5" thickBot="1">
      <c r="A6" s="11"/>
      <c r="B6" s="11"/>
    </row>
    <row r="7" spans="1:6" s="4" customFormat="1" ht="30" customHeight="1" thickBot="1">
      <c r="A7" s="555" t="s">
        <v>571</v>
      </c>
      <c r="B7" s="574"/>
      <c r="C7" s="610" t="str">
        <f>'PAGE DE GARDE'!B14</f>
        <v>REALITE 2015</v>
      </c>
      <c r="D7" s="485"/>
    </row>
    <row r="8" spans="1:6" s="554" customFormat="1" ht="21.75" customHeight="1" thickBot="1">
      <c r="A8" s="609"/>
      <c r="B8" s="556"/>
      <c r="C8" s="608"/>
      <c r="D8" s="565"/>
    </row>
    <row r="9" spans="1:6" s="4" customFormat="1" ht="30" customHeight="1" thickBot="1">
      <c r="A9" s="562" t="s">
        <v>602</v>
      </c>
      <c r="B9" s="575"/>
      <c r="C9" s="563"/>
      <c r="D9" s="485"/>
    </row>
    <row r="10" spans="1:6" s="4" customFormat="1">
      <c r="A10" s="560" t="s">
        <v>584</v>
      </c>
      <c r="B10" s="1981"/>
      <c r="C10" s="599">
        <f>C19+C22</f>
        <v>0</v>
      </c>
      <c r="D10" s="1976"/>
    </row>
    <row r="11" spans="1:6" s="4" customFormat="1" ht="13.5" thickBot="1">
      <c r="A11" s="560" t="s">
        <v>585</v>
      </c>
      <c r="B11" s="575"/>
      <c r="C11" s="599">
        <f>C20+C23</f>
        <v>0</v>
      </c>
      <c r="D11" s="482"/>
    </row>
    <row r="12" spans="1:6" s="4" customFormat="1" ht="13.5" thickBot="1">
      <c r="A12" s="601" t="s">
        <v>586</v>
      </c>
      <c r="B12" s="575"/>
      <c r="C12" s="602">
        <f>(C10+C11)/2</f>
        <v>0</v>
      </c>
      <c r="D12" s="482"/>
    </row>
    <row r="13" spans="1:6" s="4" customFormat="1">
      <c r="A13" s="560" t="s">
        <v>4</v>
      </c>
      <c r="B13" s="575"/>
      <c r="C13" s="600"/>
      <c r="D13" s="482"/>
    </row>
    <row r="14" spans="1:6" s="4" customFormat="1" ht="13.5" thickBot="1">
      <c r="A14" s="611" t="s">
        <v>5</v>
      </c>
      <c r="B14" s="575"/>
      <c r="C14" s="576"/>
      <c r="D14" s="482"/>
    </row>
    <row r="15" spans="1:6" s="4" customFormat="1" ht="13.5" thickBot="1">
      <c r="A15" s="612" t="s">
        <v>6</v>
      </c>
      <c r="B15" s="575"/>
      <c r="C15" s="561">
        <f>(C13+C14)/2</f>
        <v>0</v>
      </c>
      <c r="D15" s="482"/>
    </row>
    <row r="16" spans="1:6" s="4" customFormat="1" ht="15" thickBot="1">
      <c r="A16" s="601" t="s">
        <v>603</v>
      </c>
      <c r="B16" s="575"/>
      <c r="C16" s="604">
        <f>IF(C15=0,0,IF((C15/C12)&gt;100%,"100%",C15/C12))</f>
        <v>0</v>
      </c>
      <c r="D16" s="482"/>
    </row>
    <row r="17" spans="1:4" s="4" customFormat="1" ht="13.5" thickBot="1">
      <c r="A17" s="558"/>
      <c r="B17" s="558"/>
      <c r="C17" s="606"/>
      <c r="D17" s="482"/>
    </row>
    <row r="18" spans="1:4" s="4" customFormat="1" ht="24.75" customHeight="1" thickBot="1">
      <c r="A18" s="562" t="s">
        <v>588</v>
      </c>
      <c r="B18" s="575"/>
      <c r="C18" s="563"/>
      <c r="D18" s="482"/>
    </row>
    <row r="19" spans="1:4" s="4" customFormat="1">
      <c r="A19" s="560" t="s">
        <v>589</v>
      </c>
      <c r="B19" s="575"/>
      <c r="C19" s="599">
        <f>'Tableau 9A'!E7</f>
        <v>0</v>
      </c>
      <c r="D19" s="482"/>
    </row>
    <row r="20" spans="1:4" s="4" customFormat="1" ht="13.5" thickBot="1">
      <c r="A20" s="611" t="s">
        <v>590</v>
      </c>
      <c r="B20" s="575"/>
      <c r="C20" s="599">
        <f>'Tableau 9A'!E33</f>
        <v>0</v>
      </c>
      <c r="D20" s="482"/>
    </row>
    <row r="21" spans="1:4" s="4" customFormat="1" ht="13.5" thickBot="1">
      <c r="A21" s="601" t="s">
        <v>593</v>
      </c>
      <c r="B21" s="575"/>
      <c r="C21" s="602">
        <f>(C19+C20)/2</f>
        <v>0</v>
      </c>
      <c r="D21" s="482"/>
    </row>
    <row r="22" spans="1:4" s="4" customFormat="1">
      <c r="A22" s="560" t="s">
        <v>591</v>
      </c>
      <c r="B22" s="575"/>
      <c r="C22" s="599">
        <f>'Tableau 9B'!E7</f>
        <v>0</v>
      </c>
      <c r="D22" s="482"/>
    </row>
    <row r="23" spans="1:4" s="4" customFormat="1" ht="13.5" thickBot="1">
      <c r="A23" s="611" t="s">
        <v>592</v>
      </c>
      <c r="B23" s="575"/>
      <c r="C23" s="599">
        <f>'Tableau 9B'!E29</f>
        <v>0</v>
      </c>
      <c r="D23" s="482"/>
    </row>
    <row r="24" spans="1:4" s="4" customFormat="1" ht="13.5" thickBot="1">
      <c r="A24" s="601" t="s">
        <v>594</v>
      </c>
      <c r="B24" s="575"/>
      <c r="C24" s="602">
        <f>(C22+C23)/2</f>
        <v>0</v>
      </c>
      <c r="D24" s="482"/>
    </row>
    <row r="25" spans="1:4" s="4" customFormat="1" ht="13.5" thickBot="1">
      <c r="A25" s="558"/>
      <c r="B25" s="558"/>
      <c r="C25" s="606"/>
      <c r="D25" s="482"/>
    </row>
    <row r="26" spans="1:4" ht="13.5" thickBot="1">
      <c r="A26" s="612" t="s">
        <v>80</v>
      </c>
      <c r="B26" s="575"/>
      <c r="C26" s="605"/>
      <c r="D26" s="485"/>
    </row>
    <row r="27" spans="1:4" s="553" customFormat="1" ht="13.5" thickBot="1">
      <c r="A27" s="613"/>
      <c r="B27" s="558"/>
      <c r="C27" s="606"/>
      <c r="D27" s="565"/>
    </row>
    <row r="28" spans="1:4" ht="13.5" thickBot="1">
      <c r="A28" s="562" t="s">
        <v>572</v>
      </c>
      <c r="B28" s="578"/>
      <c r="C28" s="617"/>
      <c r="D28" s="485"/>
    </row>
    <row r="29" spans="1:4">
      <c r="A29" s="598" t="s">
        <v>404</v>
      </c>
      <c r="B29" s="579"/>
      <c r="C29" s="614">
        <f>HYPOTHESES!$B$20</f>
        <v>0.2</v>
      </c>
      <c r="D29" s="485"/>
    </row>
    <row r="30" spans="1:4">
      <c r="A30" s="598" t="s">
        <v>405</v>
      </c>
      <c r="B30" s="579"/>
      <c r="C30" s="614">
        <f>1+C29</f>
        <v>1.2</v>
      </c>
      <c r="D30" s="485"/>
    </row>
    <row r="31" spans="1:4">
      <c r="A31" s="598" t="s">
        <v>560</v>
      </c>
      <c r="B31" s="579"/>
      <c r="C31" s="577">
        <f>HYPOTHESES!B21</f>
        <v>0</v>
      </c>
      <c r="D31" s="485"/>
    </row>
    <row r="32" spans="1:4">
      <c r="A32" s="598" t="s">
        <v>561</v>
      </c>
      <c r="B32" s="579"/>
      <c r="C32" s="577">
        <f>HYPOTHESES!$B$22</f>
        <v>3.5000000000000003E-2</v>
      </c>
      <c r="D32" s="485"/>
    </row>
    <row r="33" spans="1:4">
      <c r="A33" s="598" t="s">
        <v>562</v>
      </c>
      <c r="B33" s="579"/>
      <c r="C33" s="614">
        <f>HYPOTHESES!$B$23</f>
        <v>0.85</v>
      </c>
      <c r="D33" s="485"/>
    </row>
    <row r="34" spans="1:4">
      <c r="A34" s="598" t="s">
        <v>563</v>
      </c>
      <c r="B34" s="579"/>
      <c r="C34" s="577">
        <f>(C31+(C32*C33))</f>
        <v>2.9750000000000002E-2</v>
      </c>
      <c r="D34" s="485"/>
    </row>
    <row r="35" spans="1:4">
      <c r="A35" s="598" t="s">
        <v>564</v>
      </c>
      <c r="B35" s="579"/>
      <c r="C35" s="577">
        <f>C30*C34</f>
        <v>3.5700000000000003E-2</v>
      </c>
      <c r="D35" s="485"/>
    </row>
    <row r="36" spans="1:4" ht="13.5" thickBot="1">
      <c r="A36" s="619" t="s">
        <v>795</v>
      </c>
      <c r="B36" s="579"/>
      <c r="C36" s="615">
        <f>33%*C35</f>
        <v>1.1781000000000002E-2</v>
      </c>
      <c r="D36" s="485"/>
    </row>
    <row r="37" spans="1:4" s="553" customFormat="1" ht="13.5" thickBot="1">
      <c r="A37" s="565"/>
      <c r="B37" s="565"/>
      <c r="C37" s="616"/>
      <c r="D37" s="565"/>
    </row>
    <row r="38" spans="1:4" ht="13.5" thickBot="1">
      <c r="A38" s="562" t="s">
        <v>604</v>
      </c>
      <c r="B38" s="579"/>
      <c r="C38" s="618"/>
      <c r="D38" s="485"/>
    </row>
    <row r="39" spans="1:4">
      <c r="A39" s="580" t="s">
        <v>451</v>
      </c>
      <c r="B39" s="89"/>
      <c r="C39" s="581"/>
      <c r="D39" s="485"/>
    </row>
    <row r="40" spans="1:4">
      <c r="A40" s="582" t="s">
        <v>616</v>
      </c>
      <c r="C40" s="583">
        <f>IF(C16&lt;=33%,C36,0)</f>
        <v>1.1781000000000002E-2</v>
      </c>
      <c r="D40" s="485"/>
    </row>
    <row r="41" spans="1:4">
      <c r="A41" s="582"/>
      <c r="C41" s="584"/>
      <c r="D41" s="485"/>
    </row>
    <row r="42" spans="1:4">
      <c r="A42" s="582" t="s">
        <v>605</v>
      </c>
      <c r="C42" s="584">
        <f>C40+1%</f>
        <v>2.1781000000000002E-2</v>
      </c>
      <c r="D42" s="485"/>
    </row>
    <row r="43" spans="1:4">
      <c r="A43" s="585"/>
      <c r="C43" s="581"/>
      <c r="D43" s="485"/>
    </row>
    <row r="44" spans="1:4">
      <c r="A44" s="580" t="s">
        <v>566</v>
      </c>
      <c r="B44" s="89"/>
      <c r="C44" s="581"/>
      <c r="D44" s="485"/>
    </row>
    <row r="45" spans="1:4">
      <c r="A45" s="582" t="s">
        <v>567</v>
      </c>
      <c r="C45" s="583">
        <f>IF(C16&gt;33%,C36+ (C16-33%) * (C31+0.7%),0)</f>
        <v>0</v>
      </c>
      <c r="D45" s="485"/>
    </row>
    <row r="46" spans="1:4" ht="15.75">
      <c r="A46" s="586" t="s">
        <v>617</v>
      </c>
      <c r="C46" s="581"/>
      <c r="D46" s="485"/>
    </row>
    <row r="47" spans="1:4">
      <c r="A47" s="587"/>
      <c r="B47" s="579"/>
      <c r="C47" s="581"/>
      <c r="D47" s="485"/>
    </row>
    <row r="48" spans="1:4">
      <c r="A48" s="582" t="s">
        <v>605</v>
      </c>
      <c r="B48" s="579"/>
      <c r="C48" s="584">
        <f>C45+1%</f>
        <v>0.01</v>
      </c>
      <c r="D48" s="485"/>
    </row>
    <row r="49" spans="1:4" ht="13.5" thickBot="1">
      <c r="A49" s="588"/>
      <c r="B49" s="579"/>
      <c r="C49" s="589"/>
      <c r="D49" s="485"/>
    </row>
    <row r="50" spans="1:4">
      <c r="A50" s="590"/>
      <c r="B50" s="579"/>
      <c r="C50" s="564"/>
      <c r="D50" s="485"/>
    </row>
    <row r="51" spans="1:4">
      <c r="A51" s="552" t="s">
        <v>621</v>
      </c>
      <c r="B51" s="483"/>
      <c r="C51" s="591">
        <f>IF(C16&lt;33%,C24*C42,C48*C24)</f>
        <v>0</v>
      </c>
      <c r="D51" s="485"/>
    </row>
    <row r="52" spans="1:4" ht="13.5" thickBot="1">
      <c r="A52" s="592"/>
      <c r="B52" s="579"/>
      <c r="C52" s="569"/>
      <c r="D52" s="485"/>
    </row>
    <row r="53" spans="1:4" ht="13.5" thickBot="1">
      <c r="A53" s="579"/>
      <c r="B53" s="579"/>
      <c r="C53" s="593"/>
      <c r="D53" s="579"/>
    </row>
    <row r="54" spans="1:4" ht="13.5" thickBot="1">
      <c r="A54" s="1672" t="s">
        <v>622</v>
      </c>
      <c r="B54" s="483"/>
      <c r="C54" s="594">
        <f>C51/(1-C26)</f>
        <v>0</v>
      </c>
      <c r="D54" s="485"/>
    </row>
    <row r="55" spans="1:4">
      <c r="A55" s="485"/>
      <c r="B55" s="485"/>
      <c r="C55" s="595"/>
      <c r="D55" s="485"/>
    </row>
    <row r="56" spans="1:4">
      <c r="A56" s="486"/>
      <c r="B56" s="486"/>
      <c r="C56" s="486"/>
      <c r="D56" s="486"/>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sheetPr published="0">
    <tabColor theme="3"/>
    <pageSetUpPr fitToPage="1"/>
  </sheetPr>
  <dimension ref="A1:F49"/>
  <sheetViews>
    <sheetView showGridLines="0" zoomScaleNormal="100" zoomScaleSheetLayoutView="100" workbookViewId="0">
      <selection activeCell="F12" sqref="F12"/>
    </sheetView>
  </sheetViews>
  <sheetFormatPr baseColWidth="10" defaultColWidth="8.85546875" defaultRowHeight="12.75"/>
  <cols>
    <col min="1" max="1" width="116.85546875" style="203" customWidth="1"/>
    <col min="2" max="2" width="1.85546875" style="203" customWidth="1"/>
    <col min="3" max="3" width="20.7109375" style="2" customWidth="1"/>
    <col min="4" max="4" width="5.7109375" style="2" customWidth="1"/>
    <col min="5" max="16384" width="8.85546875" style="2"/>
  </cols>
  <sheetData>
    <row r="1" spans="1:6" s="81" customFormat="1" ht="15.75" customHeight="1">
      <c r="A1" s="75" t="s">
        <v>1416</v>
      </c>
      <c r="B1" s="75"/>
      <c r="C1" s="75"/>
      <c r="D1" s="82"/>
      <c r="E1" s="82"/>
      <c r="F1" s="82"/>
    </row>
    <row r="2" spans="1:6" s="15" customFormat="1" ht="11.25">
      <c r="A2" s="62" t="str">
        <f>'PAGE DE GARDE'!C8</f>
        <v>GAZ</v>
      </c>
      <c r="B2" s="62"/>
      <c r="C2" s="62" t="str">
        <f>'PAGE DE GARDE'!C10</f>
        <v>REALITE 2015 V0</v>
      </c>
      <c r="D2" s="73"/>
      <c r="E2" s="73"/>
      <c r="F2" s="73"/>
    </row>
    <row r="3" spans="1:6" s="15" customFormat="1" ht="11.25">
      <c r="A3" s="271" t="str">
        <f>'PAGE DE GARDE'!C7</f>
        <v>GRD</v>
      </c>
      <c r="B3" s="62"/>
      <c r="C3" s="62"/>
      <c r="D3" s="73"/>
      <c r="E3" s="73"/>
      <c r="F3" s="73"/>
    </row>
    <row r="5" spans="1:6" s="4" customFormat="1">
      <c r="A5" s="11"/>
      <c r="B5" s="11"/>
    </row>
    <row r="6" spans="1:6" s="4" customFormat="1" ht="13.5" thickBot="1">
      <c r="A6" s="11"/>
      <c r="B6" s="11"/>
      <c r="C6" s="10"/>
    </row>
    <row r="7" spans="1:6" s="4" customFormat="1" ht="30" customHeight="1" thickBot="1">
      <c r="A7" s="555" t="s">
        <v>823</v>
      </c>
      <c r="B7" s="574"/>
      <c r="C7" s="610" t="str">
        <f>'PAGE DE GARDE'!B14</f>
        <v>REALITE 2015</v>
      </c>
      <c r="D7" s="485"/>
    </row>
    <row r="8" spans="1:6" s="554" customFormat="1" ht="21.75" customHeight="1" thickBot="1">
      <c r="A8" s="609"/>
      <c r="B8" s="556"/>
      <c r="C8" s="608"/>
      <c r="D8" s="565"/>
    </row>
    <row r="9" spans="1:6" s="4" customFormat="1" ht="30" customHeight="1" thickBot="1">
      <c r="A9" s="562" t="s">
        <v>606</v>
      </c>
      <c r="B9" s="575"/>
      <c r="C9" s="563"/>
      <c r="D9" s="485"/>
    </row>
    <row r="10" spans="1:6" s="4" customFormat="1">
      <c r="A10" s="560" t="s">
        <v>582</v>
      </c>
      <c r="B10" s="1981"/>
      <c r="C10" s="1053">
        <f>'Tableau 9C'!E7</f>
        <v>0</v>
      </c>
      <c r="D10" s="1976"/>
    </row>
    <row r="11" spans="1:6" s="4" customFormat="1">
      <c r="A11" s="560" t="s">
        <v>607</v>
      </c>
      <c r="B11" s="575"/>
      <c r="C11" s="1148"/>
      <c r="D11" s="482"/>
    </row>
    <row r="12" spans="1:6" s="4" customFormat="1">
      <c r="A12" s="597" t="s">
        <v>608</v>
      </c>
      <c r="B12" s="575"/>
      <c r="C12" s="599">
        <f>C10+C11</f>
        <v>0</v>
      </c>
      <c r="D12" s="482"/>
    </row>
    <row r="13" spans="1:6" s="4" customFormat="1">
      <c r="A13" s="560" t="s">
        <v>583</v>
      </c>
      <c r="B13" s="575"/>
      <c r="C13" s="1053">
        <f>'Tableau 9C'!E33</f>
        <v>0</v>
      </c>
      <c r="D13" s="482"/>
    </row>
    <row r="14" spans="1:6" s="4" customFormat="1">
      <c r="A14" s="560" t="s">
        <v>609</v>
      </c>
      <c r="B14" s="575"/>
      <c r="C14" s="1148"/>
      <c r="D14" s="482"/>
    </row>
    <row r="15" spans="1:6" s="4" customFormat="1" ht="13.5" thickBot="1">
      <c r="A15" s="597" t="s">
        <v>610</v>
      </c>
      <c r="B15" s="575"/>
      <c r="C15" s="599">
        <f>C13+C14</f>
        <v>0</v>
      </c>
      <c r="D15" s="482"/>
    </row>
    <row r="16" spans="1:6" s="4" customFormat="1" ht="13.5" thickBot="1">
      <c r="A16" s="601" t="s">
        <v>611</v>
      </c>
      <c r="B16" s="575"/>
      <c r="C16" s="602">
        <f>(C12+C15)/2</f>
        <v>0</v>
      </c>
      <c r="D16" s="482"/>
    </row>
    <row r="17" spans="1:4" s="4" customFormat="1">
      <c r="A17" s="560" t="s">
        <v>4</v>
      </c>
      <c r="B17" s="575"/>
      <c r="C17" s="600"/>
      <c r="D17" s="482"/>
    </row>
    <row r="18" spans="1:4" s="4" customFormat="1" ht="13.5" thickBot="1">
      <c r="A18" s="611" t="s">
        <v>5</v>
      </c>
      <c r="B18" s="575"/>
      <c r="C18" s="603"/>
      <c r="D18" s="482"/>
    </row>
    <row r="19" spans="1:4" s="4" customFormat="1" ht="13.5" thickBot="1">
      <c r="A19" s="612" t="s">
        <v>6</v>
      </c>
      <c r="B19" s="575"/>
      <c r="C19" s="602">
        <f>(C17+C18)/2</f>
        <v>0</v>
      </c>
      <c r="D19" s="482"/>
    </row>
    <row r="20" spans="1:4" s="4" customFormat="1" ht="13.5" thickBot="1">
      <c r="A20" s="601" t="s">
        <v>612</v>
      </c>
      <c r="B20" s="575"/>
      <c r="C20" s="604">
        <f>IF(C19=0,0,IF((C19/C16)&gt;100%,"100%",C19/C16))</f>
        <v>0</v>
      </c>
      <c r="D20" s="482"/>
    </row>
    <row r="21" spans="1:4" s="4" customFormat="1" ht="13.5" thickBot="1">
      <c r="A21" s="558"/>
      <c r="B21" s="558"/>
      <c r="C21" s="606"/>
      <c r="D21" s="482"/>
    </row>
    <row r="22" spans="1:4" ht="13.5" thickBot="1">
      <c r="A22" s="612" t="s">
        <v>80</v>
      </c>
      <c r="B22" s="575"/>
      <c r="C22" s="605"/>
      <c r="D22" s="485"/>
    </row>
    <row r="23" spans="1:4" s="553" customFormat="1" ht="13.5" thickBot="1">
      <c r="A23" s="613"/>
      <c r="B23" s="558"/>
      <c r="C23" s="606"/>
      <c r="D23" s="565"/>
    </row>
    <row r="24" spans="1:4" ht="13.5" thickBot="1">
      <c r="A24" s="562" t="s">
        <v>613</v>
      </c>
      <c r="B24" s="578"/>
      <c r="C24" s="617"/>
      <c r="D24" s="485"/>
    </row>
    <row r="25" spans="1:4">
      <c r="A25" s="598" t="s">
        <v>404</v>
      </c>
      <c r="B25" s="579"/>
      <c r="C25" s="614">
        <f>HYPOTHESES!$B$20</f>
        <v>0.2</v>
      </c>
      <c r="D25" s="485"/>
    </row>
    <row r="26" spans="1:4">
      <c r="A26" s="598" t="s">
        <v>405</v>
      </c>
      <c r="B26" s="579"/>
      <c r="C26" s="614">
        <f>1+C25</f>
        <v>1.2</v>
      </c>
      <c r="D26" s="485"/>
    </row>
    <row r="27" spans="1:4">
      <c r="A27" s="598" t="s">
        <v>560</v>
      </c>
      <c r="B27" s="579"/>
      <c r="C27" s="577">
        <f>HYPOTHESES!B21</f>
        <v>0</v>
      </c>
      <c r="D27" s="485"/>
    </row>
    <row r="28" spans="1:4">
      <c r="A28" s="598" t="s">
        <v>561</v>
      </c>
      <c r="B28" s="579"/>
      <c r="C28" s="577">
        <f>HYPOTHESES!$B$22</f>
        <v>3.5000000000000003E-2</v>
      </c>
      <c r="D28" s="485"/>
    </row>
    <row r="29" spans="1:4">
      <c r="A29" s="598" t="s">
        <v>562</v>
      </c>
      <c r="B29" s="579"/>
      <c r="C29" s="614">
        <f>HYPOTHESES!$B$23</f>
        <v>0.85</v>
      </c>
      <c r="D29" s="485"/>
    </row>
    <row r="30" spans="1:4">
      <c r="A30" s="598" t="s">
        <v>563</v>
      </c>
      <c r="B30" s="579"/>
      <c r="C30" s="577">
        <f>(C27+(C28*C29))</f>
        <v>2.9750000000000002E-2</v>
      </c>
      <c r="D30" s="485"/>
    </row>
    <row r="31" spans="1:4">
      <c r="A31" s="598" t="s">
        <v>564</v>
      </c>
      <c r="B31" s="579"/>
      <c r="C31" s="577">
        <f>C26*C30</f>
        <v>3.5700000000000003E-2</v>
      </c>
      <c r="D31" s="485"/>
    </row>
    <row r="32" spans="1:4" ht="13.5" thickBot="1">
      <c r="A32" s="619" t="s">
        <v>795</v>
      </c>
      <c r="B32" s="579"/>
      <c r="C32" s="615">
        <f>33%*C31</f>
        <v>1.1781000000000002E-2</v>
      </c>
      <c r="D32" s="485"/>
    </row>
    <row r="33" spans="1:4" s="553" customFormat="1" ht="13.5" thickBot="1">
      <c r="A33" s="565"/>
      <c r="B33" s="565"/>
      <c r="C33" s="616"/>
      <c r="D33" s="565"/>
    </row>
    <row r="34" spans="1:4" ht="13.5" thickBot="1">
      <c r="A34" s="562" t="s">
        <v>618</v>
      </c>
      <c r="B34" s="579"/>
      <c r="C34" s="618"/>
      <c r="D34" s="485"/>
    </row>
    <row r="35" spans="1:4">
      <c r="A35" s="580" t="s">
        <v>451</v>
      </c>
      <c r="B35" s="89"/>
      <c r="C35" s="581"/>
      <c r="D35" s="485"/>
    </row>
    <row r="36" spans="1:4">
      <c r="A36" s="582" t="s">
        <v>616</v>
      </c>
      <c r="C36" s="583">
        <f>IF(C20&lt;=33%,C32,0)</f>
        <v>1.1781000000000002E-2</v>
      </c>
      <c r="D36" s="485"/>
    </row>
    <row r="37" spans="1:4">
      <c r="A37" s="585"/>
      <c r="C37" s="581"/>
      <c r="D37" s="485"/>
    </row>
    <row r="38" spans="1:4">
      <c r="A38" s="580" t="s">
        <v>566</v>
      </c>
      <c r="B38" s="89"/>
      <c r="C38" s="581"/>
      <c r="D38" s="485"/>
    </row>
    <row r="39" spans="1:4">
      <c r="A39" s="582" t="s">
        <v>567</v>
      </c>
      <c r="C39" s="583">
        <f>IF(C20&gt;33%,C32+ (C20-33%) * (C27+0.7%),0)</f>
        <v>0</v>
      </c>
      <c r="D39" s="485"/>
    </row>
    <row r="40" spans="1:4">
      <c r="A40" s="586" t="s">
        <v>568</v>
      </c>
      <c r="C40" s="581"/>
      <c r="D40" s="485"/>
    </row>
    <row r="41" spans="1:4">
      <c r="A41" s="587"/>
      <c r="B41" s="579"/>
      <c r="C41" s="581"/>
      <c r="D41" s="485"/>
    </row>
    <row r="42" spans="1:4" ht="13.5" thickBot="1">
      <c r="A42" s="588"/>
      <c r="B42" s="579"/>
      <c r="C42" s="589"/>
      <c r="D42" s="485"/>
    </row>
    <row r="43" spans="1:4">
      <c r="A43" s="590"/>
      <c r="B43" s="579"/>
      <c r="C43" s="564"/>
      <c r="D43" s="485"/>
    </row>
    <row r="44" spans="1:4">
      <c r="A44" s="552" t="s">
        <v>619</v>
      </c>
      <c r="B44" s="483"/>
      <c r="C44" s="591">
        <f>IF(C20&lt;33%,C16*C36,C39*C16)</f>
        <v>0</v>
      </c>
      <c r="D44" s="485"/>
    </row>
    <row r="45" spans="1:4" ht="13.5" thickBot="1">
      <c r="A45" s="592"/>
      <c r="B45" s="579"/>
      <c r="C45" s="569"/>
      <c r="D45" s="485"/>
    </row>
    <row r="46" spans="1:4" ht="13.5" thickBot="1">
      <c r="A46" s="579"/>
      <c r="B46" s="579"/>
      <c r="C46" s="593"/>
      <c r="D46" s="579"/>
    </row>
    <row r="47" spans="1:4" ht="13.5" thickBot="1">
      <c r="A47" s="1672" t="s">
        <v>620</v>
      </c>
      <c r="B47" s="483"/>
      <c r="C47" s="594">
        <f>C44/(1-C22)</f>
        <v>0</v>
      </c>
      <c r="D47" s="485"/>
    </row>
    <row r="48" spans="1:4">
      <c r="A48" s="485"/>
      <c r="B48" s="485"/>
      <c r="C48" s="595"/>
      <c r="D48" s="485"/>
    </row>
    <row r="49" spans="1:4">
      <c r="A49" s="486"/>
      <c r="B49" s="486"/>
      <c r="C49" s="486"/>
      <c r="D49" s="486"/>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sheetPr published="0" enableFormatConditionsCalculation="0">
    <pageSetUpPr fitToPage="1"/>
  </sheetPr>
  <dimension ref="A1:D62"/>
  <sheetViews>
    <sheetView showGridLines="0" zoomScaleNormal="100" workbookViewId="0">
      <selection activeCell="K29" sqref="K29"/>
    </sheetView>
  </sheetViews>
  <sheetFormatPr baseColWidth="10" defaultColWidth="8.85546875" defaultRowHeight="12.75"/>
  <cols>
    <col min="1" max="1" width="21.85546875" style="7" customWidth="1"/>
    <col min="2" max="2" width="61.7109375" style="7" customWidth="1"/>
    <col min="3" max="4" width="10.7109375" style="7" customWidth="1"/>
    <col min="5" max="16384" width="8.85546875" style="7"/>
  </cols>
  <sheetData>
    <row r="1" spans="1:4" s="81" customFormat="1" ht="18">
      <c r="A1" s="75" t="s">
        <v>834</v>
      </c>
      <c r="B1" s="75"/>
      <c r="C1" s="75"/>
      <c r="D1" s="78"/>
    </row>
    <row r="2" spans="1:4" s="15" customFormat="1" ht="11.25">
      <c r="A2" s="62" t="str">
        <f>'PAGE DE GARDE'!C8</f>
        <v>GAZ</v>
      </c>
      <c r="B2" s="62" t="str">
        <f>'PAGE DE GARDE'!C10</f>
        <v>REALITE 2015 V0</v>
      </c>
      <c r="C2" s="62"/>
      <c r="D2" s="70"/>
    </row>
    <row r="3" spans="1:4" s="15" customFormat="1" ht="11.25">
      <c r="A3" s="62" t="str">
        <f>'PAGE DE GARDE'!C7</f>
        <v>GRD</v>
      </c>
      <c r="B3" s="62"/>
      <c r="C3" s="62"/>
      <c r="D3" s="70"/>
    </row>
    <row r="4" spans="1:4">
      <c r="A4" s="8"/>
      <c r="D4" s="23"/>
    </row>
    <row r="5" spans="1:4" ht="13.5" thickBot="1">
      <c r="A5" s="22"/>
      <c r="D5" s="23"/>
    </row>
    <row r="6" spans="1:4" s="102" customFormat="1" ht="27" customHeight="1" thickBot="1">
      <c r="A6" s="100"/>
      <c r="B6" s="101"/>
      <c r="C6" s="2734" t="str">
        <f>'PAGE DE GARDE'!B14</f>
        <v>REALITE 2015</v>
      </c>
      <c r="D6" s="2735"/>
    </row>
    <row r="7" spans="1:4" s="102" customFormat="1">
      <c r="A7" s="118" t="s">
        <v>88</v>
      </c>
      <c r="B7" s="119"/>
      <c r="C7" s="120" t="s">
        <v>89</v>
      </c>
      <c r="D7" s="121" t="s">
        <v>90</v>
      </c>
    </row>
    <row r="8" spans="1:4" s="102" customFormat="1">
      <c r="A8" s="122"/>
      <c r="B8" s="123"/>
      <c r="C8" s="124"/>
      <c r="D8" s="125"/>
    </row>
    <row r="9" spans="1:4" s="102" customFormat="1">
      <c r="A9" s="126" t="s">
        <v>91</v>
      </c>
      <c r="B9" s="127"/>
      <c r="C9" s="128"/>
      <c r="D9" s="129"/>
    </row>
    <row r="10" spans="1:4" s="102" customFormat="1">
      <c r="A10" s="1977"/>
      <c r="B10" s="1978"/>
      <c r="C10" s="1979"/>
      <c r="D10" s="1980"/>
    </row>
    <row r="11" spans="1:4" s="102" customFormat="1">
      <c r="A11" s="105"/>
      <c r="B11" s="131" t="s">
        <v>92</v>
      </c>
      <c r="C11" s="130"/>
      <c r="D11" s="129"/>
    </row>
    <row r="12" spans="1:4" s="102" customFormat="1">
      <c r="A12" s="105"/>
      <c r="B12" s="123"/>
      <c r="C12" s="130"/>
      <c r="D12" s="129"/>
    </row>
    <row r="13" spans="1:4" s="102" customFormat="1">
      <c r="A13" s="105"/>
      <c r="B13" s="132" t="s">
        <v>7</v>
      </c>
      <c r="C13" s="133"/>
      <c r="D13" s="129"/>
    </row>
    <row r="14" spans="1:4" s="102" customFormat="1">
      <c r="A14" s="105"/>
      <c r="B14" s="132" t="s">
        <v>93</v>
      </c>
      <c r="C14" s="128"/>
      <c r="D14" s="129"/>
    </row>
    <row r="15" spans="1:4" s="102" customFormat="1">
      <c r="A15" s="105"/>
      <c r="B15" s="123"/>
      <c r="C15" s="130"/>
      <c r="D15" s="129"/>
    </row>
    <row r="16" spans="1:4" s="102" customFormat="1">
      <c r="A16" s="105"/>
      <c r="B16" s="131" t="s">
        <v>94</v>
      </c>
      <c r="C16" s="130"/>
      <c r="D16" s="129"/>
    </row>
    <row r="17" spans="1:4" s="102" customFormat="1">
      <c r="A17" s="105"/>
      <c r="B17" s="123"/>
      <c r="C17" s="130"/>
      <c r="D17" s="129"/>
    </row>
    <row r="18" spans="1:4" s="102" customFormat="1">
      <c r="A18" s="105"/>
      <c r="B18" s="132" t="s">
        <v>95</v>
      </c>
      <c r="C18" s="133"/>
      <c r="D18" s="129"/>
    </row>
    <row r="19" spans="1:4" s="102" customFormat="1">
      <c r="A19" s="105"/>
      <c r="B19" s="132" t="s">
        <v>96</v>
      </c>
      <c r="C19" s="133"/>
      <c r="D19" s="129"/>
    </row>
    <row r="20" spans="1:4" s="102" customFormat="1">
      <c r="A20" s="105"/>
      <c r="B20" s="132" t="s">
        <v>97</v>
      </c>
      <c r="C20" s="133"/>
      <c r="D20" s="129"/>
    </row>
    <row r="21" spans="1:4" s="102" customFormat="1">
      <c r="A21" s="105"/>
      <c r="B21" s="132" t="s">
        <v>98</v>
      </c>
      <c r="C21" s="133"/>
      <c r="D21" s="129"/>
    </row>
    <row r="22" spans="1:4" s="102" customFormat="1">
      <c r="A22" s="105"/>
      <c r="B22" s="132" t="s">
        <v>99</v>
      </c>
      <c r="C22" s="133"/>
      <c r="D22" s="129"/>
    </row>
    <row r="23" spans="1:4" s="102" customFormat="1">
      <c r="A23" s="122"/>
      <c r="B23" s="123"/>
      <c r="C23" s="130"/>
      <c r="D23" s="134"/>
    </row>
    <row r="24" spans="1:4" s="102" customFormat="1">
      <c r="A24" s="122"/>
      <c r="B24" s="123"/>
      <c r="C24" s="130"/>
      <c r="D24" s="129"/>
    </row>
    <row r="25" spans="1:4" s="102" customFormat="1">
      <c r="A25" s="2733" t="s">
        <v>100</v>
      </c>
      <c r="B25" s="2733"/>
      <c r="C25" s="130"/>
      <c r="D25" s="135">
        <f>SUM(C9:C22)</f>
        <v>0</v>
      </c>
    </row>
    <row r="26" spans="1:4" s="102" customFormat="1">
      <c r="A26" s="122"/>
      <c r="B26" s="123"/>
      <c r="C26" s="130"/>
      <c r="D26" s="129"/>
    </row>
    <row r="27" spans="1:4" s="102" customFormat="1">
      <c r="A27" s="122"/>
      <c r="B27" s="123"/>
      <c r="C27" s="130"/>
      <c r="D27" s="129"/>
    </row>
    <row r="28" spans="1:4" s="102" customFormat="1">
      <c r="A28" s="118" t="s">
        <v>101</v>
      </c>
      <c r="B28" s="119"/>
      <c r="C28" s="130"/>
      <c r="D28" s="129"/>
    </row>
    <row r="29" spans="1:4" s="102" customFormat="1">
      <c r="A29" s="122"/>
      <c r="B29" s="123"/>
      <c r="C29" s="130"/>
      <c r="D29" s="129"/>
    </row>
    <row r="30" spans="1:4" s="102" customFormat="1">
      <c r="A30" s="126" t="s">
        <v>102</v>
      </c>
      <c r="B30" s="127"/>
      <c r="C30" s="136"/>
      <c r="D30" s="129"/>
    </row>
    <row r="31" spans="1:4" s="102" customFormat="1">
      <c r="A31" s="126" t="s">
        <v>103</v>
      </c>
      <c r="B31" s="127"/>
      <c r="C31" s="136"/>
      <c r="D31" s="129"/>
    </row>
    <row r="32" spans="1:4" s="102" customFormat="1">
      <c r="A32" s="126" t="s">
        <v>104</v>
      </c>
      <c r="B32" s="127"/>
      <c r="C32" s="133"/>
      <c r="D32" s="129"/>
    </row>
    <row r="33" spans="1:4" s="102" customFormat="1">
      <c r="A33" s="126" t="s">
        <v>105</v>
      </c>
      <c r="B33" s="127"/>
      <c r="C33" s="133"/>
      <c r="D33" s="129"/>
    </row>
    <row r="34" spans="1:4" s="102" customFormat="1">
      <c r="A34" s="126" t="s">
        <v>106</v>
      </c>
      <c r="B34" s="127"/>
      <c r="C34" s="128"/>
      <c r="D34" s="129"/>
    </row>
    <row r="35" spans="1:4" s="102" customFormat="1">
      <c r="A35" s="126" t="s">
        <v>107</v>
      </c>
      <c r="B35" s="127"/>
      <c r="C35" s="128"/>
      <c r="D35" s="129"/>
    </row>
    <row r="36" spans="1:4" s="102" customFormat="1">
      <c r="A36" s="122"/>
      <c r="B36" s="123"/>
      <c r="C36" s="130"/>
      <c r="D36" s="134"/>
    </row>
    <row r="37" spans="1:4" s="102" customFormat="1">
      <c r="A37" s="122"/>
      <c r="B37" s="123"/>
      <c r="C37" s="130"/>
      <c r="D37" s="129"/>
    </row>
    <row r="38" spans="1:4" s="102" customFormat="1">
      <c r="A38" s="2733" t="s">
        <v>108</v>
      </c>
      <c r="B38" s="2733"/>
      <c r="C38" s="130"/>
      <c r="D38" s="135">
        <f>SUM(C32:C35)</f>
        <v>0</v>
      </c>
    </row>
    <row r="39" spans="1:4" s="102" customFormat="1">
      <c r="A39" s="122"/>
      <c r="B39" s="123"/>
      <c r="C39" s="130"/>
      <c r="D39" s="129"/>
    </row>
    <row r="40" spans="1:4" s="102" customFormat="1">
      <c r="A40" s="122"/>
      <c r="B40" s="123"/>
      <c r="C40" s="130"/>
      <c r="D40" s="129"/>
    </row>
    <row r="41" spans="1:4" s="102" customFormat="1">
      <c r="A41" s="118" t="s">
        <v>109</v>
      </c>
      <c r="B41" s="119"/>
      <c r="C41" s="130"/>
      <c r="D41" s="129"/>
    </row>
    <row r="42" spans="1:4" s="102" customFormat="1">
      <c r="A42" s="122"/>
      <c r="B42" s="123"/>
      <c r="C42" s="130"/>
      <c r="D42" s="129"/>
    </row>
    <row r="43" spans="1:4" s="102" customFormat="1">
      <c r="A43" s="126" t="s">
        <v>110</v>
      </c>
      <c r="B43" s="127"/>
      <c r="C43" s="128"/>
      <c r="D43" s="129"/>
    </row>
    <row r="44" spans="1:4" s="102" customFormat="1">
      <c r="A44" s="126" t="s">
        <v>111</v>
      </c>
      <c r="B44" s="127"/>
      <c r="C44" s="128"/>
      <c r="D44" s="129"/>
    </row>
    <row r="45" spans="1:4" s="102" customFormat="1">
      <c r="A45" s="126" t="s">
        <v>112</v>
      </c>
      <c r="B45" s="127"/>
      <c r="C45" s="128"/>
      <c r="D45" s="129"/>
    </row>
    <row r="46" spans="1:4" s="102" customFormat="1">
      <c r="A46" s="126" t="s">
        <v>113</v>
      </c>
      <c r="B46" s="127"/>
      <c r="C46" s="128"/>
      <c r="D46" s="129"/>
    </row>
    <row r="47" spans="1:4" s="102" customFormat="1">
      <c r="A47" s="126" t="s">
        <v>114</v>
      </c>
      <c r="B47" s="127"/>
      <c r="C47" s="128"/>
      <c r="D47" s="129"/>
    </row>
    <row r="48" spans="1:4" s="102" customFormat="1">
      <c r="A48" s="126" t="s">
        <v>115</v>
      </c>
      <c r="B48" s="127"/>
      <c r="C48" s="128"/>
      <c r="D48" s="129"/>
    </row>
    <row r="49" spans="1:4" s="102" customFormat="1">
      <c r="A49" s="126" t="s">
        <v>116</v>
      </c>
      <c r="B49" s="127"/>
      <c r="C49" s="128"/>
      <c r="D49" s="129"/>
    </row>
    <row r="50" spans="1:4" s="102" customFormat="1">
      <c r="A50" s="122"/>
      <c r="B50" s="123"/>
      <c r="C50" s="130"/>
      <c r="D50" s="134"/>
    </row>
    <row r="51" spans="1:4" s="102" customFormat="1">
      <c r="A51" s="122"/>
      <c r="B51" s="123"/>
      <c r="C51" s="130"/>
      <c r="D51" s="129"/>
    </row>
    <row r="52" spans="1:4" s="102" customFormat="1">
      <c r="A52" s="2733" t="s">
        <v>117</v>
      </c>
      <c r="B52" s="2733"/>
      <c r="C52" s="130"/>
      <c r="D52" s="135">
        <f>SUM(C43:C49)</f>
        <v>0</v>
      </c>
    </row>
    <row r="53" spans="1:4" s="102" customFormat="1">
      <c r="A53" s="137"/>
      <c r="B53" s="138"/>
      <c r="C53" s="130"/>
      <c r="D53" s="135"/>
    </row>
    <row r="54" spans="1:4" s="102" customFormat="1">
      <c r="A54" s="122"/>
      <c r="B54" s="123"/>
      <c r="C54" s="139"/>
      <c r="D54" s="140"/>
    </row>
    <row r="55" spans="1:4" s="102" customFormat="1" ht="13.5" thickBot="1">
      <c r="A55" s="2733" t="s">
        <v>118</v>
      </c>
      <c r="B55" s="2733"/>
      <c r="C55" s="139"/>
      <c r="D55" s="141">
        <f>D25+D38+D52</f>
        <v>0</v>
      </c>
    </row>
    <row r="56" spans="1:4" s="102" customFormat="1" ht="13.5" thickTop="1">
      <c r="A56" s="122"/>
      <c r="B56" s="123"/>
      <c r="C56" s="139"/>
      <c r="D56" s="129"/>
    </row>
    <row r="57" spans="1:4" s="102" customFormat="1">
      <c r="A57" s="126" t="s">
        <v>8</v>
      </c>
      <c r="B57" s="142"/>
      <c r="C57" s="139"/>
      <c r="D57" s="143"/>
    </row>
    <row r="58" spans="1:4" s="102" customFormat="1">
      <c r="A58" s="122"/>
      <c r="B58" s="123"/>
      <c r="C58" s="139"/>
      <c r="D58" s="129"/>
    </row>
    <row r="59" spans="1:4" s="102" customFormat="1">
      <c r="A59" s="126" t="s">
        <v>9</v>
      </c>
      <c r="B59" s="142"/>
      <c r="C59" s="139"/>
      <c r="D59" s="143"/>
    </row>
    <row r="60" spans="1:4" s="102" customFormat="1">
      <c r="A60" s="122"/>
      <c r="B60" s="123"/>
      <c r="C60" s="139"/>
      <c r="D60" s="140"/>
    </row>
    <row r="61" spans="1:4" s="102" customFormat="1" ht="13.5" thickBot="1">
      <c r="A61" s="144" t="s">
        <v>210</v>
      </c>
      <c r="B61" s="145"/>
      <c r="C61" s="146"/>
      <c r="D61" s="147">
        <f>D57-D59</f>
        <v>0</v>
      </c>
    </row>
    <row r="62" spans="1:4">
      <c r="A62" s="14"/>
      <c r="B62" s="14"/>
      <c r="D62" s="17"/>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sheetPr published="0">
    <pageSetUpPr fitToPage="1"/>
  </sheetPr>
  <dimension ref="A1:F48"/>
  <sheetViews>
    <sheetView workbookViewId="0">
      <selection activeCell="C28" sqref="C28"/>
    </sheetView>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ht="18">
      <c r="A1" s="75" t="s">
        <v>833</v>
      </c>
      <c r="B1" s="75"/>
      <c r="C1" s="75"/>
      <c r="D1" s="504"/>
      <c r="E1" s="504"/>
      <c r="F1" s="504"/>
    </row>
    <row r="2" spans="1:6">
      <c r="A2" s="62" t="str">
        <f>'PAGE DE GARDE'!C8</f>
        <v>GAZ</v>
      </c>
      <c r="B2" s="948"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69"/>
      <c r="E11" s="769"/>
      <c r="F11" s="792"/>
    </row>
    <row r="12" spans="1:6">
      <c r="A12" s="770"/>
      <c r="B12" s="771"/>
      <c r="C12" s="1676"/>
      <c r="D12" s="1677"/>
      <c r="E12" s="1677"/>
      <c r="F12" s="1678">
        <f t="shared" ref="F12:F23" si="0">D12-E12</f>
        <v>0</v>
      </c>
    </row>
    <row r="13" spans="1:6">
      <c r="A13" s="770"/>
      <c r="B13" s="771"/>
      <c r="C13" s="1676"/>
      <c r="D13" s="1677"/>
      <c r="E13" s="1677"/>
      <c r="F13" s="1678">
        <f t="shared" si="0"/>
        <v>0</v>
      </c>
    </row>
    <row r="14" spans="1:6">
      <c r="A14" s="770"/>
      <c r="B14" s="771"/>
      <c r="C14" s="1676"/>
      <c r="D14" s="1677"/>
      <c r="E14" s="1677"/>
      <c r="F14" s="1678">
        <f t="shared" si="0"/>
        <v>0</v>
      </c>
    </row>
    <row r="15" spans="1:6">
      <c r="A15" s="770"/>
      <c r="B15" s="771"/>
      <c r="C15" s="1676"/>
      <c r="D15" s="1677"/>
      <c r="E15" s="1677"/>
      <c r="F15" s="1678">
        <f t="shared" si="0"/>
        <v>0</v>
      </c>
    </row>
    <row r="16" spans="1:6">
      <c r="A16" s="770"/>
      <c r="B16" s="771"/>
      <c r="C16" s="1676"/>
      <c r="D16" s="1677"/>
      <c r="E16" s="1677"/>
      <c r="F16" s="1678">
        <f t="shared" si="0"/>
        <v>0</v>
      </c>
    </row>
    <row r="17" spans="1:6">
      <c r="A17" s="770"/>
      <c r="B17" s="771"/>
      <c r="C17" s="1676"/>
      <c r="D17" s="1677"/>
      <c r="E17" s="1677"/>
      <c r="F17" s="1678">
        <f t="shared" si="0"/>
        <v>0</v>
      </c>
    </row>
    <row r="18" spans="1:6">
      <c r="A18" s="770"/>
      <c r="B18" s="771"/>
      <c r="C18" s="1676"/>
      <c r="D18" s="1677"/>
      <c r="E18" s="1677"/>
      <c r="F18" s="1678">
        <f t="shared" si="0"/>
        <v>0</v>
      </c>
    </row>
    <row r="19" spans="1:6">
      <c r="A19" s="770"/>
      <c r="B19" s="771"/>
      <c r="C19" s="1676"/>
      <c r="D19" s="1677"/>
      <c r="E19" s="1677"/>
      <c r="F19" s="1678">
        <f t="shared" si="0"/>
        <v>0</v>
      </c>
    </row>
    <row r="20" spans="1:6">
      <c r="A20" s="770"/>
      <c r="B20" s="771"/>
      <c r="C20" s="1676"/>
      <c r="D20" s="1677"/>
      <c r="E20" s="1677"/>
      <c r="F20" s="1678">
        <f t="shared" si="0"/>
        <v>0</v>
      </c>
    </row>
    <row r="21" spans="1:6">
      <c r="A21" s="770"/>
      <c r="B21" s="771"/>
      <c r="C21" s="1676"/>
      <c r="D21" s="1677"/>
      <c r="E21" s="1677"/>
      <c r="F21" s="1678">
        <f t="shared" si="0"/>
        <v>0</v>
      </c>
    </row>
    <row r="22" spans="1:6">
      <c r="A22" s="770"/>
      <c r="B22" s="771"/>
      <c r="C22" s="1676"/>
      <c r="D22" s="1677"/>
      <c r="E22" s="1677"/>
      <c r="F22" s="1678">
        <f t="shared" si="0"/>
        <v>0</v>
      </c>
    </row>
    <row r="23" spans="1:6">
      <c r="A23" s="770"/>
      <c r="B23" s="771"/>
      <c r="C23" s="1676"/>
      <c r="D23" s="1677"/>
      <c r="E23" s="1677"/>
      <c r="F23" s="1678">
        <f t="shared" si="0"/>
        <v>0</v>
      </c>
    </row>
    <row r="24" spans="1:6" ht="13.5" thickBot="1">
      <c r="A24" s="766"/>
      <c r="B24" s="767"/>
      <c r="C24" s="766"/>
      <c r="D24" s="775"/>
      <c r="E24" s="775"/>
      <c r="F24" s="792"/>
    </row>
    <row r="25" spans="1:6" ht="13.5" thickBot="1">
      <c r="A25" s="776" t="s">
        <v>369</v>
      </c>
      <c r="B25" s="777"/>
      <c r="C25" s="1673">
        <f>SUM(C5:C24)</f>
        <v>0</v>
      </c>
      <c r="D25" s="1675">
        <f t="shared" ref="D25:F25" si="1">SUM(D5:D24)</f>
        <v>0</v>
      </c>
      <c r="E25" s="1675">
        <f t="shared" si="1"/>
        <v>0</v>
      </c>
      <c r="F25" s="1674">
        <f t="shared" si="1"/>
        <v>0</v>
      </c>
    </row>
    <row r="26" spans="1:6">
      <c r="A26" s="967"/>
      <c r="B26" s="970"/>
      <c r="C26" s="970"/>
      <c r="D26" s="970"/>
      <c r="E26" s="970"/>
      <c r="F26" s="1175"/>
    </row>
    <row r="27" spans="1:6">
      <c r="A27" s="766"/>
      <c r="B27" s="791" t="s">
        <v>1191</v>
      </c>
      <c r="C27" s="799">
        <f>'Tableau 16B'!E45</f>
        <v>0</v>
      </c>
      <c r="D27" s="799">
        <f>'Tableau 16B'!F45</f>
        <v>0</v>
      </c>
      <c r="E27" s="799">
        <f>'Tableau 16B'!G45</f>
        <v>0</v>
      </c>
      <c r="F27" s="800"/>
    </row>
    <row r="28" spans="1:6">
      <c r="A28" s="766"/>
      <c r="B28" s="791" t="s">
        <v>210</v>
      </c>
      <c r="C28" s="799">
        <f>C25-C27</f>
        <v>0</v>
      </c>
      <c r="D28" s="799">
        <f t="shared" ref="D28:E28" si="2">D25-D27</f>
        <v>0</v>
      </c>
      <c r="E28" s="799">
        <f t="shared" si="2"/>
        <v>0</v>
      </c>
      <c r="F28" s="800"/>
    </row>
    <row r="29" spans="1:6" ht="13.5" thickBot="1">
      <c r="A29" s="789"/>
      <c r="B29" s="790"/>
      <c r="C29" s="790"/>
      <c r="D29" s="790"/>
      <c r="E29" s="790"/>
      <c r="F29" s="793"/>
    </row>
    <row r="30" spans="1:6" ht="14.25">
      <c r="A30" s="1024" t="s">
        <v>863</v>
      </c>
      <c r="B30" s="1025"/>
      <c r="C30" s="1026"/>
      <c r="D30" s="1026"/>
      <c r="E30" s="1026"/>
      <c r="F30" s="1027"/>
    </row>
    <row r="31" spans="1:6">
      <c r="A31" s="1297" t="s">
        <v>1024</v>
      </c>
      <c r="B31" s="553"/>
      <c r="C31" s="553"/>
      <c r="D31" s="553"/>
      <c r="E31" s="553"/>
      <c r="F31" s="1028"/>
    </row>
    <row r="32" spans="1:6" ht="12.75" customHeight="1">
      <c r="A32" s="2616" t="s">
        <v>966</v>
      </c>
      <c r="B32" s="2438"/>
      <c r="C32" s="2438"/>
      <c r="D32" s="2438"/>
      <c r="E32" s="2438"/>
      <c r="F32" s="2617"/>
    </row>
    <row r="33" spans="1:6" ht="12.75" customHeight="1">
      <c r="A33" s="1284"/>
      <c r="B33" s="1285"/>
      <c r="C33" s="1285"/>
      <c r="D33" s="1285"/>
      <c r="E33" s="1285"/>
      <c r="F33" s="1286"/>
    </row>
    <row r="34" spans="1:6">
      <c r="A34" s="1284"/>
      <c r="B34" s="1285"/>
      <c r="C34" s="1285"/>
      <c r="D34" s="1285"/>
      <c r="E34" s="1285"/>
      <c r="F34" s="1286"/>
    </row>
    <row r="35" spans="1:6">
      <c r="A35" s="1284"/>
      <c r="B35" s="1285"/>
      <c r="C35" s="1285"/>
      <c r="D35" s="1285"/>
      <c r="E35" s="1285"/>
      <c r="F35" s="1286"/>
    </row>
    <row r="36" spans="1:6">
      <c r="A36" s="1284"/>
      <c r="B36" s="1285"/>
      <c r="C36" s="1285"/>
      <c r="D36" s="1285"/>
      <c r="E36" s="1285"/>
      <c r="F36" s="1286"/>
    </row>
    <row r="37" spans="1:6">
      <c r="A37" s="1284"/>
      <c r="B37" s="1285"/>
      <c r="C37" s="1285"/>
      <c r="D37" s="1285"/>
      <c r="E37" s="1285"/>
      <c r="F37" s="1286"/>
    </row>
    <row r="38" spans="1:6">
      <c r="A38" s="1284"/>
      <c r="B38" s="1285"/>
      <c r="C38" s="1285"/>
      <c r="D38" s="1285"/>
      <c r="E38" s="1285"/>
      <c r="F38" s="1286"/>
    </row>
    <row r="39" spans="1:6">
      <c r="A39" s="1284"/>
      <c r="B39" s="1285"/>
      <c r="C39" s="1285"/>
      <c r="D39" s="1285"/>
      <c r="E39" s="1285"/>
      <c r="F39" s="1286"/>
    </row>
    <row r="40" spans="1:6">
      <c r="A40" s="1284"/>
      <c r="B40" s="1285"/>
      <c r="C40" s="1285"/>
      <c r="D40" s="1285"/>
      <c r="E40" s="1285"/>
      <c r="F40" s="1286"/>
    </row>
    <row r="41" spans="1:6">
      <c r="A41" s="1284"/>
      <c r="B41" s="1285"/>
      <c r="C41" s="1285"/>
      <c r="D41" s="1285"/>
      <c r="E41" s="1285"/>
      <c r="F41" s="1286"/>
    </row>
    <row r="42" spans="1:6">
      <c r="A42" s="1284"/>
      <c r="B42" s="1285"/>
      <c r="C42" s="1285"/>
      <c r="D42" s="1285"/>
      <c r="E42" s="1285"/>
      <c r="F42" s="1286"/>
    </row>
    <row r="43" spans="1:6">
      <c r="A43" s="1284"/>
      <c r="B43" s="1285"/>
      <c r="C43" s="1285"/>
      <c r="D43" s="1285"/>
      <c r="E43" s="1285"/>
      <c r="F43" s="1286"/>
    </row>
    <row r="44" spans="1:6">
      <c r="A44" s="1284"/>
      <c r="B44" s="1285"/>
      <c r="C44" s="1285"/>
      <c r="D44" s="1285"/>
      <c r="E44" s="1285"/>
      <c r="F44" s="1286"/>
    </row>
    <row r="45" spans="1:6">
      <c r="A45" s="1284"/>
      <c r="B45" s="1285"/>
      <c r="C45" s="1285"/>
      <c r="D45" s="1285"/>
      <c r="E45" s="1285"/>
      <c r="F45" s="1286"/>
    </row>
    <row r="46" spans="1:6">
      <c r="A46" s="1284"/>
      <c r="B46" s="1285"/>
      <c r="C46" s="1285"/>
      <c r="D46" s="1285"/>
      <c r="E46" s="1285"/>
      <c r="F46" s="1286"/>
    </row>
    <row r="47" spans="1:6">
      <c r="A47" s="1284"/>
      <c r="B47" s="1285"/>
      <c r="C47" s="1285"/>
      <c r="D47" s="1285"/>
      <c r="E47" s="1285"/>
      <c r="F47" s="1286"/>
    </row>
    <row r="48" spans="1:6" ht="13.5" thickBot="1">
      <c r="A48" s="797"/>
      <c r="B48" s="798"/>
      <c r="C48" s="798"/>
      <c r="D48" s="798"/>
      <c r="E48" s="798"/>
      <c r="F48" s="1105"/>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sheetPr published="0">
    <tabColor rgb="FFFF0000"/>
    <pageSetUpPr fitToPage="1"/>
  </sheetPr>
  <dimension ref="A1:F48"/>
  <sheetViews>
    <sheetView workbookViewId="0">
      <selection activeCell="G35" sqref="G35"/>
    </sheetView>
  </sheetViews>
  <sheetFormatPr baseColWidth="10" defaultColWidth="8.85546875" defaultRowHeight="12.75"/>
  <cols>
    <col min="1" max="1" width="30.28515625" style="353" customWidth="1"/>
    <col min="2" max="2" width="50.42578125" style="353" customWidth="1"/>
    <col min="3" max="6" width="20" style="353" customWidth="1"/>
    <col min="7" max="16384" width="8.85546875" style="353"/>
  </cols>
  <sheetData>
    <row r="1" spans="1:6" ht="18">
      <c r="A1" s="75" t="s">
        <v>1417</v>
      </c>
      <c r="B1" s="75"/>
      <c r="C1" s="75"/>
      <c r="D1" s="504"/>
      <c r="E1" s="504"/>
      <c r="F1" s="504"/>
    </row>
    <row r="2" spans="1:6">
      <c r="A2" s="62" t="str">
        <f>'PAGE DE GARDE'!C8</f>
        <v>GAZ</v>
      </c>
      <c r="B2" s="948" t="str">
        <f>'PAGE DE GARDE'!C10</f>
        <v>REALITE 2015 V0</v>
      </c>
      <c r="C2" s="62"/>
      <c r="D2" s="506"/>
      <c r="E2" s="506"/>
      <c r="F2" s="506"/>
    </row>
    <row r="3" spans="1:6">
      <c r="A3" s="271" t="str">
        <f>'PAGE DE GARDE'!C7</f>
        <v>GRD</v>
      </c>
      <c r="B3" s="73"/>
      <c r="C3" s="62"/>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69"/>
      <c r="E11" s="769"/>
      <c r="F11" s="792"/>
    </row>
    <row r="12" spans="1:6">
      <c r="A12" s="770"/>
      <c r="B12" s="771"/>
      <c r="C12" s="1676"/>
      <c r="D12" s="1677"/>
      <c r="E12" s="1677"/>
      <c r="F12" s="1678">
        <f t="shared" ref="F12:F23" si="0">D12-E12</f>
        <v>0</v>
      </c>
    </row>
    <row r="13" spans="1:6">
      <c r="A13" s="770"/>
      <c r="B13" s="771"/>
      <c r="C13" s="1676"/>
      <c r="D13" s="1677"/>
      <c r="E13" s="1677"/>
      <c r="F13" s="1678">
        <f t="shared" si="0"/>
        <v>0</v>
      </c>
    </row>
    <row r="14" spans="1:6">
      <c r="A14" s="770"/>
      <c r="B14" s="771"/>
      <c r="C14" s="1676"/>
      <c r="D14" s="1677"/>
      <c r="E14" s="1677"/>
      <c r="F14" s="1678">
        <f t="shared" si="0"/>
        <v>0</v>
      </c>
    </row>
    <row r="15" spans="1:6">
      <c r="A15" s="770"/>
      <c r="B15" s="771"/>
      <c r="C15" s="1676"/>
      <c r="D15" s="1677"/>
      <c r="E15" s="1677"/>
      <c r="F15" s="1678">
        <f t="shared" si="0"/>
        <v>0</v>
      </c>
    </row>
    <row r="16" spans="1:6">
      <c r="A16" s="770"/>
      <c r="B16" s="771"/>
      <c r="C16" s="1676"/>
      <c r="D16" s="1677"/>
      <c r="E16" s="1677"/>
      <c r="F16" s="1678">
        <f t="shared" si="0"/>
        <v>0</v>
      </c>
    </row>
    <row r="17" spans="1:6">
      <c r="A17" s="770"/>
      <c r="B17" s="771"/>
      <c r="C17" s="1676"/>
      <c r="D17" s="1677"/>
      <c r="E17" s="1677"/>
      <c r="F17" s="1678">
        <f t="shared" si="0"/>
        <v>0</v>
      </c>
    </row>
    <row r="18" spans="1:6">
      <c r="A18" s="770"/>
      <c r="B18" s="771"/>
      <c r="C18" s="1676"/>
      <c r="D18" s="1677"/>
      <c r="E18" s="1677"/>
      <c r="F18" s="1678">
        <f t="shared" si="0"/>
        <v>0</v>
      </c>
    </row>
    <row r="19" spans="1:6">
      <c r="A19" s="770"/>
      <c r="B19" s="771"/>
      <c r="C19" s="1676"/>
      <c r="D19" s="1677"/>
      <c r="E19" s="1677"/>
      <c r="F19" s="1678">
        <f t="shared" si="0"/>
        <v>0</v>
      </c>
    </row>
    <row r="20" spans="1:6">
      <c r="A20" s="770"/>
      <c r="B20" s="771"/>
      <c r="C20" s="1676"/>
      <c r="D20" s="1677"/>
      <c r="E20" s="1677"/>
      <c r="F20" s="1678">
        <f t="shared" si="0"/>
        <v>0</v>
      </c>
    </row>
    <row r="21" spans="1:6">
      <c r="A21" s="770"/>
      <c r="B21" s="771"/>
      <c r="C21" s="1676"/>
      <c r="D21" s="1677"/>
      <c r="E21" s="1677"/>
      <c r="F21" s="1678">
        <f t="shared" si="0"/>
        <v>0</v>
      </c>
    </row>
    <row r="22" spans="1:6">
      <c r="A22" s="770"/>
      <c r="B22" s="771"/>
      <c r="C22" s="1676"/>
      <c r="D22" s="1677"/>
      <c r="E22" s="1677"/>
      <c r="F22" s="1678">
        <f t="shared" si="0"/>
        <v>0</v>
      </c>
    </row>
    <row r="23" spans="1:6">
      <c r="A23" s="770"/>
      <c r="B23" s="771"/>
      <c r="C23" s="1676"/>
      <c r="D23" s="1677"/>
      <c r="E23" s="1677"/>
      <c r="F23" s="1678">
        <f t="shared" si="0"/>
        <v>0</v>
      </c>
    </row>
    <row r="24" spans="1:6" ht="13.5" thickBot="1">
      <c r="A24" s="766"/>
      <c r="B24" s="767"/>
      <c r="C24" s="766"/>
      <c r="D24" s="775"/>
      <c r="E24" s="775"/>
      <c r="F24" s="792"/>
    </row>
    <row r="25" spans="1:6" ht="13.5" thickBot="1">
      <c r="A25" s="776" t="s">
        <v>369</v>
      </c>
      <c r="B25" s="777"/>
      <c r="C25" s="1673">
        <f>SUM(C5:C24)</f>
        <v>0</v>
      </c>
      <c r="D25" s="1675">
        <f t="shared" ref="D25:F25" si="1">SUM(D5:D24)</f>
        <v>0</v>
      </c>
      <c r="E25" s="1675">
        <f t="shared" si="1"/>
        <v>0</v>
      </c>
      <c r="F25" s="1674">
        <f t="shared" si="1"/>
        <v>0</v>
      </c>
    </row>
    <row r="26" spans="1:6">
      <c r="A26" s="967"/>
      <c r="B26" s="970"/>
      <c r="C26" s="970"/>
      <c r="D26" s="970"/>
      <c r="E26" s="970"/>
      <c r="F26" s="1175"/>
    </row>
    <row r="27" spans="1:6">
      <c r="A27" s="766"/>
      <c r="B27" s="791" t="s">
        <v>1191</v>
      </c>
      <c r="C27" s="799">
        <f>'Tableau 16B'!E45</f>
        <v>0</v>
      </c>
      <c r="D27" s="799">
        <f>'Tableau 16B'!F45</f>
        <v>0</v>
      </c>
      <c r="E27" s="799">
        <f>'Tableau 16B'!G45</f>
        <v>0</v>
      </c>
      <c r="F27" s="800"/>
    </row>
    <row r="28" spans="1:6">
      <c r="A28" s="766"/>
      <c r="B28" s="791" t="s">
        <v>210</v>
      </c>
      <c r="C28" s="799">
        <f>C25-C27</f>
        <v>0</v>
      </c>
      <c r="D28" s="799">
        <f t="shared" ref="D28:E28" si="2">D25-D27</f>
        <v>0</v>
      </c>
      <c r="E28" s="799">
        <f t="shared" si="2"/>
        <v>0</v>
      </c>
      <c r="F28" s="800"/>
    </row>
    <row r="29" spans="1:6" ht="13.5" thickBot="1">
      <c r="A29" s="789"/>
      <c r="B29" s="790"/>
      <c r="C29" s="790"/>
      <c r="D29" s="790"/>
      <c r="E29" s="790"/>
      <c r="F29" s="793"/>
    </row>
    <row r="30" spans="1:6" ht="14.25">
      <c r="A30" s="1024" t="s">
        <v>863</v>
      </c>
      <c r="B30" s="1025"/>
      <c r="C30" s="1026"/>
      <c r="D30" s="1026"/>
      <c r="E30" s="1026"/>
      <c r="F30" s="1027"/>
    </row>
    <row r="31" spans="1:6">
      <c r="A31" s="1297" t="s">
        <v>1024</v>
      </c>
      <c r="B31" s="553"/>
      <c r="C31" s="553"/>
      <c r="D31" s="553"/>
      <c r="E31" s="553"/>
      <c r="F31" s="1028"/>
    </row>
    <row r="32" spans="1:6" ht="12.75" customHeight="1">
      <c r="A32" s="2616" t="s">
        <v>966</v>
      </c>
      <c r="B32" s="2438"/>
      <c r="C32" s="2438"/>
      <c r="D32" s="2438"/>
      <c r="E32" s="2438"/>
      <c r="F32" s="2617"/>
    </row>
    <row r="33" spans="1:6" ht="12.75" customHeight="1">
      <c r="A33" s="2188"/>
      <c r="B33" s="2185"/>
      <c r="C33" s="2185"/>
      <c r="D33" s="2185"/>
      <c r="E33" s="2185"/>
      <c r="F33" s="2189"/>
    </row>
    <row r="34" spans="1:6">
      <c r="A34" s="2188"/>
      <c r="B34" s="2185"/>
      <c r="C34" s="2185"/>
      <c r="D34" s="2185"/>
      <c r="E34" s="2185"/>
      <c r="F34" s="2189"/>
    </row>
    <row r="35" spans="1:6">
      <c r="A35" s="2188"/>
      <c r="B35" s="2185"/>
      <c r="C35" s="2185"/>
      <c r="D35" s="2185"/>
      <c r="E35" s="2185"/>
      <c r="F35" s="2189"/>
    </row>
    <row r="36" spans="1:6">
      <c r="A36" s="2188"/>
      <c r="B36" s="2185"/>
      <c r="C36" s="2185"/>
      <c r="D36" s="2185"/>
      <c r="E36" s="2185"/>
      <c r="F36" s="2189"/>
    </row>
    <row r="37" spans="1:6">
      <c r="A37" s="2188"/>
      <c r="B37" s="2185"/>
      <c r="C37" s="2185"/>
      <c r="D37" s="2185"/>
      <c r="E37" s="2185"/>
      <c r="F37" s="2189"/>
    </row>
    <row r="38" spans="1:6">
      <c r="A38" s="2188"/>
      <c r="B38" s="2185"/>
      <c r="C38" s="2185"/>
      <c r="D38" s="2185"/>
      <c r="E38" s="2185"/>
      <c r="F38" s="2189"/>
    </row>
    <row r="39" spans="1:6">
      <c r="A39" s="2188"/>
      <c r="B39" s="2185"/>
      <c r="C39" s="2185"/>
      <c r="D39" s="2185"/>
      <c r="E39" s="2185"/>
      <c r="F39" s="2189"/>
    </row>
    <row r="40" spans="1:6">
      <c r="A40" s="2188"/>
      <c r="B40" s="2185"/>
      <c r="C40" s="2185"/>
      <c r="D40" s="2185"/>
      <c r="E40" s="2185"/>
      <c r="F40" s="2189"/>
    </row>
    <row r="41" spans="1:6">
      <c r="A41" s="2188"/>
      <c r="B41" s="2185"/>
      <c r="C41" s="2185"/>
      <c r="D41" s="2185"/>
      <c r="E41" s="2185"/>
      <c r="F41" s="2189"/>
    </row>
    <row r="42" spans="1:6">
      <c r="A42" s="2188"/>
      <c r="B42" s="2185"/>
      <c r="C42" s="2185"/>
      <c r="D42" s="2185"/>
      <c r="E42" s="2185"/>
      <c r="F42" s="2189"/>
    </row>
    <row r="43" spans="1:6">
      <c r="A43" s="2188"/>
      <c r="B43" s="2185"/>
      <c r="C43" s="2185"/>
      <c r="D43" s="2185"/>
      <c r="E43" s="2185"/>
      <c r="F43" s="2189"/>
    </row>
    <row r="44" spans="1:6">
      <c r="A44" s="2188"/>
      <c r="B44" s="2185"/>
      <c r="C44" s="2185"/>
      <c r="D44" s="2185"/>
      <c r="E44" s="2185"/>
      <c r="F44" s="2189"/>
    </row>
    <row r="45" spans="1:6">
      <c r="A45" s="2188"/>
      <c r="B45" s="2185"/>
      <c r="C45" s="2185"/>
      <c r="D45" s="2185"/>
      <c r="E45" s="2185"/>
      <c r="F45" s="2189"/>
    </row>
    <row r="46" spans="1:6">
      <c r="A46" s="2188"/>
      <c r="B46" s="2185"/>
      <c r="C46" s="2185"/>
      <c r="D46" s="2185"/>
      <c r="E46" s="2185"/>
      <c r="F46" s="2189"/>
    </row>
    <row r="47" spans="1:6">
      <c r="A47" s="2188"/>
      <c r="B47" s="2185"/>
      <c r="C47" s="2185"/>
      <c r="D47" s="2185"/>
      <c r="E47" s="2185"/>
      <c r="F47" s="2189"/>
    </row>
    <row r="48" spans="1:6" ht="13.5" thickBot="1">
      <c r="A48" s="797"/>
      <c r="B48" s="798"/>
      <c r="C48" s="798"/>
      <c r="D48" s="798"/>
      <c r="E48" s="798"/>
      <c r="F48" s="1105"/>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0"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sheetPr>
    <tabColor theme="3"/>
    <pageSetUpPr fitToPage="1"/>
  </sheetPr>
  <dimension ref="A1:DN60"/>
  <sheetViews>
    <sheetView zoomScaleNormal="100" zoomScaleSheetLayoutView="100" workbookViewId="0"/>
  </sheetViews>
  <sheetFormatPr baseColWidth="10" defaultRowHeight="12.75"/>
  <cols>
    <col min="1" max="1" width="14.7109375" style="480" customWidth="1"/>
    <col min="2" max="2" width="6" style="480" customWidth="1"/>
    <col min="3" max="3" width="9.42578125" style="480" customWidth="1"/>
    <col min="4" max="4" width="59" style="480" customWidth="1"/>
    <col min="5" max="5" width="13.85546875" style="480" customWidth="1"/>
    <col min="6" max="6" width="15.5703125" style="480" customWidth="1"/>
    <col min="7" max="8" width="13.85546875" style="480" customWidth="1"/>
    <col min="9" max="9" width="11.42578125" style="480"/>
    <col min="10" max="10" width="6.85546875" style="480" customWidth="1"/>
    <col min="11" max="11" width="7.85546875" style="480" customWidth="1"/>
    <col min="12" max="12" width="11.42578125" style="480" customWidth="1"/>
    <col min="13" max="13" width="7.28515625" style="480" customWidth="1"/>
    <col min="14" max="16384" width="11.42578125" style="480"/>
  </cols>
  <sheetData>
    <row r="1" spans="1:8" ht="18">
      <c r="A1" s="75" t="s">
        <v>1418</v>
      </c>
      <c r="B1" s="951"/>
      <c r="C1" s="949"/>
      <c r="D1" s="949"/>
      <c r="E1" s="950"/>
      <c r="F1" s="278"/>
      <c r="G1" s="278"/>
      <c r="H1" s="951"/>
    </row>
    <row r="2" spans="1:8">
      <c r="A2" s="62" t="str">
        <f>'PAGE DE GARDE'!C8</f>
        <v>GAZ</v>
      </c>
      <c r="B2" s="948" t="str">
        <f>'PAGE DE GARDE'!C10</f>
        <v>REALITE 2015 V0</v>
      </c>
      <c r="C2" s="949"/>
      <c r="D2" s="949"/>
      <c r="E2" s="949"/>
      <c r="F2" s="278"/>
      <c r="G2" s="278"/>
      <c r="H2" s="951"/>
    </row>
    <row r="3" spans="1:8">
      <c r="A3" s="271" t="str">
        <f>'PAGE DE GARDE'!C7</f>
        <v>GRD</v>
      </c>
      <c r="B3" s="73"/>
      <c r="C3" s="949"/>
      <c r="D3" s="949"/>
      <c r="E3" s="950"/>
      <c r="F3" s="278"/>
      <c r="G3" s="278"/>
      <c r="H3" s="951"/>
    </row>
    <row r="6" spans="1:8" ht="15.75" customHeight="1">
      <c r="E6" s="623" t="str">
        <f>'PAGE DE GARDE'!B16</f>
        <v>REALITE 2014</v>
      </c>
      <c r="F6" s="623" t="str">
        <f>'PAGE DE GARDE'!B15</f>
        <v>BUDGET 2015</v>
      </c>
      <c r="G6" s="623" t="str">
        <f>'PAGE DE GARDE'!B14</f>
        <v>REALITE 2015</v>
      </c>
      <c r="H6" s="623" t="s">
        <v>965</v>
      </c>
    </row>
    <row r="7" spans="1:8">
      <c r="C7" s="624"/>
      <c r="D7" s="624"/>
      <c r="E7" s="625"/>
      <c r="F7" s="625"/>
      <c r="G7" s="624"/>
    </row>
    <row r="8" spans="1:8" ht="12.75" customHeight="1">
      <c r="A8" s="559"/>
      <c r="B8" s="626" t="s">
        <v>623</v>
      </c>
      <c r="C8" s="626"/>
      <c r="D8" s="626"/>
      <c r="E8" s="1679">
        <f>SUM(E9:E15)</f>
        <v>0</v>
      </c>
      <c r="F8" s="1679">
        <f>SUM(F9:F15)</f>
        <v>0</v>
      </c>
      <c r="G8" s="1679">
        <f>SUM(G9:G15)</f>
        <v>0</v>
      </c>
      <c r="H8" s="1679">
        <f t="shared" ref="H8:H15" si="0">F8-G8</f>
        <v>0</v>
      </c>
    </row>
    <row r="9" spans="1:8">
      <c r="B9" s="353" t="s">
        <v>79</v>
      </c>
      <c r="C9" s="559"/>
      <c r="D9" s="559"/>
      <c r="E9" s="1680"/>
      <c r="F9" s="1680"/>
      <c r="G9" s="1680"/>
      <c r="H9" s="1680">
        <f t="shared" si="0"/>
        <v>0</v>
      </c>
    </row>
    <row r="10" spans="1:8">
      <c r="A10" s="1975"/>
      <c r="B10" s="1975" t="s">
        <v>624</v>
      </c>
      <c r="C10" s="1976"/>
      <c r="D10" s="1976"/>
      <c r="E10" s="1680"/>
      <c r="F10" s="1680"/>
      <c r="G10" s="1680"/>
      <c r="H10" s="1680">
        <f t="shared" si="0"/>
        <v>0</v>
      </c>
    </row>
    <row r="11" spans="1:8">
      <c r="B11" s="353" t="s">
        <v>625</v>
      </c>
      <c r="E11" s="1680"/>
      <c r="F11" s="1680"/>
      <c r="G11" s="1680"/>
      <c r="H11" s="1680">
        <f t="shared" si="0"/>
        <v>0</v>
      </c>
    </row>
    <row r="12" spans="1:8">
      <c r="B12" s="565" t="s">
        <v>626</v>
      </c>
      <c r="E12" s="1680"/>
      <c r="F12" s="1680"/>
      <c r="G12" s="1680"/>
      <c r="H12" s="1680">
        <f t="shared" si="0"/>
        <v>0</v>
      </c>
    </row>
    <row r="13" spans="1:8">
      <c r="B13" s="565" t="s">
        <v>627</v>
      </c>
      <c r="E13" s="1680"/>
      <c r="F13" s="1680"/>
      <c r="G13" s="1680"/>
      <c r="H13" s="1680">
        <f t="shared" si="0"/>
        <v>0</v>
      </c>
    </row>
    <row r="14" spans="1:8">
      <c r="B14" s="565" t="s">
        <v>628</v>
      </c>
      <c r="E14" s="1680"/>
      <c r="F14" s="1680"/>
      <c r="G14" s="1680"/>
      <c r="H14" s="1680">
        <f t="shared" si="0"/>
        <v>0</v>
      </c>
    </row>
    <row r="15" spans="1:8">
      <c r="B15" s="353" t="s">
        <v>629</v>
      </c>
      <c r="E15" s="1680"/>
      <c r="F15" s="1680"/>
      <c r="G15" s="1680"/>
      <c r="H15" s="1680">
        <f t="shared" si="0"/>
        <v>0</v>
      </c>
    </row>
    <row r="16" spans="1:8">
      <c r="C16" s="624"/>
      <c r="D16" s="624"/>
      <c r="E16" s="1681"/>
      <c r="F16" s="1681"/>
      <c r="G16" s="1681"/>
      <c r="H16" s="1681"/>
    </row>
    <row r="17" spans="1:118" ht="12.75" customHeight="1">
      <c r="A17" s="559"/>
      <c r="B17" s="627" t="s">
        <v>630</v>
      </c>
      <c r="C17" s="627"/>
      <c r="D17" s="627"/>
      <c r="E17" s="1682">
        <f>E18+E19+E30</f>
        <v>0</v>
      </c>
      <c r="F17" s="1682">
        <f>F18+F19+F30</f>
        <v>0</v>
      </c>
      <c r="G17" s="1682">
        <f>G18+G19+G30</f>
        <v>0</v>
      </c>
      <c r="H17" s="1682">
        <f>H18+H19+H30</f>
        <v>0</v>
      </c>
    </row>
    <row r="18" spans="1:118">
      <c r="B18" s="628" t="s">
        <v>631</v>
      </c>
      <c r="C18" s="629"/>
      <c r="D18" s="629"/>
      <c r="E18" s="1683"/>
      <c r="F18" s="1683"/>
      <c r="G18" s="1683"/>
      <c r="H18" s="1683">
        <f t="shared" ref="H18:H34" si="1">F18-G18</f>
        <v>0</v>
      </c>
    </row>
    <row r="19" spans="1:118">
      <c r="B19" s="629" t="s">
        <v>632</v>
      </c>
      <c r="C19" s="629"/>
      <c r="D19" s="629"/>
      <c r="E19" s="1683">
        <f>E20-E25+E29</f>
        <v>0</v>
      </c>
      <c r="F19" s="1683">
        <f>F20-F25+F29</f>
        <v>0</v>
      </c>
      <c r="G19" s="1683">
        <f>G20-G25+G29</f>
        <v>0</v>
      </c>
      <c r="H19" s="1683">
        <f t="shared" si="1"/>
        <v>0</v>
      </c>
    </row>
    <row r="20" spans="1:118" s="481" customFormat="1">
      <c r="A20" s="624"/>
      <c r="B20" s="624"/>
      <c r="C20" s="567" t="s">
        <v>71</v>
      </c>
      <c r="D20" s="624"/>
      <c r="E20" s="1684">
        <f>E23+E24</f>
        <v>0</v>
      </c>
      <c r="F20" s="1684">
        <f t="shared" ref="F20:H20" si="2">F23+F24</f>
        <v>0</v>
      </c>
      <c r="G20" s="1684">
        <f t="shared" si="2"/>
        <v>0</v>
      </c>
      <c r="H20" s="1684">
        <f t="shared" si="2"/>
        <v>0</v>
      </c>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624"/>
      <c r="BW20" s="624"/>
      <c r="BX20" s="624"/>
      <c r="BY20" s="624"/>
      <c r="BZ20" s="624"/>
      <c r="CA20" s="624"/>
      <c r="CB20" s="624"/>
      <c r="CC20" s="624"/>
      <c r="CD20" s="624"/>
      <c r="CE20" s="624"/>
      <c r="CF20" s="624"/>
      <c r="CG20" s="624"/>
      <c r="CH20" s="624"/>
      <c r="CI20" s="624"/>
      <c r="CJ20" s="624"/>
      <c r="CK20" s="624"/>
      <c r="CL20" s="624"/>
      <c r="CM20" s="624"/>
      <c r="CN20" s="624"/>
      <c r="CO20" s="624"/>
      <c r="CP20" s="624"/>
      <c r="CQ20" s="624"/>
      <c r="CR20" s="624"/>
      <c r="CS20" s="624"/>
      <c r="CT20" s="624"/>
      <c r="CU20" s="624"/>
      <c r="CV20" s="624"/>
      <c r="CW20" s="624"/>
      <c r="CX20" s="624"/>
      <c r="CY20" s="624"/>
      <c r="CZ20" s="624"/>
      <c r="DA20" s="624"/>
      <c r="DB20" s="624"/>
      <c r="DC20" s="624"/>
      <c r="DD20" s="624"/>
      <c r="DE20" s="624"/>
      <c r="DF20" s="624"/>
      <c r="DG20" s="624"/>
      <c r="DH20" s="624"/>
      <c r="DI20" s="624"/>
      <c r="DJ20" s="624"/>
      <c r="DK20" s="624"/>
      <c r="DL20" s="624"/>
      <c r="DM20" s="624"/>
      <c r="DN20" s="624"/>
    </row>
    <row r="21" spans="1:118" s="481" customFormat="1">
      <c r="A21" s="624"/>
      <c r="B21" s="624"/>
      <c r="C21" s="630" t="s">
        <v>72</v>
      </c>
      <c r="D21" s="624"/>
      <c r="E21" s="1684"/>
      <c r="F21" s="1684"/>
      <c r="G21" s="1684"/>
      <c r="H21" s="1684">
        <f t="shared" si="1"/>
        <v>0</v>
      </c>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624"/>
      <c r="CG21" s="624"/>
      <c r="CH21" s="624"/>
      <c r="CI21" s="624"/>
      <c r="CJ21" s="624"/>
      <c r="CK21" s="624"/>
      <c r="CL21" s="624"/>
      <c r="CM21" s="624"/>
      <c r="CN21" s="624"/>
      <c r="CO21" s="624"/>
      <c r="CP21" s="624"/>
      <c r="CQ21" s="624"/>
      <c r="CR21" s="624"/>
      <c r="CS21" s="624"/>
      <c r="CT21" s="624"/>
      <c r="CU21" s="624"/>
      <c r="CV21" s="624"/>
      <c r="CW21" s="624"/>
      <c r="CX21" s="624"/>
      <c r="CY21" s="624"/>
      <c r="CZ21" s="624"/>
      <c r="DA21" s="624"/>
      <c r="DB21" s="624"/>
      <c r="DC21" s="624"/>
      <c r="DD21" s="624"/>
      <c r="DE21" s="624"/>
      <c r="DF21" s="624"/>
      <c r="DG21" s="624"/>
      <c r="DH21" s="624"/>
      <c r="DI21" s="624"/>
      <c r="DJ21" s="624"/>
      <c r="DK21" s="624"/>
      <c r="DL21" s="624"/>
      <c r="DM21" s="624"/>
      <c r="DN21" s="624"/>
    </row>
    <row r="22" spans="1:118" s="481" customFormat="1">
      <c r="A22" s="624"/>
      <c r="B22" s="624"/>
      <c r="C22" s="630" t="s">
        <v>73</v>
      </c>
      <c r="D22" s="624"/>
      <c r="E22" s="1684"/>
      <c r="F22" s="1684"/>
      <c r="G22" s="1684"/>
      <c r="H22" s="1684">
        <f t="shared" si="1"/>
        <v>0</v>
      </c>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row>
    <row r="23" spans="1:118">
      <c r="C23" s="630" t="s">
        <v>74</v>
      </c>
      <c r="E23" s="1680"/>
      <c r="F23" s="1680"/>
      <c r="G23" s="1680"/>
      <c r="H23" s="1680">
        <f t="shared" si="1"/>
        <v>0</v>
      </c>
    </row>
    <row r="24" spans="1:118">
      <c r="C24" s="631" t="s">
        <v>75</v>
      </c>
      <c r="E24" s="1680"/>
      <c r="F24" s="1680"/>
      <c r="G24" s="1680"/>
      <c r="H24" s="1680">
        <f t="shared" si="1"/>
        <v>0</v>
      </c>
    </row>
    <row r="25" spans="1:118">
      <c r="C25" s="567" t="s">
        <v>76</v>
      </c>
      <c r="E25" s="1680">
        <f>E28</f>
        <v>0</v>
      </c>
      <c r="F25" s="1680">
        <f>F28</f>
        <v>0</v>
      </c>
      <c r="G25" s="1680">
        <f>G28</f>
        <v>0</v>
      </c>
      <c r="H25" s="1680">
        <f t="shared" si="1"/>
        <v>0</v>
      </c>
    </row>
    <row r="26" spans="1:118">
      <c r="C26" s="630" t="s">
        <v>72</v>
      </c>
      <c r="E26" s="1680"/>
      <c r="F26" s="1680"/>
      <c r="G26" s="1680"/>
      <c r="H26" s="1680">
        <f t="shared" si="1"/>
        <v>0</v>
      </c>
    </row>
    <row r="27" spans="1:118">
      <c r="C27" s="630" t="s">
        <v>77</v>
      </c>
      <c r="E27" s="1680"/>
      <c r="F27" s="1680"/>
      <c r="G27" s="1680"/>
      <c r="H27" s="1680">
        <f t="shared" si="1"/>
        <v>0</v>
      </c>
    </row>
    <row r="28" spans="1:118">
      <c r="C28" s="630" t="s">
        <v>78</v>
      </c>
      <c r="E28" s="1680"/>
      <c r="F28" s="1680"/>
      <c r="G28" s="1680"/>
      <c r="H28" s="1680">
        <f t="shared" si="1"/>
        <v>0</v>
      </c>
    </row>
    <row r="29" spans="1:118">
      <c r="C29" s="559" t="s">
        <v>633</v>
      </c>
      <c r="E29" s="1680"/>
      <c r="F29" s="1680"/>
      <c r="G29" s="1680"/>
      <c r="H29" s="1680">
        <f t="shared" si="1"/>
        <v>0</v>
      </c>
    </row>
    <row r="30" spans="1:118">
      <c r="B30" s="629" t="s">
        <v>634</v>
      </c>
      <c r="C30" s="629"/>
      <c r="D30" s="629"/>
      <c r="E30" s="1683"/>
      <c r="F30" s="1683"/>
      <c r="G30" s="1683"/>
      <c r="H30" s="1683">
        <f t="shared" si="1"/>
        <v>0</v>
      </c>
    </row>
    <row r="31" spans="1:118">
      <c r="A31" s="559"/>
      <c r="E31" s="1685"/>
      <c r="F31" s="1685"/>
      <c r="G31" s="1685"/>
      <c r="H31" s="1685"/>
    </row>
    <row r="32" spans="1:118" ht="12.75" customHeight="1">
      <c r="A32" s="559"/>
      <c r="B32" s="632" t="s">
        <v>635</v>
      </c>
      <c r="C32" s="632"/>
      <c r="D32" s="632"/>
      <c r="E32" s="1686">
        <f>SUM(E33:E34)</f>
        <v>0</v>
      </c>
      <c r="F32" s="1686">
        <f>SUM(F33:F34)</f>
        <v>0</v>
      </c>
      <c r="G32" s="1686">
        <f>SUM(G33:G34)</f>
        <v>0</v>
      </c>
      <c r="H32" s="1686">
        <f t="shared" si="1"/>
        <v>0</v>
      </c>
    </row>
    <row r="33" spans="1:8">
      <c r="A33" s="559"/>
      <c r="B33" s="353" t="s">
        <v>636</v>
      </c>
      <c r="E33" s="1680"/>
      <c r="F33" s="1680"/>
      <c r="G33" s="1680"/>
      <c r="H33" s="1680">
        <f t="shared" si="1"/>
        <v>0</v>
      </c>
    </row>
    <row r="34" spans="1:8">
      <c r="A34" s="559"/>
      <c r="B34" s="353" t="s">
        <v>637</v>
      </c>
      <c r="E34" s="1680"/>
      <c r="F34" s="1680"/>
      <c r="G34" s="1680"/>
      <c r="H34" s="1680">
        <f t="shared" si="1"/>
        <v>0</v>
      </c>
    </row>
    <row r="35" spans="1:8">
      <c r="A35" s="559"/>
      <c r="E35" s="1685"/>
      <c r="F35" s="1685"/>
      <c r="G35" s="1685"/>
      <c r="H35" s="1685"/>
    </row>
    <row r="36" spans="1:8">
      <c r="A36" s="559"/>
      <c r="E36" s="1685"/>
      <c r="F36" s="1685"/>
      <c r="G36" s="1685"/>
      <c r="H36" s="1685"/>
    </row>
    <row r="37" spans="1:8" ht="12.75" customHeight="1">
      <c r="A37" s="559"/>
      <c r="B37" s="633" t="s">
        <v>638</v>
      </c>
      <c r="C37" s="634"/>
      <c r="D37" s="634"/>
      <c r="E37" s="1687">
        <f>SUM(E38:E39)</f>
        <v>0</v>
      </c>
      <c r="F37" s="1687">
        <f>SUM(F38:F39)</f>
        <v>0</v>
      </c>
      <c r="G37" s="1687">
        <f>SUM(G38:G39)</f>
        <v>0</v>
      </c>
      <c r="H37" s="1687">
        <f t="shared" ref="H37:H39" si="3">F37-G37</f>
        <v>0</v>
      </c>
    </row>
    <row r="38" spans="1:8">
      <c r="A38" s="559"/>
      <c r="B38" s="480" t="s">
        <v>639</v>
      </c>
      <c r="E38" s="1680"/>
      <c r="F38" s="1680"/>
      <c r="G38" s="1680"/>
      <c r="H38" s="1680">
        <f t="shared" si="3"/>
        <v>0</v>
      </c>
    </row>
    <row r="39" spans="1:8">
      <c r="A39" s="559"/>
      <c r="B39" s="480" t="s">
        <v>1359</v>
      </c>
      <c r="E39" s="1680"/>
      <c r="F39" s="1680"/>
      <c r="G39" s="1680"/>
      <c r="H39" s="1680">
        <f t="shared" si="3"/>
        <v>0</v>
      </c>
    </row>
    <row r="40" spans="1:8">
      <c r="E40" s="479"/>
      <c r="F40" s="479"/>
      <c r="G40" s="479"/>
      <c r="H40" s="479"/>
    </row>
    <row r="41" spans="1:8" ht="15" customHeight="1">
      <c r="A41" s="559"/>
      <c r="E41" s="1685"/>
      <c r="F41" s="1685"/>
      <c r="G41" s="1685"/>
      <c r="H41" s="1685"/>
    </row>
    <row r="42" spans="1:8">
      <c r="A42" s="559"/>
      <c r="B42" s="635" t="s">
        <v>640</v>
      </c>
      <c r="C42" s="635"/>
      <c r="D42" s="635"/>
      <c r="E42" s="1688"/>
      <c r="F42" s="1688"/>
      <c r="G42" s="1688"/>
      <c r="H42" s="1688">
        <f t="shared" ref="H42" si="4">F42-G42</f>
        <v>0</v>
      </c>
    </row>
    <row r="43" spans="1:8">
      <c r="A43" s="559"/>
      <c r="E43" s="1685"/>
      <c r="F43" s="1685"/>
      <c r="G43" s="1685"/>
      <c r="H43" s="1685"/>
    </row>
    <row r="44" spans="1:8">
      <c r="E44" s="1685"/>
      <c r="F44" s="1685"/>
      <c r="G44" s="1685"/>
      <c r="H44" s="1685"/>
    </row>
    <row r="45" spans="1:8">
      <c r="B45" s="636" t="s">
        <v>641</v>
      </c>
      <c r="C45" s="636"/>
      <c r="D45" s="636"/>
      <c r="E45" s="1689">
        <f>E8+E17+E32+E37+E42</f>
        <v>0</v>
      </c>
      <c r="F45" s="1689">
        <f t="shared" ref="F45:H45" si="5">F8+F17+F32+F37+F42</f>
        <v>0</v>
      </c>
      <c r="G45" s="1689">
        <f t="shared" si="5"/>
        <v>0</v>
      </c>
      <c r="H45" s="1689">
        <f t="shared" si="5"/>
        <v>0</v>
      </c>
    </row>
    <row r="46" spans="1:8">
      <c r="C46" s="637"/>
      <c r="D46" s="2992" t="s">
        <v>1419</v>
      </c>
      <c r="E46" s="2993"/>
      <c r="F46" s="2993">
        <f>'Tableau 3A bis'!S97+'Tableau 3A bis'!T97</f>
        <v>0</v>
      </c>
      <c r="G46" s="2993">
        <f>'Tableau 3A bis'!Q97+'Tableau 3A bis'!R97</f>
        <v>0</v>
      </c>
      <c r="H46" s="1690"/>
    </row>
    <row r="47" spans="1:8">
      <c r="E47" s="479"/>
      <c r="F47" s="479"/>
      <c r="G47" s="479"/>
      <c r="H47" s="479"/>
    </row>
    <row r="48" spans="1:8">
      <c r="B48" s="353"/>
      <c r="E48" s="479"/>
      <c r="F48" s="479"/>
      <c r="G48" s="479"/>
      <c r="H48" s="479"/>
    </row>
    <row r="49" spans="1:8">
      <c r="B49" s="636" t="s">
        <v>642</v>
      </c>
      <c r="C49" s="636"/>
      <c r="D49" s="636"/>
      <c r="E49" s="1689">
        <f>E51</f>
        <v>0</v>
      </c>
      <c r="F49" s="1689">
        <f t="shared" ref="F49:G49" si="6">F51</f>
        <v>0</v>
      </c>
      <c r="G49" s="1689">
        <f t="shared" si="6"/>
        <v>0</v>
      </c>
      <c r="H49" s="1689">
        <f t="shared" ref="H49" si="7">F49-G49</f>
        <v>0</v>
      </c>
    </row>
    <row r="50" spans="1:8">
      <c r="E50" s="479"/>
      <c r="F50" s="479"/>
      <c r="G50" s="479"/>
      <c r="H50" s="479"/>
    </row>
    <row r="51" spans="1:8">
      <c r="A51" s="559"/>
      <c r="B51" s="638" t="s">
        <v>124</v>
      </c>
      <c r="C51" s="622"/>
      <c r="D51" s="622"/>
      <c r="E51" s="1691">
        <f>E52+E53</f>
        <v>0</v>
      </c>
      <c r="F51" s="1691">
        <f>F52+F53</f>
        <v>0</v>
      </c>
      <c r="G51" s="1691">
        <f>G52+G53</f>
        <v>0</v>
      </c>
      <c r="H51" s="1691">
        <f t="shared" ref="H51:H53" si="8">F51-G51</f>
        <v>0</v>
      </c>
    </row>
    <row r="52" spans="1:8">
      <c r="B52" s="480" t="s">
        <v>643</v>
      </c>
      <c r="E52" s="1692"/>
      <c r="F52" s="1692"/>
      <c r="G52" s="1692"/>
      <c r="H52" s="1692">
        <f t="shared" si="8"/>
        <v>0</v>
      </c>
    </row>
    <row r="53" spans="1:8">
      <c r="B53" s="480" t="s">
        <v>644</v>
      </c>
      <c r="E53" s="1692"/>
      <c r="F53" s="1692"/>
      <c r="G53" s="1692"/>
      <c r="H53" s="1692">
        <f t="shared" si="8"/>
        <v>0</v>
      </c>
    </row>
    <row r="54" spans="1:8">
      <c r="E54" s="479"/>
      <c r="F54" s="479"/>
      <c r="G54" s="479"/>
      <c r="H54" s="479"/>
    </row>
    <row r="55" spans="1:8">
      <c r="E55" s="479"/>
      <c r="F55" s="479"/>
      <c r="G55" s="479"/>
      <c r="H55" s="479"/>
    </row>
    <row r="56" spans="1:8">
      <c r="B56" s="636" t="s">
        <v>645</v>
      </c>
      <c r="C56" s="636"/>
      <c r="D56" s="636"/>
      <c r="E56" s="1689">
        <f>E45+E49</f>
        <v>0</v>
      </c>
      <c r="F56" s="1689">
        <f>F45+F49</f>
        <v>0</v>
      </c>
      <c r="G56" s="1689">
        <f>G45+G49</f>
        <v>0</v>
      </c>
      <c r="H56" s="1689">
        <f t="shared" ref="H56" si="9">F56-G56</f>
        <v>0</v>
      </c>
    </row>
    <row r="59" spans="1:8" ht="15.75">
      <c r="A59" s="1575" t="s">
        <v>1625</v>
      </c>
    </row>
    <row r="60" spans="1:8" ht="44.25" customHeight="1">
      <c r="A60" s="2994" t="s">
        <v>1626</v>
      </c>
      <c r="B60" s="2466" t="str">
        <f>ANNEXES!D20</f>
        <v xml:space="preserve">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Pour ORES Assets : La note peut porter sur l'ensemble des secteurs mais en distinguant les coûts imputés aux secteurs électricité et aux secteurs gaz </v>
      </c>
      <c r="C60" s="2466"/>
      <c r="D60" s="2466"/>
      <c r="E60" s="2466"/>
      <c r="F60" s="2466"/>
      <c r="G60" s="2466"/>
      <c r="H60" s="2466"/>
    </row>
  </sheetData>
  <mergeCells count="1">
    <mergeCell ref="B60:H60"/>
  </mergeCells>
  <pageMargins left="0.70866141732283472" right="0.70866141732283472" top="0.74803149606299213" bottom="0.74803149606299213" header="0.31496062992125984" footer="0.31496062992125984"/>
  <pageSetup paperSize="9" scale="56" orientation="portrait" r:id="rId1"/>
</worksheet>
</file>

<file path=xl/worksheets/sheet72.xml><?xml version="1.0" encoding="utf-8"?>
<worksheet xmlns="http://schemas.openxmlformats.org/spreadsheetml/2006/main" xmlns:r="http://schemas.openxmlformats.org/officeDocument/2006/relationships">
  <sheetPr published="0" enableFormatConditionsCalculation="0">
    <tabColor theme="3"/>
    <pageSetUpPr fitToPage="1"/>
  </sheetPr>
  <dimension ref="A1:K44"/>
  <sheetViews>
    <sheetView showGridLines="0" zoomScaleNormal="100" zoomScaleSheetLayoutView="100" workbookViewId="0"/>
  </sheetViews>
  <sheetFormatPr baseColWidth="10" defaultColWidth="8.85546875" defaultRowHeight="12.75"/>
  <cols>
    <col min="1" max="1" width="23.42578125" style="7" customWidth="1"/>
    <col min="2" max="2" width="64.42578125" style="7" customWidth="1"/>
    <col min="3" max="8" width="20.7109375" style="7" customWidth="1"/>
    <col min="9" max="10" width="12.7109375" style="7" customWidth="1"/>
    <col min="11" max="11" width="10.5703125" style="7" customWidth="1"/>
    <col min="12" max="16384" width="8.85546875" style="7"/>
  </cols>
  <sheetData>
    <row r="1" spans="1:11" s="81" customFormat="1" ht="18">
      <c r="A1" s="75" t="s">
        <v>1421</v>
      </c>
      <c r="B1" s="75"/>
      <c r="C1" s="82"/>
      <c r="D1" s="82"/>
      <c r="E1" s="82"/>
      <c r="F1" s="82"/>
      <c r="G1" s="82"/>
      <c r="H1" s="82"/>
      <c r="I1" s="82"/>
      <c r="J1" s="82"/>
      <c r="K1" s="82"/>
    </row>
    <row r="2" spans="1:11" s="15" customFormat="1">
      <c r="A2" s="62" t="str">
        <f>'PAGE DE GARDE'!C8</f>
        <v>GAZ</v>
      </c>
      <c r="B2" s="948" t="str">
        <f>'PAGE DE GARDE'!C10</f>
        <v>REALITE 2015 V0</v>
      </c>
      <c r="C2" s="949"/>
      <c r="D2" s="949"/>
      <c r="E2" s="949"/>
      <c r="F2" s="949"/>
      <c r="G2" s="949"/>
      <c r="H2" s="949"/>
      <c r="I2" s="73"/>
      <c r="J2" s="73"/>
      <c r="K2" s="73"/>
    </row>
    <row r="3" spans="1:11" s="15" customFormat="1">
      <c r="A3" s="271" t="str">
        <f>'PAGE DE GARDE'!C7</f>
        <v>GRD</v>
      </c>
      <c r="B3" s="73"/>
      <c r="C3" s="949"/>
      <c r="D3" s="949"/>
      <c r="E3" s="949"/>
      <c r="F3" s="949"/>
      <c r="G3" s="949"/>
      <c r="H3" s="949"/>
      <c r="I3" s="73"/>
      <c r="J3" s="73"/>
      <c r="K3" s="73"/>
    </row>
    <row r="4" spans="1:11" s="277" customFormat="1" ht="12" thickBot="1">
      <c r="A4" s="715"/>
      <c r="B4" s="715"/>
    </row>
    <row r="5" spans="1:11" s="102" customFormat="1" ht="18.75" thickBot="1">
      <c r="A5" s="95"/>
      <c r="C5" s="2742" t="str">
        <f>+'PAGE DE GARDE'!B15</f>
        <v>BUDGET 2015</v>
      </c>
      <c r="D5" s="2743"/>
      <c r="E5" s="2744"/>
      <c r="F5" s="2736" t="str">
        <f>+'PAGE DE GARDE'!B14</f>
        <v>REALITE 2015</v>
      </c>
      <c r="G5" s="2737"/>
      <c r="H5" s="2738"/>
    </row>
    <row r="6" spans="1:11" s="102" customFormat="1" ht="13.5" thickBot="1">
      <c r="A6" s="2741" t="s">
        <v>49</v>
      </c>
      <c r="B6" s="2741"/>
      <c r="C6" s="1694" t="s">
        <v>50</v>
      </c>
      <c r="D6" s="1695" t="s">
        <v>51</v>
      </c>
      <c r="E6" s="1696" t="s">
        <v>232</v>
      </c>
      <c r="F6" s="1694" t="s">
        <v>50</v>
      </c>
      <c r="G6" s="1695" t="s">
        <v>51</v>
      </c>
      <c r="H6" s="1696" t="s">
        <v>232</v>
      </c>
    </row>
    <row r="7" spans="1:11" s="102" customFormat="1">
      <c r="A7" s="2741"/>
      <c r="B7" s="2741"/>
      <c r="C7" s="1697"/>
      <c r="D7" s="2257" t="s">
        <v>1420</v>
      </c>
      <c r="E7" s="1698"/>
      <c r="F7" s="1697"/>
      <c r="G7" s="2257" t="s">
        <v>1420</v>
      </c>
      <c r="H7" s="1698"/>
    </row>
    <row r="8" spans="1:11" s="102" customFormat="1" ht="13.5" thickBot="1">
      <c r="A8" s="1098"/>
      <c r="B8" s="1107"/>
      <c r="C8" s="1699" t="s">
        <v>362</v>
      </c>
      <c r="D8" s="1700" t="s">
        <v>362</v>
      </c>
      <c r="E8" s="1701" t="s">
        <v>362</v>
      </c>
      <c r="F8" s="1699" t="s">
        <v>362</v>
      </c>
      <c r="G8" s="1700" t="s">
        <v>362</v>
      </c>
      <c r="H8" s="1701" t="s">
        <v>362</v>
      </c>
    </row>
    <row r="9" spans="1:11" s="102" customFormat="1">
      <c r="A9" s="1702"/>
      <c r="B9" s="1703"/>
      <c r="C9" s="1717"/>
      <c r="D9" s="1718"/>
      <c r="E9" s="1719"/>
      <c r="F9" s="1717"/>
      <c r="G9" s="1718"/>
      <c r="H9" s="1719"/>
    </row>
    <row r="10" spans="1:11" s="102" customFormat="1">
      <c r="A10" s="2740" t="s">
        <v>52</v>
      </c>
      <c r="B10" s="2740"/>
      <c r="C10" s="1747"/>
      <c r="D10" s="1748"/>
      <c r="E10" s="1749">
        <f>+C10+D10</f>
        <v>0</v>
      </c>
      <c r="F10" s="1747"/>
      <c r="G10" s="1748"/>
      <c r="H10" s="1749">
        <f>+F10+G10</f>
        <v>0</v>
      </c>
    </row>
    <row r="11" spans="1:11" s="102" customFormat="1">
      <c r="A11" s="1704"/>
      <c r="B11" s="1705"/>
      <c r="C11" s="1720"/>
      <c r="D11" s="1721"/>
      <c r="E11" s="1722"/>
      <c r="F11" s="1720"/>
      <c r="G11" s="1721"/>
      <c r="H11" s="1722"/>
    </row>
    <row r="12" spans="1:11" s="102" customFormat="1">
      <c r="A12" s="1117"/>
      <c r="B12" s="1107"/>
      <c r="C12" s="1717"/>
      <c r="D12" s="1718"/>
      <c r="E12" s="1719"/>
      <c r="F12" s="1717"/>
      <c r="G12" s="1718"/>
      <c r="H12" s="1719"/>
    </row>
    <row r="13" spans="1:11" s="102" customFormat="1">
      <c r="A13" s="2739" t="s">
        <v>53</v>
      </c>
      <c r="B13" s="2739"/>
      <c r="C13" s="1747"/>
      <c r="D13" s="1748"/>
      <c r="E13" s="1749">
        <f>+C13+D13</f>
        <v>0</v>
      </c>
      <c r="F13" s="1747"/>
      <c r="G13" s="1748"/>
      <c r="H13" s="1749">
        <f>+F13+G13</f>
        <v>0</v>
      </c>
    </row>
    <row r="14" spans="1:11" s="102" customFormat="1">
      <c r="A14" s="1704"/>
      <c r="B14" s="1705"/>
      <c r="C14" s="1720"/>
      <c r="D14" s="1721"/>
      <c r="E14" s="1722"/>
      <c r="F14" s="1720"/>
      <c r="G14" s="1721"/>
      <c r="H14" s="1722"/>
    </row>
    <row r="15" spans="1:11" s="102" customFormat="1">
      <c r="A15" s="1117"/>
      <c r="B15" s="1107"/>
      <c r="C15" s="1717"/>
      <c r="D15" s="1718"/>
      <c r="E15" s="1719"/>
      <c r="F15" s="1717"/>
      <c r="G15" s="1718"/>
      <c r="H15" s="1719"/>
    </row>
    <row r="16" spans="1:11" s="102" customFormat="1" ht="12.75" customHeight="1">
      <c r="A16" s="2740" t="s">
        <v>54</v>
      </c>
      <c r="B16" s="2740"/>
      <c r="C16" s="1747"/>
      <c r="D16" s="1748"/>
      <c r="E16" s="1749">
        <f>+C16+D16</f>
        <v>0</v>
      </c>
      <c r="F16" s="1747"/>
      <c r="G16" s="1748"/>
      <c r="H16" s="1749">
        <f>+F16+G16</f>
        <v>0</v>
      </c>
    </row>
    <row r="17" spans="1:8" s="102" customFormat="1">
      <c r="A17" s="1704"/>
      <c r="B17" s="1705"/>
      <c r="C17" s="1720"/>
      <c r="D17" s="1721"/>
      <c r="E17" s="1722"/>
      <c r="F17" s="1720"/>
      <c r="G17" s="1721"/>
      <c r="H17" s="1722"/>
    </row>
    <row r="18" spans="1:8" s="102" customFormat="1">
      <c r="A18" s="1702"/>
      <c r="B18" s="1703"/>
      <c r="C18" s="1723"/>
      <c r="D18" s="1724"/>
      <c r="E18" s="1725"/>
      <c r="F18" s="1723"/>
      <c r="G18" s="1724"/>
      <c r="H18" s="1725"/>
    </row>
    <row r="19" spans="1:8" s="102" customFormat="1">
      <c r="A19" s="1750" t="s">
        <v>55</v>
      </c>
      <c r="B19" s="1751"/>
      <c r="C19" s="1747"/>
      <c r="D19" s="1748"/>
      <c r="E19" s="1749">
        <f>+C19+D19</f>
        <v>0</v>
      </c>
      <c r="F19" s="1747"/>
      <c r="G19" s="1748"/>
      <c r="H19" s="1749">
        <f>+F19+G19</f>
        <v>0</v>
      </c>
    </row>
    <row r="20" spans="1:8" s="102" customFormat="1">
      <c r="A20" s="1117"/>
      <c r="B20" s="1107"/>
      <c r="C20" s="1717"/>
      <c r="D20" s="1718"/>
      <c r="E20" s="1719"/>
      <c r="F20" s="1717"/>
      <c r="G20" s="1718"/>
      <c r="H20" s="1719"/>
    </row>
    <row r="21" spans="1:8" s="102" customFormat="1">
      <c r="A21" s="1706"/>
      <c r="B21" s="1707"/>
      <c r="C21" s="1726"/>
      <c r="D21" s="1727"/>
      <c r="E21" s="1728"/>
      <c r="F21" s="1726"/>
      <c r="G21" s="1727"/>
      <c r="H21" s="1728"/>
    </row>
    <row r="22" spans="1:8" s="102" customFormat="1">
      <c r="A22" s="2995" t="s">
        <v>1627</v>
      </c>
      <c r="B22" s="2739"/>
      <c r="C22" s="1747"/>
      <c r="D22" s="1748"/>
      <c r="E22" s="1749">
        <f>+C22+D22</f>
        <v>0</v>
      </c>
      <c r="F22" s="1747"/>
      <c r="G22" s="1748"/>
      <c r="H22" s="1749">
        <f>+F22+G22</f>
        <v>0</v>
      </c>
    </row>
    <row r="23" spans="1:8" s="102" customFormat="1">
      <c r="A23" s="1708"/>
      <c r="B23" s="1709"/>
      <c r="C23" s="1729"/>
      <c r="D23" s="1730"/>
      <c r="E23" s="1731"/>
      <c r="F23" s="1729"/>
      <c r="G23" s="1730"/>
      <c r="H23" s="1731"/>
    </row>
    <row r="24" spans="1:8" s="102" customFormat="1">
      <c r="A24" s="1706"/>
      <c r="B24" s="1707"/>
      <c r="C24" s="1726"/>
      <c r="D24" s="1727"/>
      <c r="E24" s="1728"/>
      <c r="F24" s="1726"/>
      <c r="G24" s="1727"/>
      <c r="H24" s="1728"/>
    </row>
    <row r="25" spans="1:8" s="102" customFormat="1">
      <c r="A25" s="1752" t="s">
        <v>864</v>
      </c>
      <c r="B25" s="1751"/>
      <c r="C25" s="1747"/>
      <c r="D25" s="1753"/>
      <c r="E25" s="1754">
        <f>+C25+D25</f>
        <v>0</v>
      </c>
      <c r="F25" s="1747"/>
      <c r="G25" s="1753"/>
      <c r="H25" s="1754">
        <f>+F25+G25</f>
        <v>0</v>
      </c>
    </row>
    <row r="26" spans="1:8" s="102" customFormat="1">
      <c r="A26" s="1708"/>
      <c r="B26" s="1709"/>
      <c r="C26" s="1729"/>
      <c r="D26" s="1730"/>
      <c r="E26" s="1731"/>
      <c r="F26" s="1729"/>
      <c r="G26" s="1730"/>
      <c r="H26" s="1731"/>
    </row>
    <row r="27" spans="1:8" s="102" customFormat="1">
      <c r="A27" s="1117"/>
      <c r="B27" s="1107"/>
      <c r="C27" s="1717"/>
      <c r="D27" s="1718"/>
      <c r="E27" s="1719"/>
      <c r="F27" s="1717"/>
      <c r="G27" s="1718"/>
      <c r="H27" s="1719"/>
    </row>
    <row r="28" spans="1:8" s="102" customFormat="1">
      <c r="A28" s="2740" t="s">
        <v>522</v>
      </c>
      <c r="B28" s="2740"/>
      <c r="C28" s="1747"/>
      <c r="D28" s="1753"/>
      <c r="E28" s="1754">
        <f>+C28+D28</f>
        <v>0</v>
      </c>
      <c r="F28" s="1747"/>
      <c r="G28" s="1753"/>
      <c r="H28" s="1754">
        <f>+F28+G28</f>
        <v>0</v>
      </c>
    </row>
    <row r="29" spans="1:8" s="102" customFormat="1" ht="13.5" thickBot="1">
      <c r="A29" s="1710"/>
      <c r="B29" s="1711"/>
      <c r="C29" s="1732"/>
      <c r="D29" s="1733"/>
      <c r="E29" s="1734"/>
      <c r="F29" s="1732"/>
      <c r="G29" s="1733"/>
      <c r="H29" s="1734"/>
    </row>
    <row r="30" spans="1:8" s="1" customFormat="1" ht="13.5" thickBot="1">
      <c r="A30" s="1735" t="s">
        <v>56</v>
      </c>
      <c r="B30" s="1736"/>
      <c r="C30" s="1737">
        <f>SUM(C9:C29)</f>
        <v>0</v>
      </c>
      <c r="D30" s="1739">
        <f t="shared" ref="D30" si="0">SUM(D9:D29)</f>
        <v>0</v>
      </c>
      <c r="E30" s="1738">
        <f>C30+D30</f>
        <v>0</v>
      </c>
      <c r="F30" s="1737">
        <f>SUM(F9:F29)</f>
        <v>0</v>
      </c>
      <c r="G30" s="1739">
        <f t="shared" ref="G30" si="1">SUM(G9:G29)</f>
        <v>0</v>
      </c>
      <c r="H30" s="1738">
        <f>F30+G30</f>
        <v>0</v>
      </c>
    </row>
    <row r="31" spans="1:8" s="102" customFormat="1" ht="13.5" thickBot="1">
      <c r="A31" s="1712" t="s">
        <v>57</v>
      </c>
      <c r="B31" s="1713"/>
      <c r="C31" s="1714"/>
      <c r="D31" s="1715"/>
      <c r="E31" s="1716"/>
      <c r="F31" s="1714"/>
      <c r="G31" s="1715"/>
      <c r="H31" s="1716"/>
    </row>
    <row r="32" spans="1:8" s="102" customFormat="1" ht="13.5" thickBot="1"/>
    <row r="33" spans="1:11" s="102" customFormat="1" ht="14.25">
      <c r="A33" s="1740" t="s">
        <v>863</v>
      </c>
      <c r="B33" s="1741"/>
      <c r="C33" s="1741"/>
      <c r="D33" s="1741"/>
      <c r="E33" s="1741"/>
      <c r="F33" s="1741"/>
      <c r="G33" s="1741"/>
      <c r="H33" s="1742"/>
    </row>
    <row r="34" spans="1:11">
      <c r="A34" s="1090" t="s">
        <v>1192</v>
      </c>
      <c r="B34" s="9"/>
      <c r="C34" s="9"/>
      <c r="D34" s="9"/>
      <c r="E34" s="9"/>
      <c r="F34" s="9"/>
      <c r="G34" s="9"/>
      <c r="H34" s="1743"/>
    </row>
    <row r="35" spans="1:11">
      <c r="A35" s="1090"/>
      <c r="B35" s="9"/>
      <c r="C35" s="9"/>
      <c r="D35" s="9"/>
      <c r="E35" s="9"/>
      <c r="F35" s="9"/>
      <c r="G35" s="9"/>
      <c r="H35" s="1743"/>
    </row>
    <row r="36" spans="1:11">
      <c r="A36" s="1090"/>
      <c r="B36" s="9"/>
      <c r="C36" s="9"/>
      <c r="D36" s="9"/>
      <c r="E36" s="9"/>
      <c r="F36" s="9"/>
      <c r="G36" s="9"/>
      <c r="H36" s="1743"/>
    </row>
    <row r="37" spans="1:11">
      <c r="A37" s="1090"/>
      <c r="B37" s="9"/>
      <c r="C37" s="9"/>
      <c r="D37" s="9"/>
      <c r="E37" s="9"/>
      <c r="F37" s="9"/>
      <c r="G37" s="9"/>
      <c r="H37" s="1743"/>
    </row>
    <row r="38" spans="1:11" ht="13.5" thickBot="1">
      <c r="A38" s="1744"/>
      <c r="B38" s="195"/>
      <c r="C38" s="195"/>
      <c r="D38" s="195"/>
      <c r="E38" s="195"/>
      <c r="F38" s="195"/>
      <c r="G38" s="195"/>
      <c r="H38" s="196"/>
    </row>
    <row r="39" spans="1:11">
      <c r="A39" s="348"/>
      <c r="B39" s="348"/>
      <c r="C39" s="348"/>
      <c r="D39" s="348"/>
      <c r="E39" s="348"/>
      <c r="F39" s="348"/>
      <c r="G39" s="348"/>
      <c r="H39" s="348"/>
      <c r="I39" s="738"/>
      <c r="J39" s="738"/>
      <c r="K39" s="348"/>
    </row>
    <row r="40" spans="1:11" ht="18">
      <c r="A40" s="208" t="s">
        <v>510</v>
      </c>
      <c r="B40" s="348"/>
      <c r="C40" s="348"/>
      <c r="D40" s="348"/>
      <c r="E40" s="348"/>
      <c r="F40" s="348"/>
      <c r="G40" s="348"/>
      <c r="H40" s="348"/>
      <c r="I40" s="738"/>
      <c r="J40" s="738"/>
      <c r="K40" s="348"/>
    </row>
    <row r="41" spans="1:11" ht="12.75" customHeight="1">
      <c r="A41" s="2996" t="s">
        <v>1628</v>
      </c>
      <c r="B41" s="1745" t="str">
        <f>ANNEXES!D21</f>
        <v>Une copie du courrier émanant de la DG04 reprenant la notification relative à la redevance pour occupation du domaine public par le réseau de gaz naturel de l'année N et N-1.</v>
      </c>
      <c r="C41" s="1745"/>
      <c r="D41" s="1745"/>
      <c r="E41" s="1745"/>
      <c r="F41" s="1745"/>
      <c r="G41" s="1745"/>
      <c r="H41" s="1745"/>
      <c r="I41" s="1745"/>
      <c r="J41" s="1745"/>
      <c r="K41" s="1745"/>
    </row>
    <row r="42" spans="1:11">
      <c r="A42" s="1746"/>
      <c r="B42" s="348"/>
      <c r="C42" s="348"/>
      <c r="D42" s="348"/>
      <c r="E42" s="348"/>
      <c r="F42" s="348"/>
      <c r="G42" s="348"/>
      <c r="H42" s="348"/>
      <c r="I42" s="348"/>
      <c r="J42" s="348"/>
      <c r="K42" s="348"/>
    </row>
    <row r="43" spans="1:11">
      <c r="A43" s="348"/>
      <c r="B43" s="348"/>
      <c r="C43" s="348"/>
      <c r="D43" s="348"/>
      <c r="E43" s="348"/>
      <c r="F43" s="348"/>
      <c r="G43" s="348"/>
      <c r="H43" s="348"/>
      <c r="I43" s="348"/>
      <c r="J43" s="348"/>
      <c r="K43" s="348"/>
    </row>
    <row r="44" spans="1:11">
      <c r="A44" s="348"/>
      <c r="B44" s="348"/>
      <c r="C44" s="348"/>
      <c r="D44" s="348"/>
      <c r="E44" s="348"/>
      <c r="F44" s="348"/>
      <c r="G44" s="348"/>
      <c r="H44" s="348"/>
      <c r="I44" s="348"/>
      <c r="J44" s="348"/>
      <c r="K44" s="348"/>
    </row>
  </sheetData>
  <mergeCells count="8">
    <mergeCell ref="F5:H5"/>
    <mergeCell ref="A13:B13"/>
    <mergeCell ref="A16:B16"/>
    <mergeCell ref="A22:B22"/>
    <mergeCell ref="A28:B28"/>
    <mergeCell ref="A6:B7"/>
    <mergeCell ref="A10:B10"/>
    <mergeCell ref="C5:E5"/>
  </mergeCells>
  <phoneticPr fontId="73"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sheetPr published="0">
    <tabColor theme="3"/>
  </sheetPr>
  <dimension ref="A1:H62"/>
  <sheetViews>
    <sheetView zoomScaleNormal="100" workbookViewId="0"/>
  </sheetViews>
  <sheetFormatPr baseColWidth="10" defaultColWidth="8.85546875" defaultRowHeight="12.75"/>
  <cols>
    <col min="1" max="1" width="96.7109375" style="348" customWidth="1"/>
    <col min="2" max="2" width="30.5703125" style="348" customWidth="1"/>
    <col min="3" max="5" width="22.5703125" style="348" customWidth="1"/>
    <col min="6" max="10" width="12.7109375" style="348" customWidth="1"/>
    <col min="11" max="11" width="10.5703125" style="348" customWidth="1"/>
    <col min="12" max="16384" width="8.85546875" style="348"/>
  </cols>
  <sheetData>
    <row r="1" spans="1:8" s="276" customFormat="1" ht="18">
      <c r="A1" s="75" t="s">
        <v>1582</v>
      </c>
      <c r="B1" s="75"/>
      <c r="C1" s="82"/>
      <c r="D1" s="82"/>
      <c r="E1" s="82"/>
    </row>
    <row r="2" spans="1:8" s="277" customFormat="1">
      <c r="A2" s="62" t="str">
        <f>'[5]PAGE DE GARDE'!C8</f>
        <v>ELECTRICITE</v>
      </c>
      <c r="B2" s="948" t="str">
        <f>'[5]PAGE DE GARDE'!C10</f>
        <v>REALITE 2015 V0</v>
      </c>
      <c r="C2" s="949"/>
      <c r="D2" s="949"/>
      <c r="E2" s="949"/>
      <c r="F2" s="2797"/>
      <c r="G2" s="2797"/>
      <c r="H2" s="2797"/>
    </row>
    <row r="3" spans="1:8" s="277" customFormat="1">
      <c r="A3" s="271" t="str">
        <f>'[5]PAGE DE GARDE'!C7</f>
        <v>GRD</v>
      </c>
      <c r="B3" s="73"/>
      <c r="C3" s="949"/>
      <c r="D3" s="949"/>
      <c r="E3" s="949"/>
      <c r="F3" s="2797"/>
      <c r="G3" s="2797"/>
      <c r="H3" s="2797"/>
    </row>
    <row r="4" spans="1:8" s="277" customFormat="1" ht="12" thickBot="1">
      <c r="A4" s="715"/>
      <c r="B4" s="715"/>
    </row>
    <row r="5" spans="1:8" s="277" customFormat="1" ht="11.25">
      <c r="A5" s="715"/>
      <c r="B5" s="715"/>
      <c r="C5" s="2610" t="str">
        <f>'[6]PAGE DE GARDE'!$B$15</f>
        <v>BUDGET 2015</v>
      </c>
      <c r="D5" s="2641" t="str">
        <f>'[6]PAGE DE GARDE'!$B$14</f>
        <v>REALITE 2015</v>
      </c>
      <c r="E5" s="2641" t="s">
        <v>965</v>
      </c>
    </row>
    <row r="6" spans="1:8" s="277" customFormat="1" ht="11.25">
      <c r="A6" s="715"/>
      <c r="B6" s="715"/>
      <c r="C6" s="2618"/>
      <c r="D6" s="2642"/>
      <c r="E6" s="2642"/>
    </row>
    <row r="7" spans="1:8" s="277" customFormat="1" ht="12" thickBot="1">
      <c r="A7" s="715"/>
      <c r="B7" s="715"/>
      <c r="C7" s="2612"/>
      <c r="D7" s="2643"/>
      <c r="E7" s="2643"/>
    </row>
    <row r="8" spans="1:8" ht="15">
      <c r="A8" s="2798" t="s">
        <v>1532</v>
      </c>
      <c r="B8" s="2799" t="s">
        <v>1310</v>
      </c>
      <c r="C8" s="2800">
        <v>0</v>
      </c>
      <c r="D8" s="2801">
        <v>0</v>
      </c>
      <c r="E8" s="2801">
        <f>+C8-D8</f>
        <v>0</v>
      </c>
    </row>
    <row r="9" spans="1:8" ht="12.75" customHeight="1">
      <c r="A9" s="2802" t="s">
        <v>1533</v>
      </c>
      <c r="B9" s="2803"/>
      <c r="C9" s="2804">
        <v>0.33989999999999998</v>
      </c>
      <c r="D9" s="2805">
        <v>0.33989999999999998</v>
      </c>
      <c r="E9" s="2805"/>
    </row>
    <row r="10" spans="1:8" ht="15">
      <c r="A10" s="2806" t="s">
        <v>1534</v>
      </c>
      <c r="B10" s="2807" t="s">
        <v>1535</v>
      </c>
      <c r="C10" s="2808">
        <f>C8/(1-C9)</f>
        <v>0</v>
      </c>
      <c r="D10" s="2809">
        <f t="shared" ref="D10" si="0">D8/(1-D9)</f>
        <v>0</v>
      </c>
      <c r="E10" s="2809"/>
    </row>
    <row r="11" spans="1:8" ht="15">
      <c r="A11" s="2802" t="s">
        <v>1536</v>
      </c>
      <c r="B11" s="2810" t="s">
        <v>1537</v>
      </c>
      <c r="C11" s="2811">
        <f>C10-C8</f>
        <v>0</v>
      </c>
      <c r="D11" s="2812">
        <f>D10-D8</f>
        <v>0</v>
      </c>
      <c r="E11" s="2812"/>
    </row>
    <row r="12" spans="1:8">
      <c r="A12" s="2813"/>
      <c r="B12" s="2814"/>
      <c r="C12" s="1163"/>
      <c r="D12" s="2815"/>
      <c r="E12" s="2815"/>
    </row>
    <row r="13" spans="1:8" ht="15">
      <c r="A13" s="2816" t="s">
        <v>1538</v>
      </c>
      <c r="B13" s="2817" t="s">
        <v>1539</v>
      </c>
      <c r="C13" s="2818">
        <f t="shared" ref="C13:D13" si="1">SUM(C14:C21)</f>
        <v>0</v>
      </c>
      <c r="D13" s="2818">
        <f t="shared" si="1"/>
        <v>0</v>
      </c>
      <c r="E13" s="2818">
        <f>+C13-D13</f>
        <v>0</v>
      </c>
    </row>
    <row r="14" spans="1:8">
      <c r="A14" s="2813" t="s">
        <v>1540</v>
      </c>
      <c r="B14" s="2819" t="s">
        <v>392</v>
      </c>
      <c r="C14" s="1163">
        <v>0</v>
      </c>
      <c r="D14" s="2815">
        <v>0</v>
      </c>
      <c r="E14" s="2815"/>
    </row>
    <row r="15" spans="1:8">
      <c r="A15" s="2813" t="s">
        <v>1541</v>
      </c>
      <c r="B15" s="2819" t="s">
        <v>393</v>
      </c>
      <c r="C15" s="1163">
        <v>0</v>
      </c>
      <c r="D15" s="2815">
        <v>0</v>
      </c>
      <c r="E15" s="2815"/>
    </row>
    <row r="16" spans="1:8">
      <c r="A16" s="2813" t="s">
        <v>1542</v>
      </c>
      <c r="B16" s="2819" t="s">
        <v>1543</v>
      </c>
      <c r="C16" s="1163">
        <v>0</v>
      </c>
      <c r="D16" s="2815">
        <v>0</v>
      </c>
      <c r="E16" s="2815"/>
    </row>
    <row r="17" spans="1:5">
      <c r="A17" s="2813" t="s">
        <v>1544</v>
      </c>
      <c r="B17" s="2819" t="s">
        <v>402</v>
      </c>
      <c r="C17" s="1163">
        <v>0</v>
      </c>
      <c r="D17" s="2815">
        <v>0</v>
      </c>
      <c r="E17" s="2815"/>
    </row>
    <row r="18" spans="1:5">
      <c r="A18" s="2813" t="s">
        <v>1545</v>
      </c>
      <c r="B18" s="2819" t="s">
        <v>403</v>
      </c>
      <c r="C18" s="1163">
        <v>0</v>
      </c>
      <c r="D18" s="2815">
        <v>0</v>
      </c>
      <c r="E18" s="2815"/>
    </row>
    <row r="19" spans="1:5">
      <c r="A19" s="2813" t="s">
        <v>1546</v>
      </c>
      <c r="B19" s="2819" t="s">
        <v>1547</v>
      </c>
      <c r="C19" s="1163">
        <v>0</v>
      </c>
      <c r="D19" s="2815">
        <v>0</v>
      </c>
      <c r="E19" s="2815"/>
    </row>
    <row r="20" spans="1:5">
      <c r="A20" s="2813" t="s">
        <v>1548</v>
      </c>
      <c r="B20" s="2819" t="s">
        <v>1549</v>
      </c>
      <c r="C20" s="1163">
        <v>0</v>
      </c>
      <c r="D20" s="2815">
        <v>0</v>
      </c>
      <c r="E20" s="2815"/>
    </row>
    <row r="21" spans="1:5">
      <c r="A21" s="2820" t="s">
        <v>1550</v>
      </c>
      <c r="B21" s="2819" t="s">
        <v>1551</v>
      </c>
      <c r="C21" s="1163">
        <v>0</v>
      </c>
      <c r="D21" s="2815">
        <v>0</v>
      </c>
      <c r="E21" s="2815"/>
    </row>
    <row r="22" spans="1:5" ht="15">
      <c r="A22" s="2802" t="s">
        <v>1533</v>
      </c>
      <c r="B22" s="2821">
        <v>0.33989999999999998</v>
      </c>
      <c r="C22" s="2822">
        <f>$B$22</f>
        <v>0.33989999999999998</v>
      </c>
      <c r="D22" s="2822">
        <f>$B$22</f>
        <v>0.33989999999999998</v>
      </c>
      <c r="E22" s="2823"/>
    </row>
    <row r="23" spans="1:5" ht="15">
      <c r="A23" s="2802" t="s">
        <v>1552</v>
      </c>
      <c r="B23" s="2819" t="s">
        <v>1553</v>
      </c>
      <c r="C23" s="2811">
        <f>C22*C13</f>
        <v>0</v>
      </c>
      <c r="D23" s="2812">
        <f>D22*D13</f>
        <v>0</v>
      </c>
      <c r="E23" s="2812"/>
    </row>
    <row r="24" spans="1:5" ht="15">
      <c r="A24" s="2824" t="s">
        <v>1554</v>
      </c>
      <c r="B24" s="2807" t="s">
        <v>1555</v>
      </c>
      <c r="C24" s="2825">
        <f>C23/(1-C22)</f>
        <v>0</v>
      </c>
      <c r="D24" s="2826">
        <f>D23/(1-D22)</f>
        <v>0</v>
      </c>
      <c r="E24" s="2826"/>
    </row>
    <row r="25" spans="1:5">
      <c r="A25" s="2813"/>
      <c r="B25" s="2814"/>
      <c r="C25" s="1163"/>
      <c r="D25" s="2815"/>
      <c r="E25" s="2815"/>
    </row>
    <row r="26" spans="1:5" ht="15">
      <c r="A26" s="2827" t="s">
        <v>1556</v>
      </c>
      <c r="B26" s="2828" t="s">
        <v>1557</v>
      </c>
      <c r="C26" s="2829">
        <f>C30*C31</f>
        <v>0</v>
      </c>
      <c r="D26" s="2818">
        <f>D30*D31</f>
        <v>0</v>
      </c>
      <c r="E26" s="2818">
        <f>+C26-D26</f>
        <v>0</v>
      </c>
    </row>
    <row r="27" spans="1:5">
      <c r="A27" s="2820" t="s">
        <v>1558</v>
      </c>
      <c r="B27" s="2819" t="s">
        <v>1559</v>
      </c>
      <c r="C27" s="2830">
        <v>0</v>
      </c>
      <c r="D27" s="2831">
        <v>0</v>
      </c>
      <c r="E27" s="2831"/>
    </row>
    <row r="28" spans="1:5">
      <c r="A28" s="2832" t="s">
        <v>1560</v>
      </c>
      <c r="B28" s="2819" t="s">
        <v>1561</v>
      </c>
      <c r="C28" s="2830">
        <v>0</v>
      </c>
      <c r="D28" s="2831">
        <v>0</v>
      </c>
      <c r="E28" s="2831"/>
    </row>
    <row r="29" spans="1:5">
      <c r="A29" s="2813" t="s">
        <v>1562</v>
      </c>
      <c r="B29" s="2819" t="s">
        <v>1563</v>
      </c>
      <c r="C29" s="2830">
        <v>0</v>
      </c>
      <c r="D29" s="2831">
        <v>0</v>
      </c>
      <c r="E29" s="2831"/>
    </row>
    <row r="30" spans="1:5">
      <c r="A30" s="2813" t="s">
        <v>1564</v>
      </c>
      <c r="B30" s="2819" t="s">
        <v>1565</v>
      </c>
      <c r="C30" s="2830">
        <f t="shared" ref="C30:D30" si="2">C27-C28-C29</f>
        <v>0</v>
      </c>
      <c r="D30" s="2831">
        <f t="shared" si="2"/>
        <v>0</v>
      </c>
      <c r="E30" s="2831"/>
    </row>
    <row r="31" spans="1:5" ht="15">
      <c r="A31" s="2802" t="s">
        <v>1566</v>
      </c>
      <c r="B31" s="2819" t="s">
        <v>1567</v>
      </c>
      <c r="C31" s="2833">
        <v>2.63E-2</v>
      </c>
      <c r="D31" s="2834">
        <v>2.63E-2</v>
      </c>
      <c r="E31" s="2834"/>
    </row>
    <row r="32" spans="1:5" ht="12.75" customHeight="1">
      <c r="A32" s="2802" t="s">
        <v>1533</v>
      </c>
      <c r="B32" s="2821">
        <v>0.33989999999999998</v>
      </c>
      <c r="C32" s="2822">
        <f>$B$32</f>
        <v>0.33989999999999998</v>
      </c>
      <c r="D32" s="2822">
        <f>$B$32</f>
        <v>0.33989999999999998</v>
      </c>
      <c r="E32" s="2823"/>
    </row>
    <row r="33" spans="1:5" ht="15">
      <c r="A33" s="2802" t="s">
        <v>1568</v>
      </c>
      <c r="B33" s="2819" t="s">
        <v>1569</v>
      </c>
      <c r="C33" s="2811">
        <f>C32*C26</f>
        <v>0</v>
      </c>
      <c r="D33" s="2812">
        <f t="shared" ref="D33" si="3">D32*D26</f>
        <v>0</v>
      </c>
      <c r="E33" s="2812"/>
    </row>
    <row r="34" spans="1:5" ht="15">
      <c r="A34" s="2824" t="s">
        <v>1570</v>
      </c>
      <c r="B34" s="2807" t="s">
        <v>1571</v>
      </c>
      <c r="C34" s="2825">
        <f>C33/(1-C32)</f>
        <v>0</v>
      </c>
      <c r="D34" s="2826">
        <f>D33/(1-D32)</f>
        <v>0</v>
      </c>
      <c r="E34" s="2826"/>
    </row>
    <row r="35" spans="1:5" ht="15">
      <c r="A35" s="2835"/>
      <c r="B35" s="2836"/>
      <c r="C35" s="1163"/>
      <c r="D35" s="2815"/>
      <c r="E35" s="2815"/>
    </row>
    <row r="36" spans="1:5" ht="15">
      <c r="A36" s="2837" t="s">
        <v>1572</v>
      </c>
      <c r="B36" s="2838" t="s">
        <v>1573</v>
      </c>
      <c r="C36" s="2839">
        <f>C10+C24-C34</f>
        <v>0</v>
      </c>
      <c r="D36" s="2840">
        <f>D10+D24-D34</f>
        <v>0</v>
      </c>
      <c r="E36" s="2839">
        <f>+C36-D36</f>
        <v>0</v>
      </c>
    </row>
    <row r="37" spans="1:5" ht="15">
      <c r="A37" s="2841" t="s">
        <v>1574</v>
      </c>
      <c r="B37" s="2842" t="s">
        <v>1575</v>
      </c>
      <c r="C37" s="2843">
        <f>C36+C13-C26</f>
        <v>0</v>
      </c>
      <c r="D37" s="2844">
        <f>D36+D13-D26</f>
        <v>0</v>
      </c>
      <c r="E37" s="2844">
        <f>+C37-D37</f>
        <v>0</v>
      </c>
    </row>
    <row r="38" spans="1:5" ht="15">
      <c r="A38" s="2845" t="s">
        <v>1533</v>
      </c>
      <c r="B38" s="2846">
        <v>0.33989999999999998</v>
      </c>
      <c r="C38" s="2847">
        <v>0.33989999999999998</v>
      </c>
      <c r="D38" s="2848">
        <v>0.33989999999999998</v>
      </c>
      <c r="E38" s="2848">
        <v>0.33989999999999998</v>
      </c>
    </row>
    <row r="39" spans="1:5" ht="15">
      <c r="A39" s="2849" t="s">
        <v>1576</v>
      </c>
      <c r="B39" s="2850" t="s">
        <v>1577</v>
      </c>
      <c r="C39" s="2851">
        <f>(C37*C38)</f>
        <v>0</v>
      </c>
      <c r="D39" s="2852">
        <f>(D37*D38)</f>
        <v>0</v>
      </c>
      <c r="E39" s="2852">
        <f>(E37*E38)</f>
        <v>0</v>
      </c>
    </row>
    <row r="40" spans="1:5" ht="15">
      <c r="A40" s="2845" t="s">
        <v>1578</v>
      </c>
      <c r="B40" s="2846" t="s">
        <v>1579</v>
      </c>
      <c r="C40" s="2847" t="e">
        <f>C39/C36</f>
        <v>#DIV/0!</v>
      </c>
      <c r="D40" s="2848" t="e">
        <f>D39/D36</f>
        <v>#DIV/0!</v>
      </c>
      <c r="E40" s="2848" t="e">
        <f>E39/E36</f>
        <v>#DIV/0!</v>
      </c>
    </row>
    <row r="41" spans="1:5" ht="15.75" thickBot="1">
      <c r="A41" s="2853" t="s">
        <v>1580</v>
      </c>
      <c r="B41" s="2854" t="s">
        <v>1581</v>
      </c>
      <c r="C41" s="2855" t="e">
        <f>C39/C8</f>
        <v>#DIV/0!</v>
      </c>
      <c r="D41" s="2856" t="e">
        <f t="shared" ref="D41:E41" si="4">D39/D8</f>
        <v>#DIV/0!</v>
      </c>
      <c r="E41" s="2856" t="e">
        <f t="shared" si="4"/>
        <v>#DIV/0!</v>
      </c>
    </row>
    <row r="58" ht="12.75" customHeight="1"/>
    <row r="59" ht="12.75" customHeight="1"/>
    <row r="60" ht="12.75" customHeight="1"/>
    <row r="61" ht="12.75" customHeight="1"/>
    <row r="62" ht="12.75" customHeight="1"/>
  </sheetData>
  <mergeCells count="3">
    <mergeCell ref="C5:C7"/>
    <mergeCell ref="D5:D7"/>
    <mergeCell ref="E5:E7"/>
  </mergeCells>
  <pageMargins left="0.70866141732283472" right="0.70866141732283472" top="0.74803149606299213" bottom="0.74803149606299213" header="0.31496062992125984" footer="0.31496062992125984"/>
  <pageSetup paperSize="9" scale="54" orientation="landscape" r:id="rId1"/>
</worksheet>
</file>

<file path=xl/worksheets/sheet74.xml><?xml version="1.0" encoding="utf-8"?>
<worksheet xmlns="http://schemas.openxmlformats.org/spreadsheetml/2006/main" xmlns:r="http://schemas.openxmlformats.org/officeDocument/2006/relationships">
  <sheetPr published="0">
    <tabColor theme="3"/>
  </sheetPr>
  <dimension ref="A1:G71"/>
  <sheetViews>
    <sheetView zoomScaleNormal="100" workbookViewId="0"/>
  </sheetViews>
  <sheetFormatPr baseColWidth="10" defaultColWidth="8.85546875" defaultRowHeight="12.75"/>
  <cols>
    <col min="1" max="1" width="22" style="353" customWidth="1"/>
    <col min="2" max="2" width="58.5703125" style="353" customWidth="1"/>
    <col min="3" max="6" width="21.28515625" style="353" customWidth="1"/>
    <col min="7" max="7" width="35.5703125" style="353" customWidth="1"/>
    <col min="8" max="16384" width="8.85546875" style="353"/>
  </cols>
  <sheetData>
    <row r="1" spans="1:6" ht="18">
      <c r="A1" s="75" t="s">
        <v>1583</v>
      </c>
      <c r="B1" s="75"/>
      <c r="C1" s="504"/>
      <c r="D1" s="504"/>
      <c r="E1" s="504"/>
      <c r="F1" s="504"/>
    </row>
    <row r="2" spans="1:6">
      <c r="A2" s="62" t="str">
        <f>'PAGE DE GARDE'!C8</f>
        <v>GAZ</v>
      </c>
      <c r="B2" s="948" t="str">
        <f>'PAGE DE GARDE'!C10</f>
        <v>REALITE 2015 V0</v>
      </c>
      <c r="C2" s="506"/>
      <c r="D2" s="757"/>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c r="A7" s="761"/>
      <c r="B7" s="762"/>
      <c r="C7" s="763"/>
      <c r="D7" s="763"/>
      <c r="E7" s="763"/>
      <c r="F7" s="764"/>
    </row>
    <row r="8" spans="1:6" ht="13.5" thickBot="1">
      <c r="A8" s="548" t="s">
        <v>1052</v>
      </c>
      <c r="B8" s="763"/>
      <c r="C8" s="763"/>
      <c r="D8" s="763"/>
      <c r="E8" s="763"/>
      <c r="F8" s="764"/>
    </row>
    <row r="9" spans="1:6" ht="12.75" customHeight="1">
      <c r="A9" s="2620" t="s">
        <v>798</v>
      </c>
      <c r="B9" s="2610" t="s">
        <v>799</v>
      </c>
      <c r="C9" s="2644" t="str">
        <f>'PAGE DE GARDE'!$B$16</f>
        <v>REALITE 2014</v>
      </c>
      <c r="D9" s="2613" t="str">
        <f>'PAGE DE GARDE'!$B$15</f>
        <v>BUDGET 2015</v>
      </c>
      <c r="E9" s="2613" t="str">
        <f>'PAGE DE GARDE'!$B$14</f>
        <v>REALITE 2015</v>
      </c>
      <c r="F9" s="2641" t="s">
        <v>965</v>
      </c>
    </row>
    <row r="10" spans="1:6">
      <c r="A10" s="2634"/>
      <c r="B10" s="2618"/>
      <c r="C10" s="2645"/>
      <c r="D10" s="2647"/>
      <c r="E10" s="2648"/>
      <c r="F10" s="2642"/>
    </row>
    <row r="11" spans="1:6" ht="13.5" thickBot="1">
      <c r="A11" s="2635"/>
      <c r="B11" s="2612"/>
      <c r="C11" s="2646"/>
      <c r="D11" s="2615"/>
      <c r="E11" s="2615"/>
      <c r="F11" s="2643"/>
    </row>
    <row r="12" spans="1:6">
      <c r="A12" s="766"/>
      <c r="B12" s="767"/>
      <c r="C12" s="768"/>
      <c r="D12" s="769"/>
      <c r="E12" s="769"/>
      <c r="F12" s="934"/>
    </row>
    <row r="13" spans="1:6">
      <c r="A13" s="770"/>
      <c r="B13" s="771"/>
      <c r="C13" s="772"/>
      <c r="D13" s="773"/>
      <c r="E13" s="773"/>
      <c r="F13" s="935">
        <f>D13-E13</f>
        <v>0</v>
      </c>
    </row>
    <row r="14" spans="1:6">
      <c r="A14" s="770"/>
      <c r="B14" s="771"/>
      <c r="C14" s="772"/>
      <c r="D14" s="773"/>
      <c r="E14" s="773"/>
      <c r="F14" s="935">
        <f t="shared" ref="F14:F27" si="0">D14-E14</f>
        <v>0</v>
      </c>
    </row>
    <row r="15" spans="1:6">
      <c r="A15" s="770"/>
      <c r="B15" s="771"/>
      <c r="C15" s="772"/>
      <c r="D15" s="773"/>
      <c r="E15" s="773"/>
      <c r="F15" s="935">
        <f t="shared" si="0"/>
        <v>0</v>
      </c>
    </row>
    <row r="16" spans="1:6">
      <c r="A16" s="770"/>
      <c r="B16" s="771"/>
      <c r="C16" s="772"/>
      <c r="D16" s="773"/>
      <c r="E16" s="773"/>
      <c r="F16" s="935">
        <f t="shared" si="0"/>
        <v>0</v>
      </c>
    </row>
    <row r="17" spans="1:7">
      <c r="A17" s="770"/>
      <c r="B17" s="771"/>
      <c r="C17" s="772"/>
      <c r="D17" s="773"/>
      <c r="E17" s="773"/>
      <c r="F17" s="935">
        <f t="shared" si="0"/>
        <v>0</v>
      </c>
    </row>
    <row r="18" spans="1:7">
      <c r="A18" s="770"/>
      <c r="B18" s="771"/>
      <c r="C18" s="772"/>
      <c r="D18" s="773"/>
      <c r="E18" s="773"/>
      <c r="F18" s="935">
        <f t="shared" si="0"/>
        <v>0</v>
      </c>
    </row>
    <row r="19" spans="1:7">
      <c r="A19" s="770"/>
      <c r="B19" s="771"/>
      <c r="C19" s="772"/>
      <c r="D19" s="773"/>
      <c r="E19" s="773"/>
      <c r="F19" s="935">
        <f t="shared" si="0"/>
        <v>0</v>
      </c>
    </row>
    <row r="20" spans="1:7">
      <c r="A20" s="770"/>
      <c r="B20" s="771"/>
      <c r="C20" s="772"/>
      <c r="D20" s="773"/>
      <c r="E20" s="773"/>
      <c r="F20" s="935">
        <f t="shared" si="0"/>
        <v>0</v>
      </c>
    </row>
    <row r="21" spans="1:7">
      <c r="A21" s="770"/>
      <c r="B21" s="771"/>
      <c r="C21" s="772"/>
      <c r="D21" s="773"/>
      <c r="E21" s="773"/>
      <c r="F21" s="935">
        <f t="shared" si="0"/>
        <v>0</v>
      </c>
    </row>
    <row r="22" spans="1:7">
      <c r="A22" s="770"/>
      <c r="B22" s="771"/>
      <c r="C22" s="772"/>
      <c r="D22" s="773"/>
      <c r="E22" s="773"/>
      <c r="F22" s="935">
        <f t="shared" si="0"/>
        <v>0</v>
      </c>
    </row>
    <row r="23" spans="1:7">
      <c r="A23" s="770"/>
      <c r="B23" s="771"/>
      <c r="C23" s="772"/>
      <c r="D23" s="773"/>
      <c r="E23" s="773"/>
      <c r="F23" s="935">
        <f t="shared" si="0"/>
        <v>0</v>
      </c>
    </row>
    <row r="24" spans="1:7">
      <c r="A24" s="770"/>
      <c r="B24" s="771"/>
      <c r="C24" s="772"/>
      <c r="D24" s="773"/>
      <c r="E24" s="773"/>
      <c r="F24" s="935">
        <f t="shared" si="0"/>
        <v>0</v>
      </c>
    </row>
    <row r="25" spans="1:7">
      <c r="A25" s="770"/>
      <c r="B25" s="771"/>
      <c r="C25" s="772"/>
      <c r="D25" s="773"/>
      <c r="E25" s="773"/>
      <c r="F25" s="935">
        <f t="shared" si="0"/>
        <v>0</v>
      </c>
    </row>
    <row r="26" spans="1:7">
      <c r="A26" s="770"/>
      <c r="B26" s="771"/>
      <c r="C26" s="772"/>
      <c r="D26" s="773"/>
      <c r="E26" s="773"/>
      <c r="F26" s="935">
        <f t="shared" si="0"/>
        <v>0</v>
      </c>
    </row>
    <row r="27" spans="1:7">
      <c r="A27" s="770"/>
      <c r="B27" s="771"/>
      <c r="C27" s="772"/>
      <c r="D27" s="773"/>
      <c r="E27" s="773"/>
      <c r="F27" s="935">
        <f t="shared" si="0"/>
        <v>0</v>
      </c>
    </row>
    <row r="28" spans="1:7" ht="13.5" thickBot="1">
      <c r="A28" s="766"/>
      <c r="B28" s="767"/>
      <c r="C28" s="774"/>
      <c r="D28" s="969"/>
      <c r="E28" s="969"/>
      <c r="F28" s="1242"/>
    </row>
    <row r="29" spans="1:7" ht="13.5" thickBot="1">
      <c r="A29" s="776" t="s">
        <v>369</v>
      </c>
      <c r="B29" s="777"/>
      <c r="C29" s="778">
        <f>SUM(C12:C28)</f>
        <v>0</v>
      </c>
      <c r="D29" s="779">
        <f t="shared" ref="D29:E29" si="1">SUM(D12:D28)</f>
        <v>0</v>
      </c>
      <c r="E29" s="779">
        <f t="shared" si="1"/>
        <v>0</v>
      </c>
      <c r="F29" s="780">
        <f>D29-E29</f>
        <v>0</v>
      </c>
      <c r="G29" s="1252" t="s">
        <v>1054</v>
      </c>
    </row>
    <row r="30" spans="1:7" ht="13.5" thickBot="1">
      <c r="A30" s="1257"/>
      <c r="B30" s="1258"/>
      <c r="C30" s="1258"/>
      <c r="D30" s="1258"/>
      <c r="E30" s="1258"/>
      <c r="F30" s="1259"/>
      <c r="G30" s="559"/>
    </row>
    <row r="31" spans="1:7" ht="13.5" thickBot="1">
      <c r="A31" s="1256" t="s">
        <v>1053</v>
      </c>
      <c r="B31" s="1248"/>
      <c r="C31" s="1248"/>
      <c r="D31" s="1248"/>
      <c r="E31" s="1248"/>
      <c r="F31" s="1249"/>
    </row>
    <row r="32" spans="1:7" ht="12.75" customHeight="1">
      <c r="A32" s="2620" t="s">
        <v>798</v>
      </c>
      <c r="B32" s="2610" t="s">
        <v>799</v>
      </c>
      <c r="C32" s="2644" t="str">
        <f>'PAGE DE GARDE'!$B$16</f>
        <v>REALITE 2014</v>
      </c>
      <c r="D32" s="2613" t="str">
        <f>'PAGE DE GARDE'!$B$15</f>
        <v>BUDGET 2015</v>
      </c>
      <c r="E32" s="2613" t="str">
        <f>'PAGE DE GARDE'!$B$14</f>
        <v>REALITE 2015</v>
      </c>
      <c r="F32" s="2641" t="s">
        <v>965</v>
      </c>
    </row>
    <row r="33" spans="1:7">
      <c r="A33" s="2621"/>
      <c r="B33" s="2611"/>
      <c r="C33" s="2652"/>
      <c r="D33" s="2648"/>
      <c r="E33" s="2648"/>
      <c r="F33" s="2642"/>
    </row>
    <row r="34" spans="1:7" ht="13.5" thickBot="1">
      <c r="A34" s="2635"/>
      <c r="B34" s="2612"/>
      <c r="C34" s="2646"/>
      <c r="D34" s="2615"/>
      <c r="E34" s="2615"/>
      <c r="F34" s="2643"/>
    </row>
    <row r="35" spans="1:7">
      <c r="A35" s="766"/>
      <c r="B35" s="767"/>
      <c r="C35" s="768"/>
      <c r="D35" s="769"/>
      <c r="E35" s="769"/>
      <c r="F35" s="934"/>
    </row>
    <row r="36" spans="1:7">
      <c r="A36" s="770"/>
      <c r="B36" s="771"/>
      <c r="C36" s="772"/>
      <c r="D36" s="773"/>
      <c r="E36" s="773"/>
      <c r="F36" s="935">
        <f t="shared" ref="F36:F50" si="2">D36-E36</f>
        <v>0</v>
      </c>
    </row>
    <row r="37" spans="1:7">
      <c r="A37" s="770"/>
      <c r="B37" s="771"/>
      <c r="C37" s="772"/>
      <c r="D37" s="773"/>
      <c r="E37" s="773"/>
      <c r="F37" s="935">
        <f t="shared" si="2"/>
        <v>0</v>
      </c>
    </row>
    <row r="38" spans="1:7">
      <c r="A38" s="770"/>
      <c r="B38" s="771"/>
      <c r="C38" s="772"/>
      <c r="D38" s="773"/>
      <c r="E38" s="773"/>
      <c r="F38" s="935">
        <f t="shared" si="2"/>
        <v>0</v>
      </c>
    </row>
    <row r="39" spans="1:7">
      <c r="A39" s="770"/>
      <c r="B39" s="771"/>
      <c r="C39" s="772"/>
      <c r="D39" s="773"/>
      <c r="E39" s="773"/>
      <c r="F39" s="935">
        <f t="shared" si="2"/>
        <v>0</v>
      </c>
    </row>
    <row r="40" spans="1:7">
      <c r="A40" s="770"/>
      <c r="B40" s="771"/>
      <c r="C40" s="772"/>
      <c r="D40" s="773"/>
      <c r="E40" s="773"/>
      <c r="F40" s="935">
        <f t="shared" si="2"/>
        <v>0</v>
      </c>
    </row>
    <row r="41" spans="1:7">
      <c r="A41" s="770"/>
      <c r="B41" s="771"/>
      <c r="C41" s="772"/>
      <c r="D41" s="773"/>
      <c r="E41" s="773"/>
      <c r="F41" s="935">
        <f t="shared" si="2"/>
        <v>0</v>
      </c>
    </row>
    <row r="42" spans="1:7">
      <c r="A42" s="770"/>
      <c r="B42" s="771"/>
      <c r="C42" s="772"/>
      <c r="D42" s="773"/>
      <c r="E42" s="773"/>
      <c r="F42" s="935">
        <f t="shared" si="2"/>
        <v>0</v>
      </c>
    </row>
    <row r="43" spans="1:7">
      <c r="A43" s="770"/>
      <c r="B43" s="771"/>
      <c r="C43" s="772"/>
      <c r="D43" s="773"/>
      <c r="E43" s="773"/>
      <c r="F43" s="935">
        <f t="shared" si="2"/>
        <v>0</v>
      </c>
    </row>
    <row r="44" spans="1:7">
      <c r="A44" s="770"/>
      <c r="B44" s="771"/>
      <c r="C44" s="772"/>
      <c r="D44" s="773"/>
      <c r="E44" s="773"/>
      <c r="F44" s="935">
        <f t="shared" si="2"/>
        <v>0</v>
      </c>
    </row>
    <row r="45" spans="1:7">
      <c r="A45" s="770"/>
      <c r="B45" s="771"/>
      <c r="C45" s="772"/>
      <c r="D45" s="773"/>
      <c r="E45" s="773"/>
      <c r="F45" s="935">
        <f t="shared" si="2"/>
        <v>0</v>
      </c>
    </row>
    <row r="46" spans="1:7">
      <c r="A46" s="770"/>
      <c r="B46" s="771"/>
      <c r="C46" s="772"/>
      <c r="D46" s="773"/>
      <c r="E46" s="773"/>
      <c r="F46" s="935"/>
      <c r="G46" s="353">
        <f>'Tableau 3A bis'!Q97</f>
        <v>0</v>
      </c>
    </row>
    <row r="47" spans="1:7">
      <c r="A47" s="770"/>
      <c r="B47" s="771"/>
      <c r="C47" s="772"/>
      <c r="D47" s="773"/>
      <c r="E47" s="773"/>
      <c r="F47" s="935">
        <f t="shared" si="2"/>
        <v>0</v>
      </c>
    </row>
    <row r="48" spans="1:7">
      <c r="A48" s="770"/>
      <c r="B48" s="771"/>
      <c r="C48" s="772"/>
      <c r="D48" s="773"/>
      <c r="E48" s="773"/>
      <c r="F48" s="935">
        <f t="shared" si="2"/>
        <v>0</v>
      </c>
    </row>
    <row r="49" spans="1:7">
      <c r="A49" s="770"/>
      <c r="B49" s="771"/>
      <c r="C49" s="772"/>
      <c r="D49" s="773"/>
      <c r="E49" s="773"/>
      <c r="F49" s="935">
        <f t="shared" si="2"/>
        <v>0</v>
      </c>
    </row>
    <row r="50" spans="1:7">
      <c r="A50" s="770"/>
      <c r="B50" s="771"/>
      <c r="C50" s="772"/>
      <c r="D50" s="773"/>
      <c r="E50" s="773"/>
      <c r="F50" s="935">
        <f t="shared" si="2"/>
        <v>0</v>
      </c>
    </row>
    <row r="51" spans="1:7" ht="13.5" thickBot="1">
      <c r="A51" s="766"/>
      <c r="B51" s="767"/>
      <c r="C51" s="774"/>
      <c r="D51" s="969"/>
      <c r="E51" s="969"/>
      <c r="F51" s="1242"/>
    </row>
    <row r="52" spans="1:7" ht="13.5" thickBot="1">
      <c r="A52" s="776" t="s">
        <v>369</v>
      </c>
      <c r="B52" s="777"/>
      <c r="C52" s="778">
        <f>SUM(C35:C51)</f>
        <v>0</v>
      </c>
      <c r="D52" s="779">
        <f t="shared" ref="D52:E52" si="3">SUM(D35:D51)</f>
        <v>0</v>
      </c>
      <c r="E52" s="779">
        <f t="shared" si="3"/>
        <v>0</v>
      </c>
      <c r="F52" s="780">
        <f>D52-E52</f>
        <v>0</v>
      </c>
      <c r="G52" s="1252" t="s">
        <v>1055</v>
      </c>
    </row>
    <row r="53" spans="1:7" ht="13.5" thickBot="1">
      <c r="A53" s="1250"/>
      <c r="B53" s="1251"/>
      <c r="C53" s="1251"/>
      <c r="D53" s="1251"/>
      <c r="E53" s="1251"/>
      <c r="F53" s="1251"/>
    </row>
    <row r="54" spans="1:7" ht="13.5" thickBot="1">
      <c r="A54" s="776" t="s">
        <v>1056</v>
      </c>
      <c r="B54" s="777"/>
      <c r="C54" s="776">
        <f>C29+C52</f>
        <v>0</v>
      </c>
      <c r="D54" s="779">
        <f>D29+D52</f>
        <v>0</v>
      </c>
      <c r="E54" s="779">
        <f>E29+E52</f>
        <v>0</v>
      </c>
      <c r="F54" s="1283">
        <f>F29+F52</f>
        <v>0</v>
      </c>
      <c r="G54" s="1252" t="s">
        <v>648</v>
      </c>
    </row>
    <row r="55" spans="1:7">
      <c r="A55" s="1253"/>
      <c r="B55" s="1254"/>
      <c r="C55" s="1254"/>
      <c r="D55" s="1254"/>
      <c r="E55" s="1254"/>
      <c r="F55" s="1254"/>
    </row>
    <row r="56" spans="1:7" ht="13.5" thickBot="1">
      <c r="A56" s="1255"/>
      <c r="B56" s="788"/>
      <c r="C56" s="788"/>
      <c r="D56" s="788"/>
      <c r="E56" s="788"/>
      <c r="F56" s="788"/>
    </row>
    <row r="57" spans="1:7" ht="14.25">
      <c r="A57" s="1024" t="s">
        <v>967</v>
      </c>
      <c r="B57" s="1025"/>
      <c r="C57" s="1026"/>
      <c r="D57" s="1026"/>
      <c r="E57" s="1026"/>
      <c r="F57" s="1027"/>
    </row>
    <row r="58" spans="1:7" ht="12.75" customHeight="1">
      <c r="A58" s="936"/>
      <c r="B58" s="553"/>
      <c r="C58" s="553"/>
      <c r="D58" s="553"/>
      <c r="E58" s="553"/>
      <c r="F58" s="1028"/>
    </row>
    <row r="59" spans="1:7" ht="12.75" customHeight="1">
      <c r="A59" s="2616" t="s">
        <v>966</v>
      </c>
      <c r="B59" s="2438"/>
      <c r="C59" s="2438"/>
      <c r="D59" s="2438"/>
      <c r="E59" s="2438"/>
      <c r="F59" s="2617"/>
    </row>
    <row r="60" spans="1:7" ht="12.75" customHeight="1">
      <c r="A60" s="2616"/>
      <c r="B60" s="2438"/>
      <c r="C60" s="2438"/>
      <c r="D60" s="2438"/>
      <c r="E60" s="2438"/>
      <c r="F60" s="2617"/>
    </row>
    <row r="61" spans="1:7" ht="12.75" customHeight="1">
      <c r="A61" s="1441"/>
      <c r="B61" s="1439"/>
      <c r="C61" s="1439"/>
      <c r="D61" s="1439"/>
      <c r="E61" s="1439"/>
      <c r="F61" s="1442"/>
    </row>
    <row r="62" spans="1:7" ht="12.75" customHeight="1">
      <c r="A62" s="1441"/>
      <c r="B62" s="1439"/>
      <c r="C62" s="1439"/>
      <c r="D62" s="1439"/>
      <c r="E62" s="1439"/>
      <c r="F62" s="1442"/>
    </row>
    <row r="63" spans="1:7">
      <c r="A63" s="1403"/>
      <c r="B63" s="1306"/>
      <c r="C63" s="1306"/>
      <c r="D63" s="1306"/>
      <c r="E63" s="1306"/>
      <c r="F63" s="1307"/>
    </row>
    <row r="64" spans="1:7">
      <c r="A64" s="1305"/>
      <c r="B64" s="1306"/>
      <c r="C64" s="1306"/>
      <c r="D64" s="1306"/>
      <c r="E64" s="1306"/>
      <c r="F64" s="1307"/>
    </row>
    <row r="65" spans="1:6">
      <c r="A65" s="1305"/>
      <c r="B65" s="1306"/>
      <c r="C65" s="1306"/>
      <c r="D65" s="1306"/>
      <c r="E65" s="1306"/>
      <c r="F65" s="1307"/>
    </row>
    <row r="66" spans="1:6">
      <c r="A66" s="1305"/>
      <c r="B66" s="1306"/>
      <c r="C66" s="1306"/>
      <c r="D66" s="1306"/>
      <c r="E66" s="1306"/>
      <c r="F66" s="1307"/>
    </row>
    <row r="67" spans="1:6" ht="13.5" thickBot="1">
      <c r="A67" s="797"/>
      <c r="B67" s="798"/>
      <c r="C67" s="798"/>
      <c r="D67" s="798"/>
      <c r="E67" s="798"/>
      <c r="F67" s="1105"/>
    </row>
    <row r="68" spans="1:6">
      <c r="A68" s="565"/>
      <c r="B68" s="565"/>
      <c r="C68" s="565"/>
      <c r="D68" s="565"/>
      <c r="E68" s="565"/>
      <c r="F68" s="565"/>
    </row>
    <row r="69" spans="1:6" ht="18">
      <c r="A69" s="2931" t="s">
        <v>510</v>
      </c>
      <c r="B69" s="565"/>
      <c r="C69" s="565"/>
      <c r="D69" s="565"/>
      <c r="E69" s="565"/>
      <c r="F69" s="565"/>
    </row>
    <row r="70" spans="1:6" s="355" customFormat="1">
      <c r="A70" s="2996" t="s">
        <v>1629</v>
      </c>
      <c r="B70" s="2997" t="str">
        <f>ANNEXES!D22</f>
        <v xml:space="preserve">Une copie du courrier émanant du fonds de participation valorisant le montant de l'indemnité due par le GRD pour l'année 2015. </v>
      </c>
      <c r="C70" s="1693"/>
      <c r="D70" s="1693"/>
      <c r="E70" s="1693"/>
      <c r="F70" s="1693"/>
    </row>
    <row r="71" spans="1:6" s="355" customFormat="1">
      <c r="A71" s="1693"/>
      <c r="B71" s="1693"/>
      <c r="C71" s="1693"/>
      <c r="D71" s="1693"/>
      <c r="E71" s="1693"/>
      <c r="F71" s="1693"/>
    </row>
  </sheetData>
  <mergeCells count="14">
    <mergeCell ref="A59:F59"/>
    <mergeCell ref="A60:F60"/>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4" orientation="landscape" r:id="rId1"/>
</worksheet>
</file>

<file path=xl/worksheets/sheet75.xml><?xml version="1.0" encoding="utf-8"?>
<worksheet xmlns="http://schemas.openxmlformats.org/spreadsheetml/2006/main" xmlns:r="http://schemas.openxmlformats.org/officeDocument/2006/relationships">
  <sheetPr published="0" enableFormatConditionsCalculation="0">
    <pageSetUpPr fitToPage="1"/>
  </sheetPr>
  <dimension ref="A1:H35"/>
  <sheetViews>
    <sheetView showGridLines="0" zoomScaleNormal="100" zoomScaleSheetLayoutView="100" workbookViewId="0"/>
  </sheetViews>
  <sheetFormatPr baseColWidth="10" defaultColWidth="8.85546875" defaultRowHeight="12.75"/>
  <cols>
    <col min="1" max="1" width="20" style="353" customWidth="1"/>
    <col min="2" max="2" width="55.7109375" style="353" customWidth="1"/>
    <col min="3" max="6" width="20" style="353" customWidth="1"/>
    <col min="7" max="16384" width="8.85546875" style="353"/>
  </cols>
  <sheetData>
    <row r="1" spans="1:6" ht="18">
      <c r="A1" s="75" t="s">
        <v>1221</v>
      </c>
      <c r="B1" s="75"/>
      <c r="C1" s="504"/>
      <c r="D1" s="504"/>
      <c r="E1" s="504"/>
      <c r="F1" s="504"/>
    </row>
    <row r="2" spans="1:6">
      <c r="A2" s="62" t="str">
        <f>'PAGE DE GARDE'!C8</f>
        <v>GAZ</v>
      </c>
      <c r="B2" s="948" t="str">
        <f>'PAGE DE GARDE'!C10</f>
        <v>REALITE 2015 V0</v>
      </c>
      <c r="C2" s="506"/>
      <c r="D2" s="506"/>
      <c r="E2" s="506"/>
      <c r="F2" s="506"/>
    </row>
    <row r="3" spans="1:6">
      <c r="A3" s="271" t="str">
        <f>'PAGE DE GARDE'!C7</f>
        <v>GRD</v>
      </c>
      <c r="B3" s="73"/>
      <c r="C3" s="506"/>
      <c r="D3" s="506"/>
      <c r="E3" s="506"/>
      <c r="F3" s="506"/>
    </row>
    <row r="4" spans="1:6" ht="13.5" thickBot="1"/>
    <row r="5" spans="1:6">
      <c r="A5" s="759"/>
      <c r="B5" s="760"/>
      <c r="C5" s="760"/>
      <c r="D5" s="760"/>
      <c r="E5" s="760"/>
      <c r="F5" s="933"/>
    </row>
    <row r="6" spans="1:6">
      <c r="A6" s="761" t="s">
        <v>796</v>
      </c>
      <c r="B6" s="762"/>
      <c r="C6" s="763"/>
      <c r="D6" s="763"/>
      <c r="E6" s="763"/>
      <c r="F6" s="764"/>
    </row>
    <row r="7" spans="1:6" ht="13.5" thickBot="1">
      <c r="A7" s="765"/>
      <c r="B7" s="763"/>
      <c r="C7" s="763"/>
      <c r="D7" s="763"/>
      <c r="E7" s="763"/>
      <c r="F7" s="764"/>
    </row>
    <row r="8" spans="1:6" ht="12.75" customHeight="1">
      <c r="A8" s="2620" t="s">
        <v>798</v>
      </c>
      <c r="B8" s="2610" t="s">
        <v>799</v>
      </c>
      <c r="C8" s="2644" t="str">
        <f>'PAGE DE GARDE'!$B$16</f>
        <v>REALITE 2014</v>
      </c>
      <c r="D8" s="2613" t="str">
        <f>'PAGE DE GARDE'!$B$15</f>
        <v>BUDGET 2015</v>
      </c>
      <c r="E8" s="2613" t="str">
        <f>'PAGE DE GARDE'!$B$14</f>
        <v>REALITE 2015</v>
      </c>
      <c r="F8" s="2641" t="s">
        <v>965</v>
      </c>
    </row>
    <row r="9" spans="1:6">
      <c r="A9" s="2621"/>
      <c r="B9" s="2611"/>
      <c r="C9" s="2652"/>
      <c r="D9" s="2648"/>
      <c r="E9" s="2648"/>
      <c r="F9" s="2642"/>
    </row>
    <row r="10" spans="1:6" ht="13.5" thickBot="1">
      <c r="A10" s="2622"/>
      <c r="B10" s="2623"/>
      <c r="C10" s="2653"/>
      <c r="D10" s="2624"/>
      <c r="E10" s="2615"/>
      <c r="F10" s="2643"/>
    </row>
    <row r="11" spans="1:6">
      <c r="A11" s="766"/>
      <c r="B11" s="767"/>
      <c r="C11" s="766"/>
      <c r="D11" s="775"/>
      <c r="E11" s="775"/>
      <c r="F11" s="792"/>
    </row>
    <row r="12" spans="1:6">
      <c r="A12" s="770"/>
      <c r="B12" s="771"/>
      <c r="C12" s="770"/>
      <c r="D12" s="773"/>
      <c r="E12" s="773"/>
      <c r="F12" s="1261">
        <f t="shared" ref="F12:F23" si="0">D12-E12</f>
        <v>0</v>
      </c>
    </row>
    <row r="13" spans="1:6">
      <c r="A13" s="770"/>
      <c r="B13" s="771"/>
      <c r="C13" s="770"/>
      <c r="D13" s="773"/>
      <c r="E13" s="773"/>
      <c r="F13" s="1261">
        <f t="shared" si="0"/>
        <v>0</v>
      </c>
    </row>
    <row r="14" spans="1:6">
      <c r="A14" s="770"/>
      <c r="B14" s="771"/>
      <c r="C14" s="770"/>
      <c r="D14" s="773"/>
      <c r="E14" s="773"/>
      <c r="F14" s="1261">
        <f t="shared" si="0"/>
        <v>0</v>
      </c>
    </row>
    <row r="15" spans="1:6">
      <c r="A15" s="770"/>
      <c r="B15" s="771"/>
      <c r="C15" s="770"/>
      <c r="D15" s="773"/>
      <c r="E15" s="773"/>
      <c r="F15" s="1261">
        <f t="shared" si="0"/>
        <v>0</v>
      </c>
    </row>
    <row r="16" spans="1:6">
      <c r="A16" s="770"/>
      <c r="B16" s="771"/>
      <c r="C16" s="770"/>
      <c r="D16" s="773"/>
      <c r="E16" s="773"/>
      <c r="F16" s="1261">
        <f t="shared" si="0"/>
        <v>0</v>
      </c>
    </row>
    <row r="17" spans="1:8">
      <c r="A17" s="770"/>
      <c r="B17" s="771"/>
      <c r="C17" s="770"/>
      <c r="D17" s="773"/>
      <c r="E17" s="773"/>
      <c r="F17" s="1261">
        <f t="shared" si="0"/>
        <v>0</v>
      </c>
    </row>
    <row r="18" spans="1:8">
      <c r="A18" s="770"/>
      <c r="B18" s="771"/>
      <c r="C18" s="770"/>
      <c r="D18" s="773"/>
      <c r="E18" s="773"/>
      <c r="F18" s="1261">
        <f t="shared" si="0"/>
        <v>0</v>
      </c>
    </row>
    <row r="19" spans="1:8">
      <c r="A19" s="770"/>
      <c r="B19" s="771"/>
      <c r="C19" s="770"/>
      <c r="D19" s="773"/>
      <c r="E19" s="773"/>
      <c r="F19" s="1261">
        <f t="shared" si="0"/>
        <v>0</v>
      </c>
    </row>
    <row r="20" spans="1:8">
      <c r="A20" s="770"/>
      <c r="B20" s="771"/>
      <c r="C20" s="770"/>
      <c r="D20" s="773"/>
      <c r="E20" s="773"/>
      <c r="F20" s="1261">
        <f t="shared" si="0"/>
        <v>0</v>
      </c>
    </row>
    <row r="21" spans="1:8">
      <c r="A21" s="770"/>
      <c r="B21" s="771"/>
      <c r="C21" s="770"/>
      <c r="D21" s="773"/>
      <c r="E21" s="773"/>
      <c r="F21" s="1261">
        <f t="shared" si="0"/>
        <v>0</v>
      </c>
    </row>
    <row r="22" spans="1:8">
      <c r="A22" s="770"/>
      <c r="B22" s="771"/>
      <c r="C22" s="770"/>
      <c r="D22" s="773"/>
      <c r="E22" s="773"/>
      <c r="F22" s="1261">
        <f t="shared" si="0"/>
        <v>0</v>
      </c>
    </row>
    <row r="23" spans="1:8">
      <c r="A23" s="770"/>
      <c r="B23" s="771"/>
      <c r="C23" s="770"/>
      <c r="D23" s="773"/>
      <c r="E23" s="773"/>
      <c r="F23" s="1261">
        <f t="shared" si="0"/>
        <v>0</v>
      </c>
    </row>
    <row r="24" spans="1:8" ht="13.5" thickBot="1">
      <c r="A24" s="766"/>
      <c r="B24" s="767"/>
      <c r="C24" s="766"/>
      <c r="D24" s="775"/>
      <c r="E24" s="775"/>
      <c r="F24" s="792"/>
    </row>
    <row r="25" spans="1:8" ht="13.5" thickBot="1">
      <c r="A25" s="776" t="s">
        <v>369</v>
      </c>
      <c r="B25" s="777"/>
      <c r="C25" s="776">
        <f>SUM(C6:C24)</f>
        <v>0</v>
      </c>
      <c r="D25" s="779">
        <f t="shared" ref="D25:F25" si="1">SUM(D6:D24)</f>
        <v>0</v>
      </c>
      <c r="E25" s="779">
        <f t="shared" si="1"/>
        <v>0</v>
      </c>
      <c r="F25" s="1283">
        <f t="shared" si="1"/>
        <v>0</v>
      </c>
    </row>
    <row r="26" spans="1:8">
      <c r="A26" s="782"/>
      <c r="B26" s="783"/>
      <c r="C26" s="783"/>
      <c r="D26" s="783"/>
      <c r="E26" s="783"/>
      <c r="F26" s="784"/>
    </row>
    <row r="27" spans="1:8">
      <c r="A27" s="2649"/>
      <c r="B27" s="2650"/>
      <c r="C27" s="2650"/>
      <c r="D27" s="2650"/>
      <c r="E27" s="2650"/>
      <c r="F27" s="2651"/>
    </row>
    <row r="28" spans="1:8" ht="13.5" thickBot="1">
      <c r="A28" s="789"/>
      <c r="B28" s="790"/>
      <c r="C28" s="790"/>
      <c r="D28" s="790"/>
      <c r="E28" s="790"/>
      <c r="F28" s="793"/>
    </row>
    <row r="29" spans="1:8">
      <c r="A29" s="785"/>
      <c r="B29" s="786"/>
      <c r="C29" s="786"/>
      <c r="D29" s="786"/>
      <c r="E29" s="786"/>
      <c r="F29" s="786"/>
    </row>
    <row r="30" spans="1:8" ht="12.75" customHeight="1">
      <c r="A30" s="785"/>
      <c r="B30" s="786"/>
      <c r="C30" s="786"/>
      <c r="D30" s="786"/>
      <c r="E30" s="786"/>
      <c r="F30" s="786"/>
    </row>
    <row r="31" spans="1:8" ht="18">
      <c r="A31" s="208" t="s">
        <v>510</v>
      </c>
      <c r="B31" s="553"/>
      <c r="C31" s="553"/>
      <c r="D31" s="553"/>
      <c r="E31" s="553"/>
      <c r="F31" s="553"/>
      <c r="G31" s="752"/>
      <c r="H31" s="752"/>
    </row>
    <row r="32" spans="1:8" s="484" customFormat="1" ht="33" customHeight="1">
      <c r="A32" s="2999" t="s">
        <v>1624</v>
      </c>
      <c r="B32" s="2667" t="str">
        <f>ANNEXES!D23</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32" s="2667"/>
      <c r="D32" s="2667"/>
      <c r="E32" s="2667"/>
      <c r="F32" s="2667"/>
      <c r="G32" s="2936"/>
      <c r="H32" s="2936"/>
    </row>
    <row r="33" spans="1:8" s="484" customFormat="1">
      <c r="A33" s="2998"/>
      <c r="B33" s="2936"/>
      <c r="C33" s="2936"/>
      <c r="D33" s="2936"/>
      <c r="E33" s="2936"/>
      <c r="F33" s="2936"/>
      <c r="G33" s="2936"/>
      <c r="H33" s="2936"/>
    </row>
    <row r="34" spans="1:8">
      <c r="A34" s="355"/>
      <c r="B34" s="355"/>
      <c r="C34" s="355"/>
      <c r="D34" s="355"/>
      <c r="E34" s="355"/>
      <c r="F34" s="355"/>
      <c r="G34" s="355"/>
      <c r="H34" s="355"/>
    </row>
    <row r="35" spans="1:8">
      <c r="A35" s="355"/>
      <c r="B35" s="355"/>
      <c r="C35" s="355"/>
      <c r="D35" s="355"/>
      <c r="E35" s="355"/>
      <c r="F35" s="355"/>
      <c r="G35" s="355"/>
      <c r="H35" s="355"/>
    </row>
  </sheetData>
  <mergeCells count="8">
    <mergeCell ref="F8:F10"/>
    <mergeCell ref="A27:F27"/>
    <mergeCell ref="A8:A10"/>
    <mergeCell ref="B8:B10"/>
    <mergeCell ref="C8:C10"/>
    <mergeCell ref="D8:D10"/>
    <mergeCell ref="E8:E10"/>
    <mergeCell ref="B32:F32"/>
  </mergeCells>
  <phoneticPr fontId="73"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sheetPr published="0" enableFormatConditionsCalculation="0">
    <pageSetUpPr fitToPage="1"/>
  </sheetPr>
  <dimension ref="A1:D77"/>
  <sheetViews>
    <sheetView showGridLines="0" zoomScaleNormal="100" zoomScaleSheetLayoutView="85" workbookViewId="0"/>
  </sheetViews>
  <sheetFormatPr baseColWidth="10" defaultColWidth="8.85546875" defaultRowHeight="12.75"/>
  <cols>
    <col min="1" max="1" width="73.42578125" style="206" customWidth="1"/>
    <col min="2" max="3" width="20.7109375" style="206" customWidth="1"/>
    <col min="4" max="4" width="24.7109375" style="206" customWidth="1"/>
    <col min="5" max="16384" width="8.85546875" style="206"/>
  </cols>
  <sheetData>
    <row r="1" spans="1:4" ht="18">
      <c r="A1" s="75" t="s">
        <v>1245</v>
      </c>
      <c r="B1" s="75"/>
      <c r="C1" s="78"/>
      <c r="D1" s="78"/>
    </row>
    <row r="2" spans="1:4">
      <c r="A2" s="62" t="str">
        <f>'PAGE DE GARDE'!C8</f>
        <v>GAZ</v>
      </c>
      <c r="B2" s="948" t="str">
        <f>'PAGE DE GARDE'!C10</f>
        <v>REALITE 2015 V0</v>
      </c>
      <c r="C2" s="70"/>
      <c r="D2" s="70"/>
    </row>
    <row r="3" spans="1:4">
      <c r="A3" s="271" t="str">
        <f>'PAGE DE GARDE'!C7</f>
        <v>GRD</v>
      </c>
      <c r="B3" s="73"/>
      <c r="C3" s="70"/>
      <c r="D3" s="70"/>
    </row>
    <row r="6" spans="1:4" ht="13.5" thickBot="1"/>
    <row r="7" spans="1:4" ht="17.25" customHeight="1" thickBot="1">
      <c r="A7" s="1157" t="s">
        <v>162</v>
      </c>
      <c r="B7" s="1757" t="str">
        <f>'PAGE DE GARDE'!B16</f>
        <v>REALITE 2014</v>
      </c>
      <c r="C7" s="1757" t="str">
        <f>'PAGE DE GARDE'!B15</f>
        <v>BUDGET 2015</v>
      </c>
      <c r="D7" s="1758" t="str">
        <f>'PAGE DE GARDE'!B14</f>
        <v>REALITE 2015</v>
      </c>
    </row>
    <row r="8" spans="1:4">
      <c r="A8" s="1759"/>
      <c r="B8" s="1760"/>
      <c r="C8" s="1760"/>
      <c r="D8" s="1761"/>
    </row>
    <row r="9" spans="1:4">
      <c r="A9" s="1762" t="s">
        <v>163</v>
      </c>
      <c r="B9" s="1161"/>
      <c r="C9" s="1161"/>
      <c r="D9" s="1163"/>
    </row>
    <row r="10" spans="1:4">
      <c r="A10" s="1762" t="s">
        <v>164</v>
      </c>
      <c r="B10" s="1973"/>
      <c r="C10" s="1973"/>
      <c r="D10" s="1974"/>
    </row>
    <row r="11" spans="1:4" s="207" customFormat="1">
      <c r="A11" s="1765" t="s">
        <v>165</v>
      </c>
      <c r="B11" s="1162"/>
      <c r="C11" s="1162"/>
      <c r="D11" s="1164"/>
    </row>
    <row r="12" spans="1:4">
      <c r="A12" s="1766"/>
      <c r="B12" s="1767"/>
      <c r="C12" s="1767"/>
      <c r="D12" s="1768"/>
    </row>
    <row r="13" spans="1:4">
      <c r="A13" s="1759"/>
      <c r="B13" s="1763"/>
      <c r="C13" s="1763"/>
      <c r="D13" s="1764"/>
    </row>
    <row r="14" spans="1:4" s="207" customFormat="1">
      <c r="A14" s="1765" t="s">
        <v>166</v>
      </c>
      <c r="B14" s="1162"/>
      <c r="C14" s="1162"/>
      <c r="D14" s="1164"/>
    </row>
    <row r="15" spans="1:4">
      <c r="A15" s="1762" t="s">
        <v>167</v>
      </c>
      <c r="B15" s="1161"/>
      <c r="C15" s="1161"/>
      <c r="D15" s="1163"/>
    </row>
    <row r="16" spans="1:4">
      <c r="A16" s="1762" t="s">
        <v>168</v>
      </c>
      <c r="B16" s="1161"/>
      <c r="C16" s="1161"/>
      <c r="D16" s="1163"/>
    </row>
    <row r="17" spans="1:4">
      <c r="A17" s="1762" t="s">
        <v>169</v>
      </c>
      <c r="B17" s="1161"/>
      <c r="C17" s="1161"/>
      <c r="D17" s="1163"/>
    </row>
    <row r="18" spans="1:4">
      <c r="A18" s="1762" t="s">
        <v>170</v>
      </c>
      <c r="B18" s="1161"/>
      <c r="C18" s="1161"/>
      <c r="D18" s="1163"/>
    </row>
    <row r="19" spans="1:4">
      <c r="A19" s="1762" t="s">
        <v>171</v>
      </c>
      <c r="B19" s="1161"/>
      <c r="C19" s="1161"/>
      <c r="D19" s="1163"/>
    </row>
    <row r="20" spans="1:4">
      <c r="A20" s="1762" t="s">
        <v>172</v>
      </c>
      <c r="B20" s="1161"/>
      <c r="C20" s="1161"/>
      <c r="D20" s="1163"/>
    </row>
    <row r="21" spans="1:4">
      <c r="A21" s="1762" t="s">
        <v>173</v>
      </c>
      <c r="B21" s="1161"/>
      <c r="C21" s="1161"/>
      <c r="D21" s="1163"/>
    </row>
    <row r="22" spans="1:4">
      <c r="A22" s="1766"/>
      <c r="B22" s="1767"/>
      <c r="C22" s="1767"/>
      <c r="D22" s="1768"/>
    </row>
    <row r="23" spans="1:4">
      <c r="A23" s="1759"/>
      <c r="B23" s="1763"/>
      <c r="C23" s="1763"/>
      <c r="D23" s="1764"/>
    </row>
    <row r="24" spans="1:4" s="207" customFormat="1">
      <c r="A24" s="1765" t="s">
        <v>174</v>
      </c>
      <c r="B24" s="1162"/>
      <c r="C24" s="1162"/>
      <c r="D24" s="1164"/>
    </row>
    <row r="25" spans="1:4">
      <c r="A25" s="1762" t="s">
        <v>175</v>
      </c>
      <c r="B25" s="1161"/>
      <c r="C25" s="1161"/>
      <c r="D25" s="1163"/>
    </row>
    <row r="26" spans="1:4">
      <c r="A26" s="1762" t="s">
        <v>176</v>
      </c>
      <c r="B26" s="1161"/>
      <c r="C26" s="1161"/>
      <c r="D26" s="1163"/>
    </row>
    <row r="27" spans="1:4">
      <c r="A27" s="1762" t="s">
        <v>177</v>
      </c>
      <c r="B27" s="1161"/>
      <c r="C27" s="1161"/>
      <c r="D27" s="1163"/>
    </row>
    <row r="28" spans="1:4">
      <c r="A28" s="1762" t="s">
        <v>178</v>
      </c>
      <c r="B28" s="1161"/>
      <c r="C28" s="1161"/>
      <c r="D28" s="1163"/>
    </row>
    <row r="29" spans="1:4">
      <c r="A29" s="1762" t="s">
        <v>172</v>
      </c>
      <c r="B29" s="1161"/>
      <c r="C29" s="1161"/>
      <c r="D29" s="1163"/>
    </row>
    <row r="30" spans="1:4">
      <c r="A30" s="1762" t="s">
        <v>171</v>
      </c>
      <c r="B30" s="1161"/>
      <c r="C30" s="1161"/>
      <c r="D30" s="1163"/>
    </row>
    <row r="31" spans="1:4">
      <c r="A31" s="1762" t="s">
        <v>179</v>
      </c>
      <c r="B31" s="1161"/>
      <c r="C31" s="1161"/>
      <c r="D31" s="1163"/>
    </row>
    <row r="32" spans="1:4">
      <c r="A32" s="1766"/>
      <c r="B32" s="1767"/>
      <c r="C32" s="1767"/>
      <c r="D32" s="1768"/>
    </row>
    <row r="33" spans="1:4">
      <c r="A33" s="1759"/>
      <c r="B33" s="1763"/>
      <c r="C33" s="1763"/>
      <c r="D33" s="1764"/>
    </row>
    <row r="34" spans="1:4" s="207" customFormat="1">
      <c r="A34" s="1765" t="s">
        <v>232</v>
      </c>
      <c r="B34" s="1162"/>
      <c r="C34" s="1162"/>
      <c r="D34" s="1164"/>
    </row>
    <row r="35" spans="1:4">
      <c r="A35" s="1762" t="s">
        <v>180</v>
      </c>
      <c r="B35" s="1161"/>
      <c r="C35" s="1161"/>
      <c r="D35" s="1163"/>
    </row>
    <row r="36" spans="1:4">
      <c r="A36" s="1762" t="s">
        <v>181</v>
      </c>
      <c r="B36" s="1161"/>
      <c r="C36" s="1161"/>
      <c r="D36" s="1163"/>
    </row>
    <row r="37" spans="1:4">
      <c r="A37" s="1762" t="s">
        <v>182</v>
      </c>
      <c r="B37" s="1161"/>
      <c r="C37" s="1161"/>
      <c r="D37" s="1163"/>
    </row>
    <row r="38" spans="1:4">
      <c r="A38" s="1762" t="s">
        <v>183</v>
      </c>
      <c r="B38" s="1161"/>
      <c r="C38" s="1161"/>
      <c r="D38" s="1163"/>
    </row>
    <row r="39" spans="1:4">
      <c r="A39" s="1766"/>
      <c r="B39" s="1767"/>
      <c r="C39" s="1767"/>
      <c r="D39" s="1768"/>
    </row>
    <row r="40" spans="1:4">
      <c r="A40" s="1759"/>
      <c r="B40" s="1763"/>
      <c r="C40" s="1763"/>
      <c r="D40" s="1764"/>
    </row>
    <row r="41" spans="1:4" s="207" customFormat="1">
      <c r="A41" s="1765" t="s">
        <v>184</v>
      </c>
      <c r="B41" s="1162"/>
      <c r="C41" s="1162"/>
      <c r="D41" s="1164"/>
    </row>
    <row r="42" spans="1:4">
      <c r="A42" s="1762" t="s">
        <v>185</v>
      </c>
      <c r="B42" s="1161"/>
      <c r="C42" s="1161"/>
      <c r="D42" s="1163"/>
    </row>
    <row r="43" spans="1:4">
      <c r="A43" s="1762" t="s">
        <v>186</v>
      </c>
      <c r="B43" s="1161"/>
      <c r="C43" s="1161"/>
      <c r="D43" s="1163"/>
    </row>
    <row r="44" spans="1:4">
      <c r="A44" s="1762" t="s">
        <v>187</v>
      </c>
      <c r="B44" s="1161"/>
      <c r="C44" s="1161"/>
      <c r="D44" s="1163"/>
    </row>
    <row r="45" spans="1:4">
      <c r="A45" s="1762" t="s">
        <v>188</v>
      </c>
      <c r="B45" s="1161"/>
      <c r="C45" s="1161"/>
      <c r="D45" s="1163"/>
    </row>
    <row r="46" spans="1:4">
      <c r="A46" s="1762" t="s">
        <v>189</v>
      </c>
      <c r="B46" s="1161"/>
      <c r="C46" s="1161"/>
      <c r="D46" s="1163"/>
    </row>
    <row r="47" spans="1:4">
      <c r="A47" s="1762" t="s">
        <v>190</v>
      </c>
      <c r="B47" s="1161"/>
      <c r="C47" s="1161"/>
      <c r="D47" s="1163"/>
    </row>
    <row r="48" spans="1:4">
      <c r="A48" s="1762" t="s">
        <v>365</v>
      </c>
      <c r="B48" s="1161"/>
      <c r="C48" s="1161"/>
      <c r="D48" s="1163"/>
    </row>
    <row r="49" spans="1:4">
      <c r="A49" s="1762" t="s">
        <v>368</v>
      </c>
      <c r="B49" s="1161"/>
      <c r="C49" s="1161"/>
      <c r="D49" s="1163"/>
    </row>
    <row r="50" spans="1:4">
      <c r="A50" s="1765" t="s">
        <v>232</v>
      </c>
      <c r="B50" s="1161"/>
      <c r="C50" s="1161"/>
      <c r="D50" s="1163"/>
    </row>
    <row r="51" spans="1:4">
      <c r="A51" s="1766"/>
      <c r="B51" s="1767"/>
      <c r="C51" s="1767"/>
      <c r="D51" s="1768"/>
    </row>
    <row r="52" spans="1:4">
      <c r="A52" s="1759"/>
      <c r="B52" s="1763"/>
      <c r="C52" s="1763"/>
      <c r="D52" s="1764"/>
    </row>
    <row r="53" spans="1:4">
      <c r="A53" s="1765" t="s">
        <v>191</v>
      </c>
      <c r="B53" s="1161"/>
      <c r="C53" s="1161"/>
      <c r="D53" s="1163"/>
    </row>
    <row r="54" spans="1:4">
      <c r="A54" s="1769" t="s">
        <v>192</v>
      </c>
      <c r="B54" s="1161"/>
      <c r="C54" s="1161"/>
      <c r="D54" s="1163"/>
    </row>
    <row r="55" spans="1:4">
      <c r="A55" s="1769" t="s">
        <v>193</v>
      </c>
      <c r="B55" s="1161"/>
      <c r="C55" s="1161"/>
      <c r="D55" s="1163"/>
    </row>
    <row r="56" spans="1:4">
      <c r="A56" s="1770" t="s">
        <v>194</v>
      </c>
      <c r="B56" s="1161"/>
      <c r="C56" s="1161"/>
      <c r="D56" s="1163"/>
    </row>
    <row r="57" spans="1:4">
      <c r="A57" s="1765" t="s">
        <v>232</v>
      </c>
      <c r="B57" s="1161"/>
      <c r="C57" s="1161"/>
      <c r="D57" s="1163"/>
    </row>
    <row r="58" spans="1:4" ht="13.5" thickBot="1">
      <c r="A58" s="1766"/>
      <c r="B58" s="1771"/>
      <c r="C58" s="1771"/>
      <c r="D58" s="1772"/>
    </row>
    <row r="59" spans="1:4">
      <c r="B59" s="212"/>
      <c r="C59" s="212"/>
      <c r="D59" s="212"/>
    </row>
    <row r="60" spans="1:4">
      <c r="B60" s="212"/>
      <c r="C60" s="212"/>
      <c r="D60" s="212"/>
    </row>
    <row r="61" spans="1:4">
      <c r="B61" s="212"/>
      <c r="C61" s="212"/>
      <c r="D61" s="212"/>
    </row>
    <row r="62" spans="1:4" ht="18">
      <c r="A62" s="1158" t="s">
        <v>195</v>
      </c>
      <c r="B62" s="212"/>
      <c r="C62" s="212"/>
      <c r="D62" s="212"/>
    </row>
    <row r="63" spans="1:4">
      <c r="B63" s="212"/>
      <c r="C63" s="212"/>
      <c r="D63" s="2299"/>
    </row>
    <row r="64" spans="1:4">
      <c r="B64" s="1159" t="str">
        <f>'PAGE DE GARDE'!B16</f>
        <v>REALITE 2014</v>
      </c>
      <c r="C64" s="1159" t="str">
        <f>'PAGE DE GARDE'!B14</f>
        <v>REALITE 2015</v>
      </c>
      <c r="D64" s="2300"/>
    </row>
    <row r="65" spans="1:4">
      <c r="B65" s="1160"/>
      <c r="C65" s="1160"/>
      <c r="D65" s="2301"/>
    </row>
    <row r="66" spans="1:4">
      <c r="A66" s="347" t="s">
        <v>196</v>
      </c>
      <c r="B66" s="1160"/>
      <c r="C66" s="1160"/>
      <c r="D66" s="2301"/>
    </row>
    <row r="67" spans="1:4">
      <c r="A67" s="347" t="s">
        <v>197</v>
      </c>
      <c r="B67" s="1160"/>
      <c r="C67" s="1160"/>
      <c r="D67" s="1160"/>
    </row>
    <row r="68" spans="1:4">
      <c r="A68" s="347" t="s">
        <v>176</v>
      </c>
      <c r="B68" s="1160"/>
      <c r="C68" s="1160"/>
      <c r="D68" s="1160"/>
    </row>
    <row r="69" spans="1:4">
      <c r="A69" s="347" t="s">
        <v>198</v>
      </c>
      <c r="B69" s="1160"/>
      <c r="C69" s="1160"/>
      <c r="D69" s="1160"/>
    </row>
    <row r="70" spans="1:4">
      <c r="A70" s="347" t="s">
        <v>199</v>
      </c>
      <c r="B70" s="1160"/>
      <c r="C70" s="1160"/>
      <c r="D70" s="1160"/>
    </row>
    <row r="71" spans="1:4">
      <c r="A71" s="347" t="s">
        <v>200</v>
      </c>
      <c r="B71" s="1160"/>
      <c r="C71" s="1160"/>
      <c r="D71" s="1160"/>
    </row>
    <row r="72" spans="1:4">
      <c r="B72" s="1160"/>
      <c r="C72" s="1160"/>
      <c r="D72" s="1160"/>
    </row>
    <row r="73" spans="1:4">
      <c r="B73" s="1160"/>
      <c r="C73" s="1160"/>
      <c r="D73" s="1160"/>
    </row>
    <row r="76" spans="1:4" ht="18">
      <c r="A76" s="208"/>
    </row>
    <row r="77" spans="1:4">
      <c r="A77" s="929"/>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sheetPr published="0">
    <pageSetUpPr fitToPage="1"/>
  </sheetPr>
  <dimension ref="A1:I42"/>
  <sheetViews>
    <sheetView showGridLines="0" zoomScaleNormal="100" zoomScaleSheetLayoutView="100" workbookViewId="0"/>
  </sheetViews>
  <sheetFormatPr baseColWidth="10" defaultColWidth="8.85546875" defaultRowHeight="12.75"/>
  <cols>
    <col min="1" max="1" width="12.140625" style="485" customWidth="1"/>
    <col min="2" max="2" width="43.5703125" style="485" customWidth="1"/>
    <col min="3" max="5" width="22.140625" style="485" customWidth="1"/>
    <col min="6" max="9" width="18.7109375" style="485" customWidth="1"/>
    <col min="10" max="12" width="35.7109375" style="485" customWidth="1"/>
    <col min="13" max="16384" width="8.85546875" style="485"/>
  </cols>
  <sheetData>
    <row r="1" spans="1:9" s="477" customFormat="1" ht="18">
      <c r="A1" s="75" t="s">
        <v>1134</v>
      </c>
      <c r="B1" s="65"/>
      <c r="C1" s="716"/>
      <c r="D1" s="716"/>
      <c r="E1" s="716"/>
      <c r="F1" s="716"/>
      <c r="G1" s="716"/>
      <c r="H1" s="716"/>
      <c r="I1" s="716"/>
    </row>
    <row r="2" spans="1:9" s="717" customFormat="1" ht="11.25">
      <c r="A2" s="62" t="str">
        <f>'PAGE DE GARDE'!C8</f>
        <v>GAZ</v>
      </c>
      <c r="B2" s="948" t="str">
        <f>'PAGE DE GARDE'!C10</f>
        <v>REALITE 2015 V0</v>
      </c>
      <c r="C2" s="506"/>
      <c r="D2" s="506"/>
      <c r="E2" s="506"/>
      <c r="F2" s="506"/>
      <c r="G2" s="506"/>
      <c r="H2" s="506"/>
      <c r="I2" s="506"/>
    </row>
    <row r="3" spans="1:9" s="717" customFormat="1" ht="11.25">
      <c r="A3" s="271" t="str">
        <f>'PAGE DE GARDE'!C7</f>
        <v>GRD</v>
      </c>
      <c r="B3" s="73"/>
      <c r="C3" s="506"/>
      <c r="D3" s="506"/>
      <c r="E3" s="506"/>
      <c r="F3" s="506"/>
      <c r="G3" s="506"/>
      <c r="H3" s="506"/>
      <c r="I3" s="506"/>
    </row>
    <row r="4" spans="1:9" ht="13.5" thickBot="1">
      <c r="A4" s="72"/>
    </row>
    <row r="5" spans="1:9" ht="13.5" thickBot="1">
      <c r="C5" s="718"/>
      <c r="D5" s="718"/>
      <c r="E5" s="718"/>
      <c r="F5" s="2748" t="s">
        <v>1194</v>
      </c>
      <c r="G5" s="2749"/>
      <c r="H5" s="2748" t="s">
        <v>1193</v>
      </c>
      <c r="I5" s="2749"/>
    </row>
    <row r="6" spans="1:9">
      <c r="C6" s="719" t="str">
        <f>'PAGE DE GARDE'!B16</f>
        <v>REALITE 2014</v>
      </c>
      <c r="D6" s="719" t="str">
        <f>'PAGE DE GARDE'!B15</f>
        <v>BUDGET 2015</v>
      </c>
      <c r="E6" s="719" t="str">
        <f>'PAGE DE GARDE'!B14</f>
        <v>REALITE 2015</v>
      </c>
      <c r="F6" s="719" t="s">
        <v>693</v>
      </c>
      <c r="G6" s="719" t="s">
        <v>694</v>
      </c>
      <c r="H6" s="719" t="s">
        <v>693</v>
      </c>
      <c r="I6" s="719" t="s">
        <v>694</v>
      </c>
    </row>
    <row r="7" spans="1:9" ht="13.5" thickBot="1">
      <c r="B7" s="478" t="s">
        <v>695</v>
      </c>
      <c r="C7" s="720" t="s">
        <v>476</v>
      </c>
      <c r="D7" s="720" t="s">
        <v>477</v>
      </c>
      <c r="E7" s="720" t="s">
        <v>478</v>
      </c>
      <c r="F7" s="720" t="s">
        <v>696</v>
      </c>
      <c r="G7" s="720" t="s">
        <v>697</v>
      </c>
      <c r="H7" s="720" t="s">
        <v>1135</v>
      </c>
      <c r="I7" s="720" t="s">
        <v>1136</v>
      </c>
    </row>
    <row r="8" spans="1:9">
      <c r="A8" s="2745" t="s">
        <v>1361</v>
      </c>
      <c r="B8" s="721" t="s">
        <v>698</v>
      </c>
      <c r="C8" s="722"/>
      <c r="D8" s="722"/>
      <c r="E8" s="722"/>
      <c r="F8" s="722">
        <f>+E8-D8</f>
        <v>0</v>
      </c>
      <c r="G8" s="722">
        <f>IF(D8=0,0,(F8/D8))</f>
        <v>0</v>
      </c>
      <c r="H8" s="722">
        <f>E8-C8</f>
        <v>0</v>
      </c>
      <c r="I8" s="722">
        <f>IF(C8=0,0,(H8)/C8)</f>
        <v>0</v>
      </c>
    </row>
    <row r="9" spans="1:9">
      <c r="A9" s="2746"/>
      <c r="B9" s="723" t="s">
        <v>835</v>
      </c>
      <c r="C9" s="724"/>
      <c r="D9" s="724"/>
      <c r="E9" s="724"/>
      <c r="F9" s="724">
        <f t="shared" ref="F9:F19" si="0">+E9-D9</f>
        <v>0</v>
      </c>
      <c r="G9" s="724">
        <f t="shared" ref="G9:G19" si="1">IF(D9=0,0,(F9/D9))</f>
        <v>0</v>
      </c>
      <c r="H9" s="724">
        <f t="shared" ref="H9:H19" si="2">E9-C9</f>
        <v>0</v>
      </c>
      <c r="I9" s="724">
        <f t="shared" ref="I9:I19" si="3">IF(C9=0,0,(H9)/C9)</f>
        <v>0</v>
      </c>
    </row>
    <row r="10" spans="1:9" ht="13.5" thickBot="1">
      <c r="A10" s="2747"/>
      <c r="B10" s="725" t="s">
        <v>699</v>
      </c>
      <c r="C10" s="726">
        <f>SUM(C8:C9)</f>
        <v>0</v>
      </c>
      <c r="D10" s="726">
        <f>SUM(D8:D9)</f>
        <v>0</v>
      </c>
      <c r="E10" s="726">
        <f>SUM(E8:E9)</f>
        <v>0</v>
      </c>
      <c r="F10" s="726">
        <f>+E10-D10</f>
        <v>0</v>
      </c>
      <c r="G10" s="726">
        <f t="shared" si="1"/>
        <v>0</v>
      </c>
      <c r="H10" s="726">
        <f>E10-C10</f>
        <v>0</v>
      </c>
      <c r="I10" s="726">
        <f t="shared" si="3"/>
        <v>0</v>
      </c>
    </row>
    <row r="11" spans="1:9">
      <c r="A11" s="2745" t="s">
        <v>1362</v>
      </c>
      <c r="B11" s="721" t="s">
        <v>698</v>
      </c>
      <c r="C11" s="722"/>
      <c r="D11" s="722"/>
      <c r="E11" s="722"/>
      <c r="F11" s="722">
        <f t="shared" si="0"/>
        <v>0</v>
      </c>
      <c r="G11" s="722">
        <f t="shared" si="1"/>
        <v>0</v>
      </c>
      <c r="H11" s="722">
        <f t="shared" si="2"/>
        <v>0</v>
      </c>
      <c r="I11" s="722">
        <f t="shared" si="3"/>
        <v>0</v>
      </c>
    </row>
    <row r="12" spans="1:9">
      <c r="A12" s="2746"/>
      <c r="B12" s="723" t="s">
        <v>835</v>
      </c>
      <c r="C12" s="724"/>
      <c r="D12" s="724"/>
      <c r="E12" s="724"/>
      <c r="F12" s="724">
        <f t="shared" si="0"/>
        <v>0</v>
      </c>
      <c r="G12" s="724">
        <f t="shared" si="1"/>
        <v>0</v>
      </c>
      <c r="H12" s="724">
        <f t="shared" si="2"/>
        <v>0</v>
      </c>
      <c r="I12" s="724">
        <f t="shared" si="3"/>
        <v>0</v>
      </c>
    </row>
    <row r="13" spans="1:9" ht="13.5" thickBot="1">
      <c r="A13" s="2747"/>
      <c r="B13" s="725" t="s">
        <v>699</v>
      </c>
      <c r="C13" s="726">
        <f>SUM(C11:C12)</f>
        <v>0</v>
      </c>
      <c r="D13" s="726">
        <f>SUM(D11:D12)</f>
        <v>0</v>
      </c>
      <c r="E13" s="726">
        <f>SUM(E11:E12)</f>
        <v>0</v>
      </c>
      <c r="F13" s="726">
        <f>+E13-D13</f>
        <v>0</v>
      </c>
      <c r="G13" s="726">
        <f t="shared" si="1"/>
        <v>0</v>
      </c>
      <c r="H13" s="726">
        <f t="shared" si="2"/>
        <v>0</v>
      </c>
      <c r="I13" s="726">
        <f t="shared" si="3"/>
        <v>0</v>
      </c>
    </row>
    <row r="14" spans="1:9">
      <c r="A14" s="2745" t="s">
        <v>1363</v>
      </c>
      <c r="B14" s="721" t="s">
        <v>698</v>
      </c>
      <c r="C14" s="727"/>
      <c r="D14" s="727"/>
      <c r="E14" s="727"/>
      <c r="F14" s="727">
        <f t="shared" si="0"/>
        <v>0</v>
      </c>
      <c r="G14" s="727">
        <f t="shared" si="1"/>
        <v>0</v>
      </c>
      <c r="H14" s="727">
        <f t="shared" si="2"/>
        <v>0</v>
      </c>
      <c r="I14" s="727">
        <f t="shared" si="3"/>
        <v>0</v>
      </c>
    </row>
    <row r="15" spans="1:9">
      <c r="A15" s="2746"/>
      <c r="B15" s="723" t="s">
        <v>835</v>
      </c>
      <c r="C15" s="728"/>
      <c r="D15" s="728"/>
      <c r="E15" s="728"/>
      <c r="F15" s="728">
        <f t="shared" si="0"/>
        <v>0</v>
      </c>
      <c r="G15" s="728">
        <f t="shared" si="1"/>
        <v>0</v>
      </c>
      <c r="H15" s="728">
        <f t="shared" si="2"/>
        <v>0</v>
      </c>
      <c r="I15" s="728">
        <f t="shared" si="3"/>
        <v>0</v>
      </c>
    </row>
    <row r="16" spans="1:9" ht="13.5" thickBot="1">
      <c r="A16" s="2747"/>
      <c r="B16" s="725" t="s">
        <v>699</v>
      </c>
      <c r="C16" s="726">
        <f>SUM(C14:C15)</f>
        <v>0</v>
      </c>
      <c r="D16" s="726">
        <f>SUM(D14:D15)</f>
        <v>0</v>
      </c>
      <c r="E16" s="726">
        <f>SUM(E14:E15)</f>
        <v>0</v>
      </c>
      <c r="F16" s="726">
        <f t="shared" si="0"/>
        <v>0</v>
      </c>
      <c r="G16" s="726">
        <f t="shared" si="1"/>
        <v>0</v>
      </c>
      <c r="H16" s="726">
        <f t="shared" si="2"/>
        <v>0</v>
      </c>
      <c r="I16" s="726">
        <f t="shared" si="3"/>
        <v>0</v>
      </c>
    </row>
    <row r="17" spans="1:9" ht="12.75" customHeight="1">
      <c r="A17" s="2745" t="s">
        <v>232</v>
      </c>
      <c r="B17" s="528" t="s">
        <v>698</v>
      </c>
      <c r="C17" s="729">
        <f t="shared" ref="C17:E18" si="4">C8+C11+C14</f>
        <v>0</v>
      </c>
      <c r="D17" s="729">
        <f t="shared" si="4"/>
        <v>0</v>
      </c>
      <c r="E17" s="729">
        <f t="shared" si="4"/>
        <v>0</v>
      </c>
      <c r="F17" s="729">
        <f t="shared" si="0"/>
        <v>0</v>
      </c>
      <c r="G17" s="729">
        <f t="shared" si="1"/>
        <v>0</v>
      </c>
      <c r="H17" s="729">
        <f t="shared" si="2"/>
        <v>0</v>
      </c>
      <c r="I17" s="729">
        <f t="shared" si="3"/>
        <v>0</v>
      </c>
    </row>
    <row r="18" spans="1:9">
      <c r="A18" s="2746"/>
      <c r="B18" s="730" t="s">
        <v>920</v>
      </c>
      <c r="C18" s="731">
        <f t="shared" si="4"/>
        <v>0</v>
      </c>
      <c r="D18" s="731">
        <f t="shared" si="4"/>
        <v>0</v>
      </c>
      <c r="E18" s="731">
        <f t="shared" si="4"/>
        <v>0</v>
      </c>
      <c r="F18" s="731">
        <f t="shared" si="0"/>
        <v>0</v>
      </c>
      <c r="G18" s="731">
        <f t="shared" si="1"/>
        <v>0</v>
      </c>
      <c r="H18" s="731">
        <f t="shared" si="2"/>
        <v>0</v>
      </c>
      <c r="I18" s="731">
        <f t="shared" si="3"/>
        <v>0</v>
      </c>
    </row>
    <row r="19" spans="1:9" ht="13.5" thickBot="1">
      <c r="A19" s="2747"/>
      <c r="B19" s="531" t="s">
        <v>232</v>
      </c>
      <c r="C19" s="732">
        <f>SUM(C18:C18)</f>
        <v>0</v>
      </c>
      <c r="D19" s="732">
        <f>SUM(D18:D18)</f>
        <v>0</v>
      </c>
      <c r="E19" s="732">
        <f>SUM(E18:E18)</f>
        <v>0</v>
      </c>
      <c r="F19" s="732">
        <f t="shared" si="0"/>
        <v>0</v>
      </c>
      <c r="G19" s="732">
        <f t="shared" si="1"/>
        <v>0</v>
      </c>
      <c r="H19" s="732">
        <f t="shared" si="2"/>
        <v>0</v>
      </c>
      <c r="I19" s="732">
        <f t="shared" si="3"/>
        <v>0</v>
      </c>
    </row>
    <row r="20" spans="1:9" ht="7.5" customHeight="1">
      <c r="C20" s="733"/>
      <c r="D20" s="733"/>
      <c r="E20" s="733"/>
    </row>
    <row r="22" spans="1:9" ht="18">
      <c r="A22" s="208" t="s">
        <v>510</v>
      </c>
    </row>
    <row r="23" spans="1:9">
      <c r="A23" s="3000" t="s">
        <v>1630</v>
      </c>
      <c r="B23" s="485" t="str">
        <f>ANNEXES!D24</f>
        <v>Un tableau de bord reprenant les plus gros clients industriels alimentés par votre réseau et le pourcentage que représentent ces gros clients sur le volume total distribué sur votre réseau.</v>
      </c>
    </row>
    <row r="27" spans="1:9">
      <c r="F27" s="733"/>
    </row>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sheetPr published="0">
    <tabColor rgb="FFFF0000"/>
    <pageSetUpPr fitToPage="1"/>
  </sheetPr>
  <dimension ref="A1:I42"/>
  <sheetViews>
    <sheetView showGridLines="0" zoomScaleNormal="100" zoomScaleSheetLayoutView="100" workbookViewId="0"/>
  </sheetViews>
  <sheetFormatPr baseColWidth="10" defaultColWidth="8.85546875" defaultRowHeight="12.75"/>
  <cols>
    <col min="1" max="1" width="12.140625" style="485" customWidth="1"/>
    <col min="2" max="2" width="43.5703125" style="485" customWidth="1"/>
    <col min="3" max="5" width="22.140625" style="485" customWidth="1"/>
    <col min="6" max="9" width="18.7109375" style="485" customWidth="1"/>
    <col min="10" max="12" width="35.7109375" style="485" customWidth="1"/>
    <col min="13" max="16384" width="8.85546875" style="485"/>
  </cols>
  <sheetData>
    <row r="1" spans="1:9" s="477" customFormat="1" ht="18">
      <c r="A1" s="75" t="s">
        <v>1422</v>
      </c>
      <c r="B1" s="65"/>
      <c r="C1" s="716"/>
      <c r="D1" s="716"/>
      <c r="E1" s="716"/>
      <c r="F1" s="716"/>
      <c r="G1" s="716"/>
      <c r="H1" s="716"/>
      <c r="I1" s="716"/>
    </row>
    <row r="2" spans="1:9" s="717" customFormat="1" ht="11.25">
      <c r="A2" s="62" t="str">
        <f>'PAGE DE GARDE'!C8</f>
        <v>GAZ</v>
      </c>
      <c r="B2" s="948" t="str">
        <f>'PAGE DE GARDE'!C10</f>
        <v>REALITE 2015 V0</v>
      </c>
      <c r="C2" s="506"/>
      <c r="D2" s="506"/>
      <c r="E2" s="506"/>
      <c r="F2" s="506"/>
      <c r="G2" s="506"/>
      <c r="H2" s="506"/>
      <c r="I2" s="506"/>
    </row>
    <row r="3" spans="1:9" s="717" customFormat="1" ht="11.25">
      <c r="A3" s="271" t="str">
        <f>'PAGE DE GARDE'!C7</f>
        <v>GRD</v>
      </c>
      <c r="B3" s="73"/>
      <c r="C3" s="506"/>
      <c r="D3" s="506"/>
      <c r="E3" s="506"/>
      <c r="F3" s="506"/>
      <c r="G3" s="506"/>
      <c r="H3" s="506"/>
      <c r="I3" s="506"/>
    </row>
    <row r="4" spans="1:9" ht="13.5" thickBot="1">
      <c r="A4" s="72"/>
    </row>
    <row r="5" spans="1:9" ht="13.5" thickBot="1">
      <c r="C5" s="718"/>
      <c r="D5" s="718"/>
      <c r="E5" s="718"/>
      <c r="F5" s="2748" t="s">
        <v>1194</v>
      </c>
      <c r="G5" s="2749"/>
      <c r="H5" s="2748" t="s">
        <v>1193</v>
      </c>
      <c r="I5" s="2749"/>
    </row>
    <row r="6" spans="1:9">
      <c r="C6" s="719" t="str">
        <f>'PAGE DE GARDE'!B16</f>
        <v>REALITE 2014</v>
      </c>
      <c r="D6" s="719" t="str">
        <f>'PAGE DE GARDE'!B15</f>
        <v>BUDGET 2015</v>
      </c>
      <c r="E6" s="719" t="str">
        <f>'PAGE DE GARDE'!B14</f>
        <v>REALITE 2015</v>
      </c>
      <c r="F6" s="719" t="s">
        <v>693</v>
      </c>
      <c r="G6" s="719" t="s">
        <v>694</v>
      </c>
      <c r="H6" s="719" t="s">
        <v>693</v>
      </c>
      <c r="I6" s="719" t="s">
        <v>694</v>
      </c>
    </row>
    <row r="7" spans="1:9" ht="13.5" thickBot="1">
      <c r="B7" s="478" t="s">
        <v>695</v>
      </c>
      <c r="C7" s="720" t="s">
        <v>476</v>
      </c>
      <c r="D7" s="720" t="s">
        <v>477</v>
      </c>
      <c r="E7" s="720" t="s">
        <v>478</v>
      </c>
      <c r="F7" s="720" t="s">
        <v>696</v>
      </c>
      <c r="G7" s="720" t="s">
        <v>697</v>
      </c>
      <c r="H7" s="720" t="s">
        <v>1135</v>
      </c>
      <c r="I7" s="720" t="s">
        <v>1136</v>
      </c>
    </row>
    <row r="8" spans="1:9">
      <c r="A8" s="2745" t="s">
        <v>1361</v>
      </c>
      <c r="B8" s="721" t="s">
        <v>698</v>
      </c>
      <c r="C8" s="722"/>
      <c r="D8" s="722"/>
      <c r="E8" s="722"/>
      <c r="F8" s="722">
        <f>+E8-D8</f>
        <v>0</v>
      </c>
      <c r="G8" s="722">
        <f>IF(D8=0,0,(F8/D8))</f>
        <v>0</v>
      </c>
      <c r="H8" s="722">
        <f>E8-C8</f>
        <v>0</v>
      </c>
      <c r="I8" s="722">
        <f>IF(C8=0,0,(H8)/C8)</f>
        <v>0</v>
      </c>
    </row>
    <row r="9" spans="1:9">
      <c r="A9" s="2746"/>
      <c r="B9" s="723" t="s">
        <v>835</v>
      </c>
      <c r="C9" s="724"/>
      <c r="D9" s="724"/>
      <c r="E9" s="724"/>
      <c r="F9" s="724">
        <f t="shared" ref="F9:F19" si="0">+E9-D9</f>
        <v>0</v>
      </c>
      <c r="G9" s="724">
        <f t="shared" ref="G9:G19" si="1">IF(D9=0,0,(F9/D9))</f>
        <v>0</v>
      </c>
      <c r="H9" s="724">
        <f t="shared" ref="H9:H19" si="2">E9-C9</f>
        <v>0</v>
      </c>
      <c r="I9" s="724">
        <f t="shared" ref="I9:I19" si="3">IF(C9=0,0,(H9)/C9)</f>
        <v>0</v>
      </c>
    </row>
    <row r="10" spans="1:9" ht="13.5" thickBot="1">
      <c r="A10" s="2747"/>
      <c r="B10" s="725" t="s">
        <v>699</v>
      </c>
      <c r="C10" s="726">
        <f>SUM(C8:C9)</f>
        <v>0</v>
      </c>
      <c r="D10" s="726">
        <f>SUM(D8:D9)</f>
        <v>0</v>
      </c>
      <c r="E10" s="726">
        <f>SUM(E8:E9)</f>
        <v>0</v>
      </c>
      <c r="F10" s="726">
        <f>+E10-D10</f>
        <v>0</v>
      </c>
      <c r="G10" s="726">
        <f t="shared" si="1"/>
        <v>0</v>
      </c>
      <c r="H10" s="726">
        <f>E10-C10</f>
        <v>0</v>
      </c>
      <c r="I10" s="726">
        <f t="shared" si="3"/>
        <v>0</v>
      </c>
    </row>
    <row r="11" spans="1:9">
      <c r="A11" s="2745" t="s">
        <v>1362</v>
      </c>
      <c r="B11" s="721" t="s">
        <v>698</v>
      </c>
      <c r="C11" s="722"/>
      <c r="D11" s="722"/>
      <c r="E11" s="722"/>
      <c r="F11" s="722">
        <f t="shared" si="0"/>
        <v>0</v>
      </c>
      <c r="G11" s="722">
        <f t="shared" si="1"/>
        <v>0</v>
      </c>
      <c r="H11" s="722">
        <f t="shared" si="2"/>
        <v>0</v>
      </c>
      <c r="I11" s="722">
        <f t="shared" si="3"/>
        <v>0</v>
      </c>
    </row>
    <row r="12" spans="1:9">
      <c r="A12" s="2746"/>
      <c r="B12" s="723" t="s">
        <v>835</v>
      </c>
      <c r="C12" s="724"/>
      <c r="D12" s="724"/>
      <c r="E12" s="724"/>
      <c r="F12" s="724">
        <f t="shared" si="0"/>
        <v>0</v>
      </c>
      <c r="G12" s="724">
        <f t="shared" si="1"/>
        <v>0</v>
      </c>
      <c r="H12" s="724">
        <f t="shared" si="2"/>
        <v>0</v>
      </c>
      <c r="I12" s="724">
        <f t="shared" si="3"/>
        <v>0</v>
      </c>
    </row>
    <row r="13" spans="1:9" ht="13.5" thickBot="1">
      <c r="A13" s="2747"/>
      <c r="B13" s="725" t="s">
        <v>699</v>
      </c>
      <c r="C13" s="726">
        <f>SUM(C11:C12)</f>
        <v>0</v>
      </c>
      <c r="D13" s="726">
        <f>SUM(D11:D12)</f>
        <v>0</v>
      </c>
      <c r="E13" s="726">
        <f>SUM(E11:E12)</f>
        <v>0</v>
      </c>
      <c r="F13" s="726">
        <f>+E13-D13</f>
        <v>0</v>
      </c>
      <c r="G13" s="726">
        <f t="shared" si="1"/>
        <v>0</v>
      </c>
      <c r="H13" s="726">
        <f t="shared" si="2"/>
        <v>0</v>
      </c>
      <c r="I13" s="726">
        <f t="shared" si="3"/>
        <v>0</v>
      </c>
    </row>
    <row r="14" spans="1:9">
      <c r="A14" s="2745" t="s">
        <v>1363</v>
      </c>
      <c r="B14" s="721" t="s">
        <v>698</v>
      </c>
      <c r="C14" s="727"/>
      <c r="D14" s="727"/>
      <c r="E14" s="727"/>
      <c r="F14" s="727">
        <f t="shared" si="0"/>
        <v>0</v>
      </c>
      <c r="G14" s="727">
        <f t="shared" si="1"/>
        <v>0</v>
      </c>
      <c r="H14" s="727">
        <f t="shared" si="2"/>
        <v>0</v>
      </c>
      <c r="I14" s="727">
        <f t="shared" si="3"/>
        <v>0</v>
      </c>
    </row>
    <row r="15" spans="1:9">
      <c r="A15" s="2746"/>
      <c r="B15" s="723" t="s">
        <v>835</v>
      </c>
      <c r="C15" s="728"/>
      <c r="D15" s="728"/>
      <c r="E15" s="728"/>
      <c r="F15" s="728">
        <f t="shared" si="0"/>
        <v>0</v>
      </c>
      <c r="G15" s="728">
        <f t="shared" si="1"/>
        <v>0</v>
      </c>
      <c r="H15" s="728">
        <f t="shared" si="2"/>
        <v>0</v>
      </c>
      <c r="I15" s="728">
        <f t="shared" si="3"/>
        <v>0</v>
      </c>
    </row>
    <row r="16" spans="1:9" ht="13.5" thickBot="1">
      <c r="A16" s="2747"/>
      <c r="B16" s="725" t="s">
        <v>699</v>
      </c>
      <c r="C16" s="726">
        <f>SUM(C14:C15)</f>
        <v>0</v>
      </c>
      <c r="D16" s="726">
        <f>SUM(D14:D15)</f>
        <v>0</v>
      </c>
      <c r="E16" s="726">
        <f>SUM(E14:E15)</f>
        <v>0</v>
      </c>
      <c r="F16" s="726">
        <f t="shared" si="0"/>
        <v>0</v>
      </c>
      <c r="G16" s="726">
        <f t="shared" si="1"/>
        <v>0</v>
      </c>
      <c r="H16" s="726">
        <f t="shared" si="2"/>
        <v>0</v>
      </c>
      <c r="I16" s="726">
        <f t="shared" si="3"/>
        <v>0</v>
      </c>
    </row>
    <row r="17" spans="1:9" ht="12.75" customHeight="1">
      <c r="A17" s="2745" t="s">
        <v>232</v>
      </c>
      <c r="B17" s="528" t="s">
        <v>698</v>
      </c>
      <c r="C17" s="729">
        <f t="shared" ref="C17:E18" si="4">C8+C11+C14</f>
        <v>0</v>
      </c>
      <c r="D17" s="729">
        <f t="shared" si="4"/>
        <v>0</v>
      </c>
      <c r="E17" s="729">
        <f t="shared" si="4"/>
        <v>0</v>
      </c>
      <c r="F17" s="729">
        <f t="shared" si="0"/>
        <v>0</v>
      </c>
      <c r="G17" s="729">
        <f t="shared" si="1"/>
        <v>0</v>
      </c>
      <c r="H17" s="729">
        <f t="shared" si="2"/>
        <v>0</v>
      </c>
      <c r="I17" s="729">
        <f t="shared" si="3"/>
        <v>0</v>
      </c>
    </row>
    <row r="18" spans="1:9">
      <c r="A18" s="2746"/>
      <c r="B18" s="730" t="s">
        <v>920</v>
      </c>
      <c r="C18" s="731">
        <f t="shared" si="4"/>
        <v>0</v>
      </c>
      <c r="D18" s="731">
        <f t="shared" si="4"/>
        <v>0</v>
      </c>
      <c r="E18" s="731">
        <f t="shared" si="4"/>
        <v>0</v>
      </c>
      <c r="F18" s="731">
        <f t="shared" si="0"/>
        <v>0</v>
      </c>
      <c r="G18" s="731">
        <f t="shared" si="1"/>
        <v>0</v>
      </c>
      <c r="H18" s="731">
        <f t="shared" si="2"/>
        <v>0</v>
      </c>
      <c r="I18" s="731">
        <f t="shared" si="3"/>
        <v>0</v>
      </c>
    </row>
    <row r="19" spans="1:9" ht="13.5" thickBot="1">
      <c r="A19" s="2747"/>
      <c r="B19" s="531" t="s">
        <v>232</v>
      </c>
      <c r="C19" s="732">
        <f>SUM(C18:C18)</f>
        <v>0</v>
      </c>
      <c r="D19" s="732">
        <f>SUM(D18:D18)</f>
        <v>0</v>
      </c>
      <c r="E19" s="732">
        <f>SUM(E18:E18)</f>
        <v>0</v>
      </c>
      <c r="F19" s="732">
        <f t="shared" si="0"/>
        <v>0</v>
      </c>
      <c r="G19" s="732">
        <f t="shared" si="1"/>
        <v>0</v>
      </c>
      <c r="H19" s="732">
        <f t="shared" si="2"/>
        <v>0</v>
      </c>
      <c r="I19" s="732">
        <f t="shared" si="3"/>
        <v>0</v>
      </c>
    </row>
    <row r="20" spans="1:9" ht="7.5" customHeight="1">
      <c r="C20" s="733"/>
      <c r="D20" s="733"/>
      <c r="E20" s="733"/>
    </row>
    <row r="27" spans="1:9">
      <c r="F27" s="733"/>
    </row>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sheetPr published="0" enableFormatConditionsCalculation="0">
    <pageSetUpPr fitToPage="1"/>
  </sheetPr>
  <dimension ref="A1:G39"/>
  <sheetViews>
    <sheetView showGridLines="0" zoomScaleNormal="100" zoomScaleSheetLayoutView="100" workbookViewId="0">
      <selection activeCell="K22" sqref="K22"/>
    </sheetView>
  </sheetViews>
  <sheetFormatPr baseColWidth="10" defaultColWidth="8.85546875" defaultRowHeight="12.75"/>
  <cols>
    <col min="1" max="1" width="57.140625" bestFit="1" customWidth="1"/>
    <col min="2" max="7" width="17.5703125" customWidth="1"/>
  </cols>
  <sheetData>
    <row r="1" spans="1:7" s="79" customFormat="1" ht="18">
      <c r="A1" s="75" t="s">
        <v>704</v>
      </c>
      <c r="B1" s="75"/>
      <c r="C1" s="75"/>
      <c r="D1" s="78"/>
      <c r="E1" s="75"/>
      <c r="F1" s="75"/>
      <c r="G1" s="78"/>
    </row>
    <row r="2" spans="1:7" s="58" customFormat="1" ht="11.25">
      <c r="A2" s="62" t="str">
        <f>'PAGE DE GARDE'!C8</f>
        <v>GAZ</v>
      </c>
      <c r="B2" s="948" t="str">
        <f>'PAGE DE GARDE'!C10</f>
        <v>REALITE 2015 V0</v>
      </c>
      <c r="C2" s="62"/>
      <c r="D2" s="70"/>
      <c r="E2" s="70"/>
      <c r="F2" s="62"/>
      <c r="G2" s="70"/>
    </row>
    <row r="3" spans="1:7" s="58" customFormat="1" ht="11.25">
      <c r="A3" s="271" t="str">
        <f>'PAGE DE GARDE'!C7</f>
        <v>GRD</v>
      </c>
      <c r="B3" s="73"/>
      <c r="C3" s="62"/>
      <c r="D3" s="70"/>
      <c r="E3" s="73"/>
      <c r="F3" s="62"/>
      <c r="G3" s="70"/>
    </row>
    <row r="4" spans="1:7" ht="13.5" thickBot="1"/>
    <row r="5" spans="1:7" s="56" customFormat="1" ht="16.5" thickBot="1">
      <c r="A5" s="148" t="s">
        <v>58</v>
      </c>
      <c r="B5" s="2750" t="str">
        <f>'PAGE DE GARDE'!B16</f>
        <v>REALITE 2014</v>
      </c>
      <c r="C5" s="2750"/>
      <c r="D5" s="2750"/>
      <c r="E5" s="2750" t="str">
        <f>'PAGE DE GARDE'!B14</f>
        <v>REALITE 2015</v>
      </c>
      <c r="F5" s="2750"/>
      <c r="G5" s="2750"/>
    </row>
    <row r="6" spans="1:7" ht="45.75" thickBot="1">
      <c r="A6" s="1776" t="s">
        <v>59</v>
      </c>
      <c r="B6" s="1773" t="s">
        <v>362</v>
      </c>
      <c r="C6" s="1774" t="s">
        <v>60</v>
      </c>
      <c r="D6" s="1775" t="s">
        <v>61</v>
      </c>
      <c r="E6" s="1773" t="s">
        <v>362</v>
      </c>
      <c r="F6" s="1774" t="s">
        <v>60</v>
      </c>
      <c r="G6" s="1775" t="s">
        <v>61</v>
      </c>
    </row>
    <row r="7" spans="1:7" ht="15">
      <c r="A7" s="1777" t="s">
        <v>62</v>
      </c>
      <c r="B7" s="1806"/>
      <c r="C7" s="1781"/>
      <c r="D7" s="1782"/>
      <c r="E7" s="1806"/>
      <c r="F7" s="1781"/>
      <c r="G7" s="1782"/>
    </row>
    <row r="8" spans="1:7">
      <c r="A8" s="1778" t="s">
        <v>63</v>
      </c>
      <c r="B8" s="1807"/>
      <c r="C8" s="1784"/>
      <c r="D8" s="1782" t="e">
        <f>B8/C8</f>
        <v>#DIV/0!</v>
      </c>
      <c r="E8" s="1807"/>
      <c r="F8" s="1784"/>
      <c r="G8" s="1782" t="e">
        <f>E8/F8</f>
        <v>#DIV/0!</v>
      </c>
    </row>
    <row r="9" spans="1:7">
      <c r="A9" s="1778" t="s">
        <v>64</v>
      </c>
      <c r="B9" s="1808"/>
      <c r="C9" s="1786"/>
      <c r="D9" s="1787" t="e">
        <f>B9/C9</f>
        <v>#DIV/0!</v>
      </c>
      <c r="E9" s="1808"/>
      <c r="F9" s="1786"/>
      <c r="G9" s="1787" t="e">
        <f>E9/F9</f>
        <v>#DIV/0!</v>
      </c>
    </row>
    <row r="10" spans="1:7">
      <c r="A10" s="1778" t="s">
        <v>65</v>
      </c>
      <c r="B10" s="1970"/>
      <c r="C10" s="1971"/>
      <c r="D10" s="1972" t="e">
        <f>B10/C10</f>
        <v>#DIV/0!</v>
      </c>
      <c r="E10" s="1808"/>
      <c r="F10" s="1786"/>
      <c r="G10" s="1787" t="e">
        <f>E10/F10</f>
        <v>#DIV/0!</v>
      </c>
    </row>
    <row r="11" spans="1:7">
      <c r="A11" s="1778" t="s">
        <v>66</v>
      </c>
      <c r="B11" s="1808"/>
      <c r="C11" s="1786"/>
      <c r="D11" s="1787" t="e">
        <f>B11/C11</f>
        <v>#DIV/0!</v>
      </c>
      <c r="E11" s="1808"/>
      <c r="F11" s="1786"/>
      <c r="G11" s="1787" t="e">
        <f>E11/F11</f>
        <v>#DIV/0!</v>
      </c>
    </row>
    <row r="12" spans="1:7" ht="13.5" thickBot="1">
      <c r="A12" s="1779"/>
      <c r="B12" s="1809"/>
      <c r="C12" s="1789"/>
      <c r="D12" s="1790"/>
      <c r="E12" s="1809"/>
      <c r="F12" s="1789"/>
      <c r="G12" s="1790"/>
    </row>
    <row r="13" spans="1:7" ht="13.5" thickBot="1">
      <c r="A13" s="1803" t="s">
        <v>67</v>
      </c>
      <c r="B13" s="1810">
        <f>B8+B9+B10+B11</f>
        <v>0</v>
      </c>
      <c r="C13" s="1804">
        <f>C8+C9+C10+C11</f>
        <v>0</v>
      </c>
      <c r="D13" s="1805" t="e">
        <f>B13/C13</f>
        <v>#DIV/0!</v>
      </c>
      <c r="E13" s="1810">
        <f>E8+E9+E10+E11</f>
        <v>0</v>
      </c>
      <c r="F13" s="1804">
        <f>F8+F9+F10+F11</f>
        <v>0</v>
      </c>
      <c r="G13" s="1805" t="e">
        <f>E13/F13</f>
        <v>#DIV/0!</v>
      </c>
    </row>
    <row r="14" spans="1:7" ht="15">
      <c r="A14" s="1777" t="s">
        <v>68</v>
      </c>
      <c r="B14" s="1811"/>
      <c r="C14" s="1792"/>
      <c r="D14" s="1793"/>
      <c r="E14" s="1811"/>
      <c r="F14" s="1792"/>
      <c r="G14" s="1793"/>
    </row>
    <row r="15" spans="1:7">
      <c r="A15" s="1778" t="s">
        <v>69</v>
      </c>
      <c r="B15" s="1812"/>
      <c r="C15" s="1795"/>
      <c r="D15" s="1796"/>
      <c r="E15" s="1812"/>
      <c r="F15" s="1795"/>
      <c r="G15" s="1796"/>
    </row>
    <row r="16" spans="1:7">
      <c r="A16" s="1778" t="s">
        <v>70</v>
      </c>
      <c r="B16" s="1812"/>
      <c r="C16" s="1798"/>
      <c r="D16" s="1799"/>
      <c r="E16" s="1812"/>
      <c r="F16" s="1798"/>
      <c r="G16" s="1799"/>
    </row>
    <row r="17" spans="1:7" ht="13.5" thickBot="1">
      <c r="A17" s="1779"/>
      <c r="B17" s="1813"/>
      <c r="C17" s="1801"/>
      <c r="D17" s="1802"/>
      <c r="E17" s="1813"/>
      <c r="F17" s="1801"/>
      <c r="G17" s="1802"/>
    </row>
    <row r="18" spans="1:7">
      <c r="A18" s="149"/>
      <c r="B18" s="149"/>
      <c r="C18" s="149"/>
      <c r="D18" s="149"/>
      <c r="E18" s="149"/>
      <c r="F18" s="149"/>
      <c r="G18" s="149"/>
    </row>
    <row r="19" spans="1:7" ht="13.5" thickBot="1">
      <c r="A19" s="150"/>
      <c r="B19" s="151"/>
      <c r="C19" s="150"/>
      <c r="D19" s="150"/>
      <c r="E19" s="151"/>
      <c r="F19" s="150"/>
      <c r="G19" s="150"/>
    </row>
    <row r="20" spans="1:7" ht="16.5" thickBot="1">
      <c r="A20" s="148" t="s">
        <v>34</v>
      </c>
      <c r="B20" s="2750" t="str">
        <f>+B5</f>
        <v>REALITE 2014</v>
      </c>
      <c r="C20" s="2750"/>
      <c r="D20" s="2750"/>
      <c r="E20" s="2750" t="str">
        <f>+E5</f>
        <v>REALITE 2015</v>
      </c>
      <c r="F20" s="2750"/>
      <c r="G20" s="2750"/>
    </row>
    <row r="21" spans="1:7" ht="45.75" thickBot="1">
      <c r="A21" s="1776" t="s">
        <v>59</v>
      </c>
      <c r="B21" s="1773" t="s">
        <v>362</v>
      </c>
      <c r="C21" s="1774" t="s">
        <v>60</v>
      </c>
      <c r="D21" s="1775" t="s">
        <v>61</v>
      </c>
      <c r="E21" s="1773" t="s">
        <v>362</v>
      </c>
      <c r="F21" s="1774" t="s">
        <v>60</v>
      </c>
      <c r="G21" s="1775" t="s">
        <v>61</v>
      </c>
    </row>
    <row r="22" spans="1:7" ht="15">
      <c r="A22" s="1777" t="s">
        <v>62</v>
      </c>
      <c r="B22" s="1806"/>
      <c r="C22" s="1781"/>
      <c r="D22" s="1782"/>
      <c r="E22" s="1806"/>
      <c r="F22" s="1781"/>
      <c r="G22" s="1782"/>
    </row>
    <row r="23" spans="1:7">
      <c r="A23" s="1778" t="s">
        <v>63</v>
      </c>
      <c r="B23" s="1807"/>
      <c r="C23" s="1784"/>
      <c r="D23" s="1782" t="e">
        <f>B23/C23</f>
        <v>#DIV/0!</v>
      </c>
      <c r="E23" s="1807"/>
      <c r="F23" s="1784"/>
      <c r="G23" s="1782" t="e">
        <f>E23/F23</f>
        <v>#DIV/0!</v>
      </c>
    </row>
    <row r="24" spans="1:7">
      <c r="A24" s="1778" t="s">
        <v>64</v>
      </c>
      <c r="B24" s="1808"/>
      <c r="C24" s="1786"/>
      <c r="D24" s="1787" t="e">
        <f>B24/C24</f>
        <v>#DIV/0!</v>
      </c>
      <c r="E24" s="1808"/>
      <c r="F24" s="1786"/>
      <c r="G24" s="1787" t="e">
        <f>E24/F24</f>
        <v>#DIV/0!</v>
      </c>
    </row>
    <row r="25" spans="1:7">
      <c r="A25" s="1778" t="s">
        <v>65</v>
      </c>
      <c r="B25" s="1808"/>
      <c r="C25" s="1786"/>
      <c r="D25" s="1787" t="e">
        <f>B25/C25</f>
        <v>#DIV/0!</v>
      </c>
      <c r="E25" s="1808"/>
      <c r="F25" s="1786"/>
      <c r="G25" s="1787" t="e">
        <f>E25/F25</f>
        <v>#DIV/0!</v>
      </c>
    </row>
    <row r="26" spans="1:7">
      <c r="A26" s="1778" t="s">
        <v>66</v>
      </c>
      <c r="B26" s="1808"/>
      <c r="C26" s="1786"/>
      <c r="D26" s="1787" t="e">
        <f>B26/C26</f>
        <v>#DIV/0!</v>
      </c>
      <c r="E26" s="1808"/>
      <c r="F26" s="1786"/>
      <c r="G26" s="1787" t="e">
        <f>E26/F26</f>
        <v>#DIV/0!</v>
      </c>
    </row>
    <row r="27" spans="1:7" ht="13.5" thickBot="1">
      <c r="A27" s="1779"/>
      <c r="B27" s="1809"/>
      <c r="C27" s="1789"/>
      <c r="D27" s="1790"/>
      <c r="E27" s="1809"/>
      <c r="F27" s="1789"/>
      <c r="G27" s="1790"/>
    </row>
    <row r="28" spans="1:7" ht="13.5" thickBot="1">
      <c r="A28" s="1803" t="s">
        <v>67</v>
      </c>
      <c r="B28" s="1810">
        <f>B23+B24+B25+B26</f>
        <v>0</v>
      </c>
      <c r="C28" s="1804">
        <f>C23+C24+C25+C26</f>
        <v>0</v>
      </c>
      <c r="D28" s="1805" t="e">
        <f>B28/C28</f>
        <v>#DIV/0!</v>
      </c>
      <c r="E28" s="1810">
        <f>E23+E24+E25+E26</f>
        <v>0</v>
      </c>
      <c r="F28" s="1804">
        <f>F23+F24+F25+F26</f>
        <v>0</v>
      </c>
      <c r="G28" s="1805" t="e">
        <f>E28/F28</f>
        <v>#DIV/0!</v>
      </c>
    </row>
    <row r="29" spans="1:7" ht="15">
      <c r="A29" s="1777" t="s">
        <v>68</v>
      </c>
      <c r="B29" s="1811"/>
      <c r="C29" s="1792"/>
      <c r="D29" s="1793"/>
      <c r="E29" s="1811"/>
      <c r="F29" s="1792"/>
      <c r="G29" s="1793"/>
    </row>
    <row r="30" spans="1:7">
      <c r="A30" s="1778" t="s">
        <v>69</v>
      </c>
      <c r="B30" s="1812"/>
      <c r="C30" s="1795"/>
      <c r="D30" s="1796"/>
      <c r="E30" s="1812"/>
      <c r="F30" s="1795"/>
      <c r="G30" s="1796"/>
    </row>
    <row r="31" spans="1:7">
      <c r="A31" s="1778" t="s">
        <v>70</v>
      </c>
      <c r="B31" s="1812"/>
      <c r="C31" s="1798"/>
      <c r="D31" s="1799"/>
      <c r="E31" s="1812"/>
      <c r="F31" s="1798"/>
      <c r="G31" s="1799"/>
    </row>
    <row r="32" spans="1:7" ht="13.5" thickBot="1">
      <c r="A32" s="1779"/>
      <c r="B32" s="1800"/>
      <c r="C32" s="1801"/>
      <c r="D32" s="1802"/>
      <c r="E32" s="1800"/>
      <c r="F32" s="1801"/>
      <c r="G32" s="1802"/>
    </row>
    <row r="34" spans="1:7" ht="13.5" thickBot="1"/>
    <row r="35" spans="1:7" ht="13.5" thickBot="1">
      <c r="A35" s="1407" t="s">
        <v>35</v>
      </c>
      <c r="B35" s="1408" t="str">
        <f>'PAGE DE GARDE'!B16</f>
        <v>REALITE 2014</v>
      </c>
      <c r="C35" s="1405"/>
      <c r="D35" s="1406"/>
      <c r="E35" s="1408" t="str">
        <f>'PAGE DE GARDE'!B14</f>
        <v>REALITE 2015</v>
      </c>
      <c r="F35" s="1405"/>
      <c r="G35" s="1406"/>
    </row>
    <row r="36" spans="1:7">
      <c r="A36" s="1409" t="s">
        <v>36</v>
      </c>
      <c r="B36" s="191"/>
      <c r="C36" s="1404"/>
      <c r="D36" s="1404"/>
      <c r="E36" s="191"/>
      <c r="F36" s="1404"/>
      <c r="G36" s="1404"/>
    </row>
    <row r="37" spans="1:7">
      <c r="A37" s="1409" t="s">
        <v>37</v>
      </c>
      <c r="B37" s="191"/>
      <c r="C37" s="1404"/>
      <c r="D37" s="1404"/>
      <c r="E37" s="191"/>
      <c r="F37" s="1404"/>
      <c r="G37" s="1404"/>
    </row>
    <row r="38" spans="1:7" ht="13.5" thickBot="1">
      <c r="A38" s="1410" t="s">
        <v>38</v>
      </c>
      <c r="B38" s="192"/>
      <c r="C38" s="1404"/>
      <c r="D38" s="1404"/>
      <c r="E38" s="192"/>
      <c r="F38" s="1404"/>
      <c r="G38" s="1404"/>
    </row>
    <row r="39" spans="1:7" ht="13.5" thickBot="1">
      <c r="A39" s="1411" t="s">
        <v>232</v>
      </c>
      <c r="B39" s="190">
        <f t="shared" ref="B39" si="0">B36+B37+B38</f>
        <v>0</v>
      </c>
      <c r="C39" s="752"/>
      <c r="D39" s="752"/>
      <c r="E39" s="190">
        <f t="shared" ref="E39" si="1">E36+E37+E38</f>
        <v>0</v>
      </c>
      <c r="F39" s="752"/>
      <c r="G39" s="752"/>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sheetPr published="0" enableFormatConditionsCalculation="0">
    <pageSetUpPr fitToPage="1"/>
  </sheetPr>
  <dimension ref="A1:XT82"/>
  <sheetViews>
    <sheetView zoomScaleNormal="100" zoomScaleSheetLayoutView="100" workbookViewId="0">
      <selection activeCell="H16" sqref="H16"/>
    </sheetView>
  </sheetViews>
  <sheetFormatPr baseColWidth="10" defaultColWidth="8.85546875" defaultRowHeight="12.75"/>
  <cols>
    <col min="1" max="1" width="13" style="206" customWidth="1"/>
    <col min="2" max="2" width="42.7109375" style="206" bestFit="1" customWidth="1"/>
    <col min="3" max="13" width="8.85546875" style="206"/>
    <col min="14" max="14" width="32.85546875" style="206" bestFit="1" customWidth="1"/>
    <col min="15" max="16384" width="8.85546875" style="206"/>
  </cols>
  <sheetData>
    <row r="1" spans="1:644" s="79" customFormat="1" ht="18">
      <c r="A1" s="75" t="s">
        <v>39</v>
      </c>
      <c r="B1" s="75"/>
      <c r="C1" s="78"/>
      <c r="D1" s="78"/>
      <c r="E1" s="78"/>
      <c r="F1" s="78"/>
      <c r="G1" s="78"/>
      <c r="H1" s="78"/>
      <c r="I1" s="78"/>
      <c r="J1" s="78"/>
      <c r="K1" s="78"/>
      <c r="L1" s="78"/>
      <c r="M1" s="78"/>
      <c r="N1" s="78"/>
      <c r="O1" s="78"/>
      <c r="P1" s="78"/>
      <c r="Q1" s="78"/>
      <c r="R1" s="78"/>
      <c r="S1" s="78"/>
      <c r="T1" s="78"/>
      <c r="U1" s="78"/>
      <c r="V1" s="78"/>
      <c r="W1" s="1755"/>
      <c r="X1" s="1755"/>
      <c r="Y1" s="1755"/>
      <c r="Z1" s="1755"/>
      <c r="AA1" s="1755"/>
      <c r="AB1" s="1755"/>
      <c r="AC1" s="1755"/>
      <c r="AD1" s="1755"/>
      <c r="AE1" s="1755"/>
      <c r="AF1" s="1755"/>
      <c r="AG1" s="1755"/>
      <c r="AH1" s="1755"/>
      <c r="AI1" s="1755"/>
      <c r="AJ1" s="1755"/>
      <c r="AK1" s="1755"/>
      <c r="AL1" s="1755"/>
      <c r="AM1" s="1755"/>
      <c r="AN1" s="1755"/>
      <c r="AO1" s="1755"/>
      <c r="AP1" s="1755"/>
      <c r="AQ1" s="1755"/>
      <c r="AR1" s="1755"/>
      <c r="AS1" s="1755"/>
      <c r="AT1" s="1755"/>
      <c r="AU1" s="1755"/>
      <c r="AV1" s="1755"/>
      <c r="AW1" s="1755"/>
      <c r="AX1" s="1755"/>
      <c r="AY1" s="1755"/>
      <c r="AZ1" s="1755"/>
      <c r="BA1" s="1755"/>
      <c r="BB1" s="1755"/>
      <c r="BC1" s="1755"/>
      <c r="BD1" s="1755"/>
      <c r="BE1" s="1755"/>
      <c r="BF1" s="1755"/>
      <c r="BG1" s="1755"/>
      <c r="BH1" s="1755"/>
      <c r="BI1" s="1755"/>
      <c r="BJ1" s="1755"/>
      <c r="BK1" s="1755"/>
      <c r="BL1" s="1755"/>
      <c r="BM1" s="1755"/>
      <c r="BN1" s="1755"/>
      <c r="BO1" s="1755"/>
      <c r="BP1" s="1755"/>
      <c r="BQ1" s="1755"/>
      <c r="BR1" s="1755"/>
      <c r="BS1" s="1755"/>
      <c r="BT1" s="1755"/>
      <c r="BU1" s="1755"/>
      <c r="BV1" s="1755"/>
      <c r="BW1" s="1755"/>
      <c r="BX1" s="1755"/>
      <c r="BY1" s="1755"/>
      <c r="BZ1" s="1755"/>
      <c r="CA1" s="1755"/>
      <c r="CB1" s="1755"/>
      <c r="CC1" s="1755"/>
      <c r="CD1" s="1755"/>
      <c r="CE1" s="1755"/>
      <c r="CF1" s="1755"/>
      <c r="CG1" s="1755"/>
      <c r="CH1" s="1755"/>
      <c r="CI1" s="1755"/>
      <c r="CJ1" s="1755"/>
      <c r="CK1" s="1755"/>
      <c r="CL1" s="1755"/>
      <c r="CM1" s="1755"/>
      <c r="CN1" s="1755"/>
      <c r="CO1" s="1755"/>
      <c r="CP1" s="1755"/>
      <c r="CQ1" s="1755"/>
      <c r="CR1" s="1755"/>
      <c r="CS1" s="1755"/>
      <c r="CT1" s="1755"/>
      <c r="CU1" s="1755"/>
      <c r="CV1" s="1755"/>
      <c r="CW1" s="1755"/>
      <c r="CX1" s="1755"/>
      <c r="CY1" s="1755"/>
      <c r="CZ1" s="1755"/>
      <c r="DA1" s="1755"/>
      <c r="DB1" s="1755"/>
      <c r="DC1" s="1755"/>
      <c r="DD1" s="1755"/>
      <c r="DE1" s="1755"/>
      <c r="DF1" s="1755"/>
      <c r="DG1" s="1755"/>
      <c r="DH1" s="1755"/>
      <c r="DI1" s="1755"/>
      <c r="DJ1" s="1755"/>
      <c r="DK1" s="1755"/>
      <c r="DL1" s="1755"/>
      <c r="DM1" s="1755"/>
      <c r="DN1" s="1755"/>
      <c r="DO1" s="1755"/>
      <c r="DP1" s="1755"/>
      <c r="DQ1" s="1755"/>
      <c r="DR1" s="1755"/>
      <c r="DS1" s="1755"/>
      <c r="DT1" s="1755"/>
      <c r="DU1" s="1755"/>
      <c r="DV1" s="1755"/>
      <c r="DW1" s="1755"/>
      <c r="DX1" s="1755"/>
      <c r="DY1" s="1755"/>
      <c r="DZ1" s="1755"/>
      <c r="EA1" s="1755"/>
      <c r="EB1" s="1755"/>
      <c r="EC1" s="1755"/>
      <c r="ED1" s="1755"/>
      <c r="EE1" s="1755"/>
      <c r="EF1" s="1755"/>
      <c r="EG1" s="1755"/>
      <c r="EH1" s="1755"/>
      <c r="EI1" s="1755"/>
      <c r="EJ1" s="1755"/>
      <c r="EK1" s="1755"/>
      <c r="EL1" s="1755"/>
      <c r="EM1" s="1755"/>
      <c r="EN1" s="1755"/>
      <c r="EO1" s="1755"/>
      <c r="EP1" s="1755"/>
      <c r="EQ1" s="1755"/>
      <c r="ER1" s="1755"/>
      <c r="ES1" s="1755"/>
      <c r="ET1" s="1755"/>
      <c r="EU1" s="1755"/>
      <c r="EV1" s="1755"/>
      <c r="EW1" s="1755"/>
      <c r="EX1" s="1755"/>
      <c r="EY1" s="1755"/>
      <c r="EZ1" s="1755"/>
      <c r="FA1" s="1755"/>
      <c r="FB1" s="1755"/>
      <c r="FC1" s="1755"/>
      <c r="FD1" s="1755"/>
      <c r="FE1" s="1755"/>
      <c r="FF1" s="1755"/>
      <c r="FG1" s="1755"/>
      <c r="FH1" s="1755"/>
      <c r="FI1" s="1755"/>
      <c r="FJ1" s="1755"/>
      <c r="FK1" s="1755"/>
      <c r="FL1" s="1755"/>
      <c r="FM1" s="1755"/>
      <c r="FN1" s="1755"/>
      <c r="FO1" s="1755"/>
      <c r="FP1" s="1755"/>
      <c r="FQ1" s="1755"/>
      <c r="FR1" s="1755"/>
      <c r="FS1" s="1755"/>
      <c r="FT1" s="1755"/>
      <c r="FU1" s="1755"/>
      <c r="FV1" s="1755"/>
      <c r="FW1" s="1755"/>
      <c r="FX1" s="1755"/>
      <c r="FY1" s="1755"/>
      <c r="FZ1" s="1755"/>
      <c r="GA1" s="1755"/>
      <c r="GB1" s="1755"/>
      <c r="GC1" s="1755"/>
      <c r="GD1" s="1755"/>
      <c r="GE1" s="1755"/>
      <c r="GF1" s="1755"/>
      <c r="GG1" s="1755"/>
      <c r="GH1" s="1755"/>
      <c r="GI1" s="1755"/>
      <c r="GJ1" s="1755"/>
      <c r="GK1" s="1755"/>
      <c r="GL1" s="1755"/>
      <c r="GM1" s="1755"/>
      <c r="GN1" s="1755"/>
      <c r="GO1" s="1755"/>
      <c r="GP1" s="1755"/>
      <c r="GQ1" s="1755"/>
      <c r="GR1" s="1755"/>
      <c r="GS1" s="1755"/>
      <c r="GT1" s="1755"/>
      <c r="GU1" s="1755"/>
      <c r="GV1" s="1755"/>
      <c r="GW1" s="1755"/>
      <c r="GX1" s="1755"/>
      <c r="GY1" s="1755"/>
      <c r="GZ1" s="1755"/>
      <c r="HA1" s="1755"/>
      <c r="HB1" s="1755"/>
      <c r="HC1" s="1755"/>
      <c r="HD1" s="1755"/>
      <c r="HE1" s="1755"/>
      <c r="HF1" s="1755"/>
      <c r="HG1" s="1755"/>
      <c r="HH1" s="1755"/>
      <c r="HI1" s="1755"/>
      <c r="HJ1" s="1755"/>
      <c r="HK1" s="1755"/>
      <c r="HL1" s="1755"/>
      <c r="HM1" s="1755"/>
      <c r="HN1" s="1755"/>
      <c r="HO1" s="1755"/>
      <c r="HP1" s="1755"/>
      <c r="HQ1" s="1755"/>
      <c r="HR1" s="1755"/>
      <c r="HS1" s="1755"/>
      <c r="HT1" s="1755"/>
      <c r="HU1" s="1755"/>
      <c r="HV1" s="1755"/>
      <c r="HW1" s="1755"/>
      <c r="HX1" s="1755"/>
      <c r="HY1" s="1755"/>
      <c r="HZ1" s="1755"/>
      <c r="IA1" s="1755"/>
      <c r="IB1" s="1755"/>
      <c r="IC1" s="1755"/>
      <c r="ID1" s="1755"/>
      <c r="IE1" s="1755"/>
      <c r="IF1" s="1755"/>
      <c r="IG1" s="1755"/>
      <c r="IH1" s="1755"/>
      <c r="II1" s="1755"/>
      <c r="IJ1" s="1755"/>
      <c r="IK1" s="1755"/>
      <c r="IL1" s="1755"/>
      <c r="IM1" s="1755"/>
      <c r="IN1" s="1755"/>
      <c r="IO1" s="1755"/>
      <c r="IP1" s="1755"/>
      <c r="IQ1" s="1755"/>
      <c r="IR1" s="1755"/>
      <c r="IS1" s="1755"/>
      <c r="IT1" s="1755"/>
      <c r="IU1" s="1755"/>
      <c r="IV1" s="1755"/>
      <c r="IW1" s="1755"/>
      <c r="IX1" s="1755"/>
      <c r="IY1" s="1755"/>
      <c r="IZ1" s="1755"/>
      <c r="JA1" s="1755"/>
      <c r="JB1" s="1755"/>
      <c r="JC1" s="1755"/>
      <c r="JD1" s="1755"/>
      <c r="JE1" s="1755"/>
      <c r="JF1" s="1755"/>
      <c r="JG1" s="1755"/>
      <c r="JH1" s="1755"/>
      <c r="JI1" s="1755"/>
      <c r="JJ1" s="1755"/>
      <c r="JK1" s="1755"/>
      <c r="JL1" s="1755"/>
      <c r="JM1" s="1755"/>
      <c r="JN1" s="1755"/>
      <c r="JO1" s="1755"/>
      <c r="JP1" s="1755"/>
      <c r="JQ1" s="1755"/>
      <c r="JR1" s="1755"/>
      <c r="JS1" s="1755"/>
      <c r="JT1" s="1755"/>
      <c r="JU1" s="1755"/>
      <c r="JV1" s="1755"/>
      <c r="JW1" s="1755"/>
      <c r="JX1" s="1755"/>
      <c r="JY1" s="1755"/>
      <c r="JZ1" s="1755"/>
      <c r="KA1" s="1755"/>
      <c r="KB1" s="1755"/>
      <c r="KC1" s="1755"/>
      <c r="KD1" s="1755"/>
      <c r="KE1" s="1755"/>
      <c r="KF1" s="1755"/>
      <c r="KG1" s="1755"/>
      <c r="KH1" s="1755"/>
      <c r="KI1" s="1755"/>
      <c r="KJ1" s="1755"/>
      <c r="KK1" s="1755"/>
      <c r="KL1" s="1755"/>
      <c r="KM1" s="1755"/>
      <c r="KN1" s="1755"/>
      <c r="KO1" s="1755"/>
      <c r="KP1" s="1755"/>
      <c r="KQ1" s="1755"/>
      <c r="KR1" s="1755"/>
      <c r="KS1" s="1755"/>
      <c r="KT1" s="1755"/>
      <c r="KU1" s="1755"/>
      <c r="KV1" s="1755"/>
      <c r="KW1" s="1755"/>
      <c r="KX1" s="1755"/>
      <c r="KY1" s="1755"/>
      <c r="KZ1" s="1755"/>
      <c r="LA1" s="1755"/>
      <c r="LB1" s="1755"/>
      <c r="LC1" s="1755"/>
      <c r="LD1" s="1755"/>
      <c r="LE1" s="1755"/>
      <c r="LF1" s="1755"/>
      <c r="LG1" s="1755"/>
      <c r="LH1" s="1755"/>
      <c r="LI1" s="1755"/>
      <c r="LJ1" s="1755"/>
      <c r="LK1" s="1755"/>
      <c r="LL1" s="1755"/>
      <c r="LM1" s="1755"/>
      <c r="LN1" s="1755"/>
      <c r="LO1" s="1755"/>
      <c r="LP1" s="1755"/>
      <c r="LQ1" s="1755"/>
      <c r="LR1" s="1755"/>
      <c r="LS1" s="1755"/>
      <c r="LT1" s="1755"/>
      <c r="LU1" s="1755"/>
      <c r="LV1" s="1755"/>
      <c r="LW1" s="1755"/>
      <c r="LX1" s="1755"/>
      <c r="LY1" s="1755"/>
      <c r="LZ1" s="1755"/>
      <c r="MA1" s="1755"/>
      <c r="MB1" s="1755"/>
      <c r="MC1" s="1755"/>
      <c r="MD1" s="1755"/>
      <c r="ME1" s="1755"/>
      <c r="MF1" s="1755"/>
      <c r="MG1" s="1755"/>
      <c r="MH1" s="1755"/>
      <c r="MI1" s="1755"/>
      <c r="MJ1" s="1755"/>
      <c r="MK1" s="1755"/>
      <c r="ML1" s="1755"/>
      <c r="MM1" s="1755"/>
      <c r="MN1" s="1755"/>
      <c r="MO1" s="1755"/>
      <c r="MP1" s="1755"/>
      <c r="MQ1" s="1755"/>
      <c r="MR1" s="1755"/>
      <c r="MS1" s="1755"/>
      <c r="MT1" s="1755"/>
      <c r="MU1" s="1755"/>
      <c r="MV1" s="1755"/>
      <c r="MW1" s="1755"/>
      <c r="MX1" s="1755"/>
      <c r="MY1" s="1755"/>
      <c r="MZ1" s="1755"/>
      <c r="NA1" s="1755"/>
      <c r="NB1" s="1755"/>
      <c r="NC1" s="1755"/>
      <c r="ND1" s="1755"/>
      <c r="NE1" s="1755"/>
      <c r="NF1" s="1755"/>
      <c r="NG1" s="1755"/>
      <c r="NH1" s="1755"/>
      <c r="NI1" s="1755"/>
      <c r="NJ1" s="1755"/>
      <c r="NK1" s="1755"/>
      <c r="NL1" s="1755"/>
      <c r="NM1" s="1755"/>
      <c r="NN1" s="1755"/>
      <c r="NO1" s="1755"/>
      <c r="NP1" s="1755"/>
      <c r="NQ1" s="1755"/>
      <c r="NR1" s="1755"/>
      <c r="NS1" s="1755"/>
      <c r="NT1" s="1755"/>
      <c r="NU1" s="1755"/>
      <c r="NV1" s="1755"/>
      <c r="NW1" s="1755"/>
      <c r="NX1" s="1755"/>
      <c r="NY1" s="1755"/>
      <c r="NZ1" s="1755"/>
      <c r="OA1" s="1755"/>
      <c r="OB1" s="1755"/>
      <c r="OC1" s="1755"/>
      <c r="OD1" s="1755"/>
      <c r="OE1" s="1755"/>
      <c r="OF1" s="1755"/>
      <c r="OG1" s="1755"/>
      <c r="OH1" s="1755"/>
      <c r="OI1" s="1755"/>
      <c r="OJ1" s="1755"/>
      <c r="OK1" s="1755"/>
      <c r="OL1" s="1755"/>
      <c r="OM1" s="1755"/>
      <c r="ON1" s="1755"/>
      <c r="OO1" s="1755"/>
      <c r="OP1" s="1755"/>
      <c r="OQ1" s="1755"/>
      <c r="OR1" s="1755"/>
      <c r="OS1" s="1755"/>
      <c r="OT1" s="1755"/>
      <c r="OU1" s="1755"/>
      <c r="OV1" s="1755"/>
      <c r="OW1" s="1755"/>
      <c r="OX1" s="1755"/>
      <c r="OY1" s="1755"/>
      <c r="OZ1" s="1755"/>
      <c r="PA1" s="1755"/>
      <c r="PB1" s="1755"/>
      <c r="PC1" s="1755"/>
      <c r="PD1" s="1755"/>
      <c r="PE1" s="1755"/>
      <c r="PF1" s="1755"/>
      <c r="PG1" s="1755"/>
      <c r="PH1" s="1755"/>
      <c r="PI1" s="1755"/>
      <c r="PJ1" s="1755"/>
      <c r="PK1" s="1755"/>
      <c r="PL1" s="1755"/>
      <c r="PM1" s="1755"/>
      <c r="PN1" s="1755"/>
      <c r="PO1" s="1755"/>
      <c r="PP1" s="1755"/>
      <c r="PQ1" s="1755"/>
      <c r="PR1" s="1755"/>
      <c r="PS1" s="1755"/>
      <c r="PT1" s="1755"/>
      <c r="PU1" s="1755"/>
      <c r="PV1" s="1755"/>
      <c r="PW1" s="1755"/>
      <c r="PX1" s="1755"/>
      <c r="PY1" s="1755"/>
      <c r="PZ1" s="1755"/>
      <c r="QA1" s="1755"/>
      <c r="QB1" s="1755"/>
      <c r="QC1" s="1755"/>
      <c r="QD1" s="1755"/>
      <c r="QE1" s="1755"/>
      <c r="QF1" s="1755"/>
      <c r="QG1" s="1755"/>
      <c r="QH1" s="1755"/>
      <c r="QI1" s="1755"/>
      <c r="QJ1" s="1755"/>
      <c r="QK1" s="1755"/>
      <c r="QL1" s="1755"/>
      <c r="QM1" s="1755"/>
      <c r="QN1" s="1755"/>
      <c r="QO1" s="1755"/>
      <c r="QP1" s="1755"/>
      <c r="QQ1" s="1755"/>
      <c r="QR1" s="1755"/>
      <c r="QS1" s="1755"/>
      <c r="QT1" s="1755"/>
      <c r="QU1" s="1755"/>
      <c r="QV1" s="1755"/>
      <c r="QW1" s="1755"/>
      <c r="QX1" s="1755"/>
      <c r="QY1" s="1755"/>
      <c r="QZ1" s="1755"/>
      <c r="RA1" s="1755"/>
      <c r="RB1" s="1755"/>
      <c r="RC1" s="1755"/>
      <c r="RD1" s="1755"/>
      <c r="RE1" s="1755"/>
      <c r="RF1" s="1755"/>
      <c r="RG1" s="1755"/>
      <c r="RH1" s="1755"/>
      <c r="RI1" s="1755"/>
      <c r="RJ1" s="1755"/>
      <c r="RK1" s="1755"/>
      <c r="RL1" s="1755"/>
      <c r="RM1" s="1755"/>
      <c r="RN1" s="1755"/>
      <c r="RO1" s="1755"/>
      <c r="RP1" s="1755"/>
      <c r="RQ1" s="1755"/>
      <c r="RR1" s="1755"/>
      <c r="RS1" s="1755"/>
      <c r="RT1" s="1755"/>
      <c r="RU1" s="1755"/>
      <c r="RV1" s="1755"/>
      <c r="RW1" s="1755"/>
      <c r="RX1" s="1755"/>
      <c r="RY1" s="1755"/>
      <c r="RZ1" s="1755"/>
      <c r="SA1" s="1755"/>
      <c r="SB1" s="1755"/>
      <c r="SC1" s="1755"/>
      <c r="SD1" s="1755"/>
      <c r="SE1" s="1755"/>
      <c r="SF1" s="1755"/>
      <c r="SG1" s="1755"/>
      <c r="SH1" s="1755"/>
      <c r="SI1" s="1755"/>
      <c r="SJ1" s="1755"/>
      <c r="SK1" s="1755"/>
      <c r="SL1" s="1755"/>
      <c r="SM1" s="1755"/>
      <c r="SN1" s="1755"/>
      <c r="SO1" s="1755"/>
      <c r="SP1" s="1755"/>
      <c r="SQ1" s="1755"/>
      <c r="SR1" s="1755"/>
      <c r="SS1" s="1755"/>
      <c r="ST1" s="1755"/>
      <c r="SU1" s="1755"/>
      <c r="SV1" s="1755"/>
      <c r="SW1" s="1755"/>
      <c r="SX1" s="1755"/>
      <c r="SY1" s="1755"/>
      <c r="SZ1" s="1755"/>
      <c r="TA1" s="1755"/>
      <c r="TB1" s="1755"/>
      <c r="TC1" s="1755"/>
      <c r="TD1" s="1755"/>
      <c r="TE1" s="1755"/>
      <c r="TF1" s="1755"/>
      <c r="TG1" s="1755"/>
      <c r="TH1" s="1755"/>
      <c r="TI1" s="1755"/>
      <c r="TJ1" s="1755"/>
      <c r="TK1" s="1755"/>
      <c r="TL1" s="1755"/>
      <c r="TM1" s="1755"/>
      <c r="TN1" s="1755"/>
      <c r="TO1" s="1755"/>
      <c r="TP1" s="1755"/>
      <c r="TQ1" s="1755"/>
      <c r="TR1" s="1755"/>
      <c r="TS1" s="1755"/>
      <c r="TT1" s="1755"/>
      <c r="TU1" s="1755"/>
      <c r="TV1" s="1755"/>
      <c r="TW1" s="1755"/>
      <c r="TX1" s="1755"/>
      <c r="TY1" s="1755"/>
      <c r="TZ1" s="1755"/>
      <c r="UA1" s="1755"/>
      <c r="UB1" s="1755"/>
      <c r="UC1" s="1755"/>
      <c r="UD1" s="1755"/>
      <c r="UE1" s="1755"/>
      <c r="UF1" s="1755"/>
      <c r="UG1" s="1755"/>
      <c r="UH1" s="1755"/>
      <c r="UI1" s="1755"/>
      <c r="UJ1" s="1755"/>
      <c r="UK1" s="1755"/>
      <c r="UL1" s="1755"/>
      <c r="UM1" s="1755"/>
      <c r="UN1" s="1755"/>
      <c r="UO1" s="1755"/>
      <c r="UP1" s="1755"/>
      <c r="UQ1" s="1755"/>
      <c r="UR1" s="1755"/>
      <c r="US1" s="1755"/>
      <c r="UT1" s="1755"/>
      <c r="UU1" s="1755"/>
      <c r="UV1" s="1755"/>
      <c r="UW1" s="1755"/>
      <c r="UX1" s="1755"/>
      <c r="UY1" s="1755"/>
      <c r="UZ1" s="1755"/>
      <c r="VA1" s="1755"/>
      <c r="VB1" s="1755"/>
      <c r="VC1" s="1755"/>
      <c r="VD1" s="1755"/>
      <c r="VE1" s="1755"/>
      <c r="VF1" s="1755"/>
      <c r="VG1" s="1755"/>
      <c r="VH1" s="1755"/>
      <c r="VI1" s="1755"/>
      <c r="VJ1" s="1755"/>
      <c r="VK1" s="1755"/>
      <c r="VL1" s="1755"/>
      <c r="VM1" s="1755"/>
      <c r="VN1" s="1755"/>
      <c r="VO1" s="1755"/>
      <c r="VP1" s="1755"/>
      <c r="VQ1" s="1755"/>
      <c r="VR1" s="1755"/>
      <c r="VS1" s="1755"/>
      <c r="VT1" s="1755"/>
      <c r="VU1" s="1755"/>
      <c r="VV1" s="1755"/>
      <c r="VW1" s="1755"/>
      <c r="VX1" s="1755"/>
      <c r="VY1" s="1755"/>
      <c r="VZ1" s="1755"/>
      <c r="WA1" s="1755"/>
      <c r="WB1" s="1755"/>
      <c r="WC1" s="1755"/>
      <c r="WD1" s="1755"/>
      <c r="WE1" s="1755"/>
      <c r="WF1" s="1755"/>
      <c r="WG1" s="1755"/>
      <c r="WH1" s="1755"/>
      <c r="WI1" s="1755"/>
      <c r="WJ1" s="1755"/>
      <c r="WK1" s="1755"/>
      <c r="WL1" s="1755"/>
      <c r="WM1" s="1755"/>
      <c r="WN1" s="1755"/>
      <c r="WO1" s="1755"/>
      <c r="WP1" s="1755"/>
      <c r="WQ1" s="1755"/>
      <c r="WR1" s="1755"/>
      <c r="WS1" s="1755"/>
      <c r="WT1" s="1755"/>
      <c r="WU1" s="1755"/>
      <c r="WV1" s="1755"/>
      <c r="WW1" s="1755"/>
      <c r="WX1" s="1755"/>
      <c r="WY1" s="1755"/>
      <c r="WZ1" s="1755"/>
      <c r="XA1" s="1755"/>
      <c r="XB1" s="1755"/>
      <c r="XC1" s="1755"/>
      <c r="XD1" s="1755"/>
      <c r="XE1" s="1755"/>
      <c r="XF1" s="1755"/>
      <c r="XG1" s="1755"/>
      <c r="XH1" s="1755"/>
      <c r="XI1" s="1755"/>
      <c r="XJ1" s="1755"/>
      <c r="XK1" s="1755"/>
      <c r="XL1" s="1755"/>
      <c r="XM1" s="1755"/>
      <c r="XN1" s="1755"/>
      <c r="XO1" s="1755"/>
      <c r="XP1" s="1755"/>
      <c r="XQ1" s="1755"/>
      <c r="XR1" s="1755"/>
      <c r="XS1" s="1755"/>
      <c r="XT1" s="1755"/>
    </row>
    <row r="2" spans="1:644" customFormat="1">
      <c r="A2" s="62" t="str">
        <f>'PAGE DE GARDE'!C8</f>
        <v>GAZ</v>
      </c>
      <c r="B2" s="948" t="str">
        <f>'PAGE DE GARDE'!C10</f>
        <v>REALITE 2015 V0</v>
      </c>
      <c r="C2" s="84"/>
      <c r="D2" s="84"/>
      <c r="E2" s="84"/>
      <c r="F2" s="84"/>
      <c r="G2" s="84"/>
      <c r="H2" s="84"/>
      <c r="I2" s="84"/>
      <c r="J2" s="84"/>
      <c r="K2" s="84"/>
      <c r="L2" s="84"/>
      <c r="M2" s="84"/>
      <c r="N2" s="84"/>
      <c r="O2" s="84"/>
      <c r="P2" s="84"/>
      <c r="Q2" s="84"/>
      <c r="R2" s="84"/>
      <c r="S2" s="84"/>
      <c r="T2" s="84"/>
      <c r="U2" s="84"/>
      <c r="V2" s="84"/>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row>
    <row r="3" spans="1:644" customFormat="1">
      <c r="A3" s="271" t="str">
        <f>'PAGE DE GARDE'!C7</f>
        <v>GRD</v>
      </c>
      <c r="B3" s="73"/>
      <c r="C3" s="84"/>
      <c r="D3" s="84"/>
      <c r="E3" s="84"/>
      <c r="F3" s="84"/>
      <c r="G3" s="84"/>
      <c r="H3" s="84"/>
      <c r="I3" s="84"/>
      <c r="J3" s="84"/>
      <c r="K3" s="84"/>
      <c r="L3" s="84"/>
      <c r="M3" s="84"/>
      <c r="N3" s="84"/>
      <c r="O3" s="84"/>
      <c r="P3" s="84"/>
      <c r="Q3" s="84"/>
      <c r="R3" s="84"/>
      <c r="S3" s="84"/>
      <c r="T3" s="84"/>
      <c r="U3" s="84"/>
      <c r="V3" s="8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row>
    <row r="4" spans="1:644">
      <c r="A4" s="715"/>
      <c r="B4" s="715"/>
    </row>
    <row r="5" spans="1:644" ht="13.5" thickBot="1"/>
    <row r="6" spans="1:644" customFormat="1">
      <c r="A6" s="1817" t="s">
        <v>58</v>
      </c>
      <c r="B6" s="1818"/>
      <c r="C6" s="2753" t="str">
        <f>'PAGE DE GARDE'!$B$16</f>
        <v>REALITE 2014</v>
      </c>
      <c r="D6" s="2753"/>
      <c r="E6" s="2753"/>
      <c r="F6" s="2753"/>
      <c r="G6" s="2753" t="str">
        <f>'PAGE DE GARDE'!$B$14</f>
        <v>REALITE 2015</v>
      </c>
      <c r="H6" s="2753"/>
      <c r="I6" s="2753"/>
      <c r="J6" s="2753"/>
      <c r="K6" s="206"/>
      <c r="L6" s="206"/>
      <c r="M6" s="1817" t="s">
        <v>701</v>
      </c>
      <c r="N6" s="1818"/>
      <c r="O6" s="2753" t="str">
        <f>'PAGE DE GARDE'!$B$16</f>
        <v>REALITE 2014</v>
      </c>
      <c r="P6" s="2753"/>
      <c r="Q6" s="2753"/>
      <c r="R6" s="2753"/>
      <c r="S6" s="2753" t="str">
        <f>'PAGE DE GARDE'!$B$14</f>
        <v>REALITE 2015</v>
      </c>
      <c r="T6" s="2753"/>
      <c r="U6" s="2753"/>
      <c r="V6" s="2753"/>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c r="MB6" s="206"/>
      <c r="MC6" s="206"/>
      <c r="MD6" s="206"/>
      <c r="ME6" s="206"/>
      <c r="MF6" s="206"/>
      <c r="MG6" s="206"/>
      <c r="MH6" s="206"/>
      <c r="MI6" s="206"/>
      <c r="MJ6" s="206"/>
      <c r="MK6" s="206"/>
      <c r="ML6" s="206"/>
      <c r="MM6" s="206"/>
      <c r="MN6" s="206"/>
      <c r="MO6" s="206"/>
      <c r="MP6" s="206"/>
      <c r="MQ6" s="206"/>
      <c r="MR6" s="206"/>
      <c r="MS6" s="206"/>
      <c r="MT6" s="206"/>
      <c r="MU6" s="206"/>
      <c r="MV6" s="206"/>
      <c r="MW6" s="206"/>
      <c r="MX6" s="206"/>
      <c r="MY6" s="206"/>
      <c r="MZ6" s="206"/>
      <c r="NA6" s="206"/>
      <c r="NB6" s="206"/>
      <c r="NC6" s="206"/>
      <c r="ND6" s="206"/>
      <c r="NE6" s="206"/>
      <c r="NF6" s="206"/>
      <c r="NG6" s="206"/>
      <c r="NH6" s="206"/>
      <c r="NI6" s="206"/>
      <c r="NJ6" s="206"/>
      <c r="NK6" s="206"/>
      <c r="NL6" s="206"/>
      <c r="NM6" s="206"/>
      <c r="NN6" s="206"/>
      <c r="NO6" s="206"/>
      <c r="NP6" s="206"/>
      <c r="NQ6" s="206"/>
      <c r="NR6" s="206"/>
      <c r="NS6" s="206"/>
      <c r="NT6" s="206"/>
      <c r="NU6" s="206"/>
      <c r="NV6" s="206"/>
      <c r="NW6" s="206"/>
      <c r="NX6" s="206"/>
      <c r="NY6" s="206"/>
      <c r="NZ6" s="206"/>
      <c r="OA6" s="206"/>
      <c r="OB6" s="206"/>
      <c r="OC6" s="206"/>
      <c r="OD6" s="206"/>
      <c r="OE6" s="206"/>
      <c r="OF6" s="206"/>
      <c r="OG6" s="206"/>
      <c r="OH6" s="206"/>
      <c r="OI6" s="206"/>
      <c r="OJ6" s="206"/>
      <c r="OK6" s="206"/>
      <c r="OL6" s="206"/>
      <c r="OM6" s="206"/>
      <c r="ON6" s="206"/>
      <c r="OO6" s="206"/>
      <c r="OP6" s="206"/>
      <c r="OQ6" s="206"/>
      <c r="OR6" s="206"/>
      <c r="OS6" s="206"/>
      <c r="OT6" s="206"/>
      <c r="OU6" s="206"/>
      <c r="OV6" s="206"/>
      <c r="OW6" s="206"/>
      <c r="OX6" s="206"/>
      <c r="OY6" s="206"/>
      <c r="OZ6" s="206"/>
      <c r="PA6" s="206"/>
      <c r="PB6" s="206"/>
      <c r="PC6" s="206"/>
      <c r="PD6" s="206"/>
      <c r="PE6" s="206"/>
      <c r="PF6" s="206"/>
      <c r="PG6" s="206"/>
      <c r="PH6" s="206"/>
      <c r="PI6" s="206"/>
      <c r="PJ6" s="206"/>
      <c r="PK6" s="206"/>
      <c r="PL6" s="206"/>
      <c r="PM6" s="206"/>
      <c r="PN6" s="206"/>
      <c r="PO6" s="206"/>
      <c r="PP6" s="206"/>
      <c r="PQ6" s="206"/>
      <c r="PR6" s="206"/>
      <c r="PS6" s="206"/>
      <c r="PT6" s="206"/>
      <c r="PU6" s="206"/>
      <c r="PV6" s="206"/>
      <c r="PW6" s="206"/>
      <c r="PX6" s="206"/>
      <c r="PY6" s="206"/>
      <c r="PZ6" s="206"/>
      <c r="QA6" s="206"/>
      <c r="QB6" s="206"/>
      <c r="QC6" s="206"/>
      <c r="QD6" s="206"/>
      <c r="QE6" s="206"/>
      <c r="QF6" s="206"/>
      <c r="QG6" s="206"/>
      <c r="QH6" s="206"/>
      <c r="QI6" s="206"/>
      <c r="QJ6" s="206"/>
      <c r="QK6" s="206"/>
      <c r="QL6" s="206"/>
      <c r="QM6" s="206"/>
      <c r="QN6" s="206"/>
      <c r="QO6" s="206"/>
      <c r="QP6" s="206"/>
      <c r="QQ6" s="206"/>
      <c r="QR6" s="206"/>
      <c r="QS6" s="206"/>
      <c r="QT6" s="206"/>
      <c r="QU6" s="206"/>
      <c r="QV6" s="206"/>
      <c r="QW6" s="206"/>
      <c r="QX6" s="206"/>
      <c r="QY6" s="206"/>
      <c r="QZ6" s="206"/>
      <c r="RA6" s="206"/>
      <c r="RB6" s="206"/>
      <c r="RC6" s="206"/>
      <c r="RD6" s="206"/>
      <c r="RE6" s="206"/>
      <c r="RF6" s="206"/>
      <c r="RG6" s="206"/>
      <c r="RH6" s="206"/>
      <c r="RI6" s="206"/>
      <c r="RJ6" s="206"/>
      <c r="RK6" s="206"/>
      <c r="RL6" s="206"/>
      <c r="RM6" s="206"/>
      <c r="RN6" s="206"/>
      <c r="RO6" s="206"/>
      <c r="RP6" s="206"/>
      <c r="RQ6" s="206"/>
      <c r="RR6" s="206"/>
      <c r="RS6" s="206"/>
      <c r="RT6" s="206"/>
      <c r="RU6" s="206"/>
      <c r="RV6" s="206"/>
      <c r="RW6" s="206"/>
      <c r="RX6" s="206"/>
      <c r="RY6" s="206"/>
      <c r="RZ6" s="206"/>
      <c r="SA6" s="206"/>
      <c r="SB6" s="206"/>
      <c r="SC6" s="206"/>
      <c r="SD6" s="206"/>
      <c r="SE6" s="206"/>
      <c r="SF6" s="206"/>
      <c r="SG6" s="206"/>
      <c r="SH6" s="206"/>
      <c r="SI6" s="206"/>
      <c r="SJ6" s="206"/>
      <c r="SK6" s="206"/>
      <c r="SL6" s="206"/>
      <c r="SM6" s="206"/>
      <c r="SN6" s="206"/>
      <c r="SO6" s="206"/>
      <c r="SP6" s="206"/>
      <c r="SQ6" s="206"/>
      <c r="SR6" s="206"/>
      <c r="SS6" s="206"/>
      <c r="ST6" s="206"/>
      <c r="SU6" s="206"/>
      <c r="SV6" s="206"/>
      <c r="SW6" s="206"/>
      <c r="SX6" s="206"/>
      <c r="SY6" s="206"/>
      <c r="SZ6" s="206"/>
      <c r="TA6" s="206"/>
      <c r="TB6" s="206"/>
      <c r="TC6" s="206"/>
      <c r="TD6" s="206"/>
      <c r="TE6" s="206"/>
      <c r="TF6" s="206"/>
      <c r="TG6" s="206"/>
      <c r="TH6" s="206"/>
      <c r="TI6" s="206"/>
      <c r="TJ6" s="206"/>
      <c r="TK6" s="206"/>
      <c r="TL6" s="206"/>
      <c r="TM6" s="206"/>
      <c r="TN6" s="206"/>
      <c r="TO6" s="206"/>
      <c r="TP6" s="206"/>
      <c r="TQ6" s="206"/>
      <c r="TR6" s="206"/>
      <c r="TS6" s="206"/>
      <c r="TT6" s="206"/>
      <c r="TU6" s="206"/>
      <c r="TV6" s="206"/>
      <c r="TW6" s="206"/>
      <c r="TX6" s="206"/>
      <c r="TY6" s="206"/>
      <c r="TZ6" s="206"/>
      <c r="UA6" s="206"/>
      <c r="UB6" s="206"/>
      <c r="UC6" s="206"/>
      <c r="UD6" s="206"/>
      <c r="UE6" s="206"/>
      <c r="UF6" s="206"/>
      <c r="UG6" s="206"/>
      <c r="UH6" s="206"/>
      <c r="UI6" s="206"/>
      <c r="UJ6" s="206"/>
      <c r="UK6" s="206"/>
      <c r="UL6" s="206"/>
      <c r="UM6" s="206"/>
      <c r="UN6" s="206"/>
      <c r="UO6" s="206"/>
      <c r="UP6" s="206"/>
      <c r="UQ6" s="206"/>
      <c r="UR6" s="206"/>
      <c r="US6" s="206"/>
      <c r="UT6" s="206"/>
      <c r="UU6" s="206"/>
      <c r="UV6" s="206"/>
      <c r="UW6" s="206"/>
      <c r="UX6" s="206"/>
      <c r="UY6" s="206"/>
      <c r="UZ6" s="206"/>
      <c r="VA6" s="206"/>
      <c r="VB6" s="206"/>
      <c r="VC6" s="206"/>
      <c r="VD6" s="206"/>
      <c r="VE6" s="206"/>
      <c r="VF6" s="206"/>
      <c r="VG6" s="206"/>
      <c r="VH6" s="206"/>
      <c r="VI6" s="206"/>
      <c r="VJ6" s="206"/>
      <c r="VK6" s="206"/>
      <c r="VL6" s="206"/>
      <c r="VM6" s="206"/>
      <c r="VN6" s="206"/>
      <c r="VO6" s="206"/>
      <c r="VP6" s="206"/>
      <c r="VQ6" s="206"/>
      <c r="VR6" s="206"/>
      <c r="VS6" s="206"/>
      <c r="VT6" s="206"/>
      <c r="VU6" s="206"/>
      <c r="VV6" s="206"/>
      <c r="VW6" s="206"/>
      <c r="VX6" s="206"/>
      <c r="VY6" s="206"/>
      <c r="VZ6" s="206"/>
      <c r="WA6" s="206"/>
      <c r="WB6" s="206"/>
      <c r="WC6" s="206"/>
      <c r="WD6" s="206"/>
      <c r="WE6" s="206"/>
      <c r="WF6" s="206"/>
      <c r="WG6" s="206"/>
      <c r="WH6" s="206"/>
      <c r="WI6" s="206"/>
      <c r="WJ6" s="206"/>
      <c r="WK6" s="206"/>
      <c r="WL6" s="206"/>
      <c r="WM6" s="206"/>
      <c r="WN6" s="206"/>
      <c r="WO6" s="206"/>
      <c r="WP6" s="206"/>
      <c r="WQ6" s="206"/>
      <c r="WR6" s="206"/>
      <c r="WS6" s="206"/>
      <c r="WT6" s="206"/>
      <c r="WU6" s="206"/>
      <c r="WV6" s="206"/>
      <c r="WW6" s="206"/>
      <c r="WX6" s="206"/>
      <c r="WY6" s="206"/>
      <c r="WZ6" s="206"/>
      <c r="XA6" s="206"/>
      <c r="XB6" s="206"/>
      <c r="XC6" s="206"/>
      <c r="XD6" s="206"/>
      <c r="XE6" s="206"/>
      <c r="XF6" s="206"/>
      <c r="XG6" s="206"/>
      <c r="XH6" s="206"/>
      <c r="XI6" s="206"/>
      <c r="XJ6" s="206"/>
      <c r="XK6" s="206"/>
      <c r="XL6" s="206"/>
      <c r="XM6" s="206"/>
      <c r="XN6" s="206"/>
      <c r="XO6" s="206"/>
      <c r="XP6" s="206"/>
      <c r="XQ6" s="206"/>
      <c r="XR6" s="206"/>
      <c r="XS6" s="206"/>
      <c r="XT6" s="206"/>
    </row>
    <row r="7" spans="1:644" customFormat="1">
      <c r="A7" s="154" t="s">
        <v>40</v>
      </c>
      <c r="B7" s="155" t="s">
        <v>41</v>
      </c>
      <c r="C7" s="156" t="s">
        <v>11</v>
      </c>
      <c r="D7" s="157" t="s">
        <v>363</v>
      </c>
      <c r="E7" s="157" t="s">
        <v>48</v>
      </c>
      <c r="F7" s="158" t="s">
        <v>42</v>
      </c>
      <c r="G7" s="156" t="s">
        <v>11</v>
      </c>
      <c r="H7" s="157" t="s">
        <v>363</v>
      </c>
      <c r="I7" s="157" t="s">
        <v>48</v>
      </c>
      <c r="J7" s="158" t="s">
        <v>42</v>
      </c>
      <c r="K7" s="206"/>
      <c r="L7" s="206"/>
      <c r="M7" s="154" t="s">
        <v>40</v>
      </c>
      <c r="N7" s="155" t="s">
        <v>41</v>
      </c>
      <c r="O7" s="156" t="s">
        <v>11</v>
      </c>
      <c r="P7" s="157" t="s">
        <v>363</v>
      </c>
      <c r="Q7" s="157" t="s">
        <v>48</v>
      </c>
      <c r="R7" s="158" t="s">
        <v>42</v>
      </c>
      <c r="S7" s="156" t="s">
        <v>11</v>
      </c>
      <c r="T7" s="157" t="s">
        <v>363</v>
      </c>
      <c r="U7" s="157" t="s">
        <v>48</v>
      </c>
      <c r="V7" s="158" t="s">
        <v>42</v>
      </c>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row>
    <row r="8" spans="1:644" customFormat="1">
      <c r="A8" s="159"/>
      <c r="B8" s="92"/>
      <c r="C8" s="160"/>
      <c r="D8" s="161"/>
      <c r="E8" s="161"/>
      <c r="F8" s="162"/>
      <c r="G8" s="160"/>
      <c r="H8" s="161"/>
      <c r="I8" s="161"/>
      <c r="J8" s="162"/>
      <c r="K8" s="206"/>
      <c r="L8" s="206"/>
      <c r="M8" s="159"/>
      <c r="N8" s="92"/>
      <c r="O8" s="160"/>
      <c r="P8" s="161"/>
      <c r="Q8" s="161"/>
      <c r="R8" s="162"/>
      <c r="S8" s="160"/>
      <c r="T8" s="161"/>
      <c r="U8" s="161"/>
      <c r="V8" s="162"/>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row>
    <row r="9" spans="1:644" customFormat="1">
      <c r="A9" s="159"/>
      <c r="B9" s="92"/>
      <c r="C9" s="163"/>
      <c r="D9" s="164"/>
      <c r="E9" s="164"/>
      <c r="F9" s="162"/>
      <c r="G9" s="163"/>
      <c r="H9" s="164"/>
      <c r="I9" s="164"/>
      <c r="J9" s="162"/>
      <c r="K9" s="206"/>
      <c r="L9" s="206"/>
      <c r="M9" s="159"/>
      <c r="N9" s="92"/>
      <c r="O9" s="163"/>
      <c r="P9" s="164"/>
      <c r="Q9" s="164"/>
      <c r="R9" s="162"/>
      <c r="S9" s="163"/>
      <c r="T9" s="164"/>
      <c r="U9" s="164"/>
      <c r="V9" s="162"/>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c r="MB9" s="206"/>
      <c r="MC9" s="206"/>
      <c r="MD9" s="206"/>
      <c r="ME9" s="206"/>
      <c r="MF9" s="206"/>
      <c r="MG9" s="206"/>
      <c r="MH9" s="206"/>
      <c r="MI9" s="206"/>
      <c r="MJ9" s="206"/>
      <c r="MK9" s="206"/>
      <c r="ML9" s="206"/>
      <c r="MM9" s="206"/>
      <c r="MN9" s="206"/>
      <c r="MO9" s="206"/>
      <c r="MP9" s="206"/>
      <c r="MQ9" s="206"/>
      <c r="MR9" s="206"/>
      <c r="MS9" s="206"/>
      <c r="MT9" s="206"/>
      <c r="MU9" s="206"/>
      <c r="MV9" s="206"/>
      <c r="MW9" s="206"/>
      <c r="MX9" s="206"/>
      <c r="MY9" s="206"/>
      <c r="MZ9" s="206"/>
      <c r="NA9" s="206"/>
      <c r="NB9" s="206"/>
      <c r="NC9" s="206"/>
      <c r="ND9" s="206"/>
      <c r="NE9" s="206"/>
      <c r="NF9" s="206"/>
      <c r="NG9" s="206"/>
      <c r="NH9" s="206"/>
      <c r="NI9" s="206"/>
      <c r="NJ9" s="206"/>
      <c r="NK9" s="206"/>
      <c r="NL9" s="206"/>
      <c r="NM9" s="206"/>
      <c r="NN9" s="206"/>
      <c r="NO9" s="206"/>
      <c r="NP9" s="206"/>
      <c r="NQ9" s="206"/>
      <c r="NR9" s="206"/>
      <c r="NS9" s="206"/>
      <c r="NT9" s="206"/>
      <c r="NU9" s="206"/>
      <c r="NV9" s="206"/>
      <c r="NW9" s="206"/>
      <c r="NX9" s="206"/>
      <c r="NY9" s="206"/>
      <c r="NZ9" s="206"/>
      <c r="OA9" s="206"/>
      <c r="OB9" s="206"/>
      <c r="OC9" s="206"/>
      <c r="OD9" s="206"/>
      <c r="OE9" s="206"/>
      <c r="OF9" s="206"/>
      <c r="OG9" s="206"/>
      <c r="OH9" s="206"/>
      <c r="OI9" s="206"/>
      <c r="OJ9" s="206"/>
      <c r="OK9" s="206"/>
      <c r="OL9" s="206"/>
      <c r="OM9" s="206"/>
      <c r="ON9" s="206"/>
      <c r="OO9" s="206"/>
      <c r="OP9" s="206"/>
      <c r="OQ9" s="206"/>
      <c r="OR9" s="206"/>
      <c r="OS9" s="206"/>
      <c r="OT9" s="206"/>
      <c r="OU9" s="206"/>
      <c r="OV9" s="206"/>
      <c r="OW9" s="206"/>
      <c r="OX9" s="206"/>
      <c r="OY9" s="206"/>
      <c r="OZ9" s="206"/>
      <c r="PA9" s="206"/>
      <c r="PB9" s="206"/>
      <c r="PC9" s="206"/>
      <c r="PD9" s="206"/>
      <c r="PE9" s="206"/>
      <c r="PF9" s="206"/>
      <c r="PG9" s="206"/>
      <c r="PH9" s="206"/>
      <c r="PI9" s="206"/>
      <c r="PJ9" s="206"/>
      <c r="PK9" s="206"/>
      <c r="PL9" s="206"/>
      <c r="PM9" s="206"/>
      <c r="PN9" s="206"/>
      <c r="PO9" s="206"/>
      <c r="PP9" s="206"/>
      <c r="PQ9" s="206"/>
      <c r="PR9" s="206"/>
      <c r="PS9" s="206"/>
      <c r="PT9" s="206"/>
      <c r="PU9" s="206"/>
      <c r="PV9" s="206"/>
      <c r="PW9" s="206"/>
      <c r="PX9" s="206"/>
      <c r="PY9" s="206"/>
      <c r="PZ9" s="206"/>
      <c r="QA9" s="206"/>
      <c r="QB9" s="206"/>
      <c r="QC9" s="206"/>
      <c r="QD9" s="206"/>
      <c r="QE9" s="206"/>
      <c r="QF9" s="206"/>
      <c r="QG9" s="206"/>
      <c r="QH9" s="206"/>
      <c r="QI9" s="206"/>
      <c r="QJ9" s="206"/>
      <c r="QK9" s="206"/>
      <c r="QL9" s="206"/>
      <c r="QM9" s="206"/>
      <c r="QN9" s="206"/>
      <c r="QO9" s="206"/>
      <c r="QP9" s="206"/>
      <c r="QQ9" s="206"/>
      <c r="QR9" s="206"/>
      <c r="QS9" s="206"/>
      <c r="QT9" s="206"/>
      <c r="QU9" s="206"/>
      <c r="QV9" s="206"/>
      <c r="QW9" s="206"/>
      <c r="QX9" s="206"/>
      <c r="QY9" s="206"/>
      <c r="QZ9" s="206"/>
      <c r="RA9" s="206"/>
      <c r="RB9" s="206"/>
      <c r="RC9" s="206"/>
      <c r="RD9" s="206"/>
      <c r="RE9" s="206"/>
      <c r="RF9" s="206"/>
      <c r="RG9" s="206"/>
      <c r="RH9" s="206"/>
      <c r="RI9" s="206"/>
      <c r="RJ9" s="206"/>
      <c r="RK9" s="206"/>
      <c r="RL9" s="206"/>
      <c r="RM9" s="206"/>
      <c r="RN9" s="206"/>
      <c r="RO9" s="206"/>
      <c r="RP9" s="206"/>
      <c r="RQ9" s="206"/>
      <c r="RR9" s="206"/>
      <c r="RS9" s="206"/>
      <c r="RT9" s="206"/>
      <c r="RU9" s="206"/>
      <c r="RV9" s="206"/>
      <c r="RW9" s="206"/>
      <c r="RX9" s="206"/>
      <c r="RY9" s="206"/>
      <c r="RZ9" s="206"/>
      <c r="SA9" s="206"/>
      <c r="SB9" s="206"/>
      <c r="SC9" s="206"/>
      <c r="SD9" s="206"/>
      <c r="SE9" s="206"/>
      <c r="SF9" s="206"/>
      <c r="SG9" s="206"/>
      <c r="SH9" s="206"/>
      <c r="SI9" s="206"/>
      <c r="SJ9" s="206"/>
      <c r="SK9" s="206"/>
      <c r="SL9" s="206"/>
      <c r="SM9" s="206"/>
      <c r="SN9" s="206"/>
      <c r="SO9" s="206"/>
      <c r="SP9" s="206"/>
      <c r="SQ9" s="206"/>
      <c r="SR9" s="206"/>
      <c r="SS9" s="206"/>
      <c r="ST9" s="206"/>
      <c r="SU9" s="206"/>
      <c r="SV9" s="206"/>
      <c r="SW9" s="206"/>
      <c r="SX9" s="206"/>
      <c r="SY9" s="206"/>
      <c r="SZ9" s="206"/>
      <c r="TA9" s="206"/>
      <c r="TB9" s="206"/>
      <c r="TC9" s="206"/>
      <c r="TD9" s="206"/>
      <c r="TE9" s="206"/>
      <c r="TF9" s="206"/>
      <c r="TG9" s="206"/>
      <c r="TH9" s="206"/>
      <c r="TI9" s="206"/>
      <c r="TJ9" s="206"/>
      <c r="TK9" s="206"/>
      <c r="TL9" s="206"/>
      <c r="TM9" s="206"/>
      <c r="TN9" s="206"/>
      <c r="TO9" s="206"/>
      <c r="TP9" s="206"/>
      <c r="TQ9" s="206"/>
      <c r="TR9" s="206"/>
      <c r="TS9" s="206"/>
      <c r="TT9" s="206"/>
      <c r="TU9" s="206"/>
      <c r="TV9" s="206"/>
      <c r="TW9" s="206"/>
      <c r="TX9" s="206"/>
      <c r="TY9" s="206"/>
      <c r="TZ9" s="206"/>
      <c r="UA9" s="206"/>
      <c r="UB9" s="206"/>
      <c r="UC9" s="206"/>
      <c r="UD9" s="206"/>
      <c r="UE9" s="206"/>
      <c r="UF9" s="206"/>
      <c r="UG9" s="206"/>
      <c r="UH9" s="206"/>
      <c r="UI9" s="206"/>
      <c r="UJ9" s="206"/>
      <c r="UK9" s="206"/>
      <c r="UL9" s="206"/>
      <c r="UM9" s="206"/>
      <c r="UN9" s="206"/>
      <c r="UO9" s="206"/>
      <c r="UP9" s="206"/>
      <c r="UQ9" s="206"/>
      <c r="UR9" s="206"/>
      <c r="US9" s="206"/>
      <c r="UT9" s="206"/>
      <c r="UU9" s="206"/>
      <c r="UV9" s="206"/>
      <c r="UW9" s="206"/>
      <c r="UX9" s="206"/>
      <c r="UY9" s="206"/>
      <c r="UZ9" s="206"/>
      <c r="VA9" s="206"/>
      <c r="VB9" s="206"/>
      <c r="VC9" s="206"/>
      <c r="VD9" s="206"/>
      <c r="VE9" s="206"/>
      <c r="VF9" s="206"/>
      <c r="VG9" s="206"/>
      <c r="VH9" s="206"/>
      <c r="VI9" s="206"/>
      <c r="VJ9" s="206"/>
      <c r="VK9" s="206"/>
      <c r="VL9" s="206"/>
      <c r="VM9" s="206"/>
      <c r="VN9" s="206"/>
      <c r="VO9" s="206"/>
      <c r="VP9" s="206"/>
      <c r="VQ9" s="206"/>
      <c r="VR9" s="206"/>
      <c r="VS9" s="206"/>
      <c r="VT9" s="206"/>
      <c r="VU9" s="206"/>
      <c r="VV9" s="206"/>
      <c r="VW9" s="206"/>
      <c r="VX9" s="206"/>
      <c r="VY9" s="206"/>
      <c r="VZ9" s="206"/>
      <c r="WA9" s="206"/>
      <c r="WB9" s="206"/>
      <c r="WC9" s="206"/>
      <c r="WD9" s="206"/>
      <c r="WE9" s="206"/>
      <c r="WF9" s="206"/>
      <c r="WG9" s="206"/>
      <c r="WH9" s="206"/>
      <c r="WI9" s="206"/>
      <c r="WJ9" s="206"/>
      <c r="WK9" s="206"/>
      <c r="WL9" s="206"/>
      <c r="WM9" s="206"/>
      <c r="WN9" s="206"/>
      <c r="WO9" s="206"/>
      <c r="WP9" s="206"/>
      <c r="WQ9" s="206"/>
      <c r="WR9" s="206"/>
      <c r="WS9" s="206"/>
      <c r="WT9" s="206"/>
      <c r="WU9" s="206"/>
      <c r="WV9" s="206"/>
      <c r="WW9" s="206"/>
      <c r="WX9" s="206"/>
      <c r="WY9" s="206"/>
      <c r="WZ9" s="206"/>
      <c r="XA9" s="206"/>
      <c r="XB9" s="206"/>
      <c r="XC9" s="206"/>
      <c r="XD9" s="206"/>
      <c r="XE9" s="206"/>
      <c r="XF9" s="206"/>
      <c r="XG9" s="206"/>
      <c r="XH9" s="206"/>
      <c r="XI9" s="206"/>
      <c r="XJ9" s="206"/>
      <c r="XK9" s="206"/>
      <c r="XL9" s="206"/>
      <c r="XM9" s="206"/>
      <c r="XN9" s="206"/>
      <c r="XO9" s="206"/>
      <c r="XP9" s="206"/>
      <c r="XQ9" s="206"/>
      <c r="XR9" s="206"/>
      <c r="XS9" s="206"/>
      <c r="XT9" s="206"/>
    </row>
    <row r="10" spans="1:644" customFormat="1">
      <c r="A10" s="1966"/>
      <c r="B10" s="1967"/>
      <c r="C10" s="1968"/>
      <c r="D10" s="1969"/>
      <c r="E10" s="164"/>
      <c r="F10" s="162"/>
      <c r="G10" s="163"/>
      <c r="H10" s="164"/>
      <c r="I10" s="164"/>
      <c r="J10" s="162"/>
      <c r="K10" s="206"/>
      <c r="L10" s="206"/>
      <c r="M10" s="159"/>
      <c r="N10" s="92"/>
      <c r="O10" s="163"/>
      <c r="P10" s="164"/>
      <c r="Q10" s="164"/>
      <c r="R10" s="162"/>
      <c r="S10" s="163"/>
      <c r="T10" s="164"/>
      <c r="U10" s="164"/>
      <c r="V10" s="162"/>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c r="MS10" s="206"/>
      <c r="MT10" s="206"/>
      <c r="MU10" s="206"/>
      <c r="MV10" s="206"/>
      <c r="MW10" s="206"/>
      <c r="MX10" s="206"/>
      <c r="MY10" s="206"/>
      <c r="MZ10" s="206"/>
      <c r="NA10" s="206"/>
      <c r="NB10" s="206"/>
      <c r="NC10" s="206"/>
      <c r="ND10" s="206"/>
      <c r="NE10" s="206"/>
      <c r="NF10" s="206"/>
      <c r="NG10" s="206"/>
      <c r="NH10" s="206"/>
      <c r="NI10" s="206"/>
      <c r="NJ10" s="206"/>
      <c r="NK10" s="206"/>
      <c r="NL10" s="206"/>
      <c r="NM10" s="206"/>
      <c r="NN10" s="206"/>
      <c r="NO10" s="206"/>
      <c r="NP10" s="206"/>
      <c r="NQ10" s="206"/>
      <c r="NR10" s="206"/>
      <c r="NS10" s="206"/>
      <c r="NT10" s="206"/>
      <c r="NU10" s="206"/>
      <c r="NV10" s="206"/>
      <c r="NW10" s="206"/>
      <c r="NX10" s="206"/>
      <c r="NY10" s="206"/>
      <c r="NZ10" s="206"/>
      <c r="OA10" s="206"/>
      <c r="OB10" s="206"/>
      <c r="OC10" s="206"/>
      <c r="OD10" s="206"/>
      <c r="OE10" s="206"/>
      <c r="OF10" s="206"/>
      <c r="OG10" s="206"/>
      <c r="OH10" s="206"/>
      <c r="OI10" s="206"/>
      <c r="OJ10" s="206"/>
      <c r="OK10" s="206"/>
      <c r="OL10" s="206"/>
      <c r="OM10" s="206"/>
      <c r="ON10" s="206"/>
      <c r="OO10" s="206"/>
      <c r="OP10" s="206"/>
      <c r="OQ10" s="206"/>
      <c r="OR10" s="206"/>
      <c r="OS10" s="206"/>
      <c r="OT10" s="206"/>
      <c r="OU10" s="206"/>
      <c r="OV10" s="206"/>
      <c r="OW10" s="206"/>
      <c r="OX10" s="206"/>
      <c r="OY10" s="206"/>
      <c r="OZ10" s="206"/>
      <c r="PA10" s="206"/>
      <c r="PB10" s="206"/>
      <c r="PC10" s="206"/>
      <c r="PD10" s="206"/>
      <c r="PE10" s="206"/>
      <c r="PF10" s="206"/>
      <c r="PG10" s="206"/>
      <c r="PH10" s="206"/>
      <c r="PI10" s="206"/>
      <c r="PJ10" s="206"/>
      <c r="PK10" s="206"/>
      <c r="PL10" s="206"/>
      <c r="PM10" s="206"/>
      <c r="PN10" s="206"/>
      <c r="PO10" s="206"/>
      <c r="PP10" s="206"/>
      <c r="PQ10" s="206"/>
      <c r="PR10" s="206"/>
      <c r="PS10" s="206"/>
      <c r="PT10" s="206"/>
      <c r="PU10" s="206"/>
      <c r="PV10" s="206"/>
      <c r="PW10" s="206"/>
      <c r="PX10" s="206"/>
      <c r="PY10" s="206"/>
      <c r="PZ10" s="206"/>
      <c r="QA10" s="206"/>
      <c r="QB10" s="206"/>
      <c r="QC10" s="206"/>
      <c r="QD10" s="206"/>
      <c r="QE10" s="206"/>
      <c r="QF10" s="206"/>
      <c r="QG10" s="206"/>
      <c r="QH10" s="206"/>
      <c r="QI10" s="206"/>
      <c r="QJ10" s="206"/>
      <c r="QK10" s="206"/>
      <c r="QL10" s="206"/>
      <c r="QM10" s="206"/>
      <c r="QN10" s="206"/>
      <c r="QO10" s="206"/>
      <c r="QP10" s="206"/>
      <c r="QQ10" s="206"/>
      <c r="QR10" s="206"/>
      <c r="QS10" s="206"/>
      <c r="QT10" s="206"/>
      <c r="QU10" s="206"/>
      <c r="QV10" s="206"/>
      <c r="QW10" s="206"/>
      <c r="QX10" s="206"/>
      <c r="QY10" s="206"/>
      <c r="QZ10" s="206"/>
      <c r="RA10" s="206"/>
      <c r="RB10" s="206"/>
      <c r="RC10" s="206"/>
      <c r="RD10" s="206"/>
      <c r="RE10" s="206"/>
      <c r="RF10" s="206"/>
      <c r="RG10" s="206"/>
      <c r="RH10" s="206"/>
      <c r="RI10" s="206"/>
      <c r="RJ10" s="206"/>
      <c r="RK10" s="206"/>
      <c r="RL10" s="206"/>
      <c r="RM10" s="206"/>
      <c r="RN10" s="206"/>
      <c r="RO10" s="206"/>
      <c r="RP10" s="206"/>
      <c r="RQ10" s="206"/>
      <c r="RR10" s="206"/>
      <c r="RS10" s="206"/>
      <c r="RT10" s="206"/>
      <c r="RU10" s="206"/>
      <c r="RV10" s="206"/>
      <c r="RW10" s="206"/>
      <c r="RX10" s="206"/>
      <c r="RY10" s="206"/>
      <c r="RZ10" s="206"/>
      <c r="SA10" s="206"/>
      <c r="SB10" s="206"/>
      <c r="SC10" s="206"/>
      <c r="SD10" s="206"/>
      <c r="SE10" s="206"/>
      <c r="SF10" s="206"/>
      <c r="SG10" s="206"/>
      <c r="SH10" s="206"/>
      <c r="SI10" s="206"/>
      <c r="SJ10" s="206"/>
      <c r="SK10" s="206"/>
      <c r="SL10" s="206"/>
      <c r="SM10" s="206"/>
      <c r="SN10" s="206"/>
      <c r="SO10" s="206"/>
      <c r="SP10" s="206"/>
      <c r="SQ10" s="206"/>
      <c r="SR10" s="206"/>
      <c r="SS10" s="206"/>
      <c r="ST10" s="206"/>
      <c r="SU10" s="206"/>
      <c r="SV10" s="206"/>
      <c r="SW10" s="206"/>
      <c r="SX10" s="206"/>
      <c r="SY10" s="206"/>
      <c r="SZ10" s="206"/>
      <c r="TA10" s="206"/>
      <c r="TB10" s="206"/>
      <c r="TC10" s="206"/>
      <c r="TD10" s="206"/>
      <c r="TE10" s="206"/>
      <c r="TF10" s="206"/>
      <c r="TG10" s="206"/>
      <c r="TH10" s="206"/>
      <c r="TI10" s="206"/>
      <c r="TJ10" s="206"/>
      <c r="TK10" s="206"/>
      <c r="TL10" s="206"/>
      <c r="TM10" s="206"/>
      <c r="TN10" s="206"/>
      <c r="TO10" s="206"/>
      <c r="TP10" s="206"/>
      <c r="TQ10" s="206"/>
      <c r="TR10" s="206"/>
      <c r="TS10" s="206"/>
      <c r="TT10" s="206"/>
      <c r="TU10" s="206"/>
      <c r="TV10" s="206"/>
      <c r="TW10" s="206"/>
      <c r="TX10" s="206"/>
      <c r="TY10" s="206"/>
      <c r="TZ10" s="206"/>
      <c r="UA10" s="206"/>
      <c r="UB10" s="206"/>
      <c r="UC10" s="206"/>
      <c r="UD10" s="206"/>
      <c r="UE10" s="206"/>
      <c r="UF10" s="206"/>
      <c r="UG10" s="206"/>
      <c r="UH10" s="206"/>
      <c r="UI10" s="206"/>
      <c r="UJ10" s="206"/>
      <c r="UK10" s="206"/>
      <c r="UL10" s="206"/>
      <c r="UM10" s="206"/>
      <c r="UN10" s="206"/>
      <c r="UO10" s="206"/>
      <c r="UP10" s="206"/>
      <c r="UQ10" s="206"/>
      <c r="UR10" s="206"/>
      <c r="US10" s="206"/>
      <c r="UT10" s="206"/>
      <c r="UU10" s="206"/>
      <c r="UV10" s="206"/>
      <c r="UW10" s="206"/>
      <c r="UX10" s="206"/>
      <c r="UY10" s="206"/>
      <c r="UZ10" s="206"/>
      <c r="VA10" s="206"/>
      <c r="VB10" s="206"/>
      <c r="VC10" s="206"/>
      <c r="VD10" s="206"/>
      <c r="VE10" s="206"/>
      <c r="VF10" s="206"/>
      <c r="VG10" s="206"/>
      <c r="VH10" s="206"/>
      <c r="VI10" s="206"/>
      <c r="VJ10" s="206"/>
      <c r="VK10" s="206"/>
      <c r="VL10" s="206"/>
      <c r="VM10" s="206"/>
      <c r="VN10" s="206"/>
      <c r="VO10" s="206"/>
      <c r="VP10" s="206"/>
      <c r="VQ10" s="206"/>
      <c r="VR10" s="206"/>
      <c r="VS10" s="206"/>
      <c r="VT10" s="206"/>
      <c r="VU10" s="206"/>
      <c r="VV10" s="206"/>
      <c r="VW10" s="206"/>
      <c r="VX10" s="206"/>
      <c r="VY10" s="206"/>
      <c r="VZ10" s="206"/>
      <c r="WA10" s="206"/>
      <c r="WB10" s="206"/>
      <c r="WC10" s="206"/>
      <c r="WD10" s="206"/>
      <c r="WE10" s="206"/>
      <c r="WF10" s="206"/>
      <c r="WG10" s="206"/>
      <c r="WH10" s="206"/>
      <c r="WI10" s="206"/>
      <c r="WJ10" s="206"/>
      <c r="WK10" s="206"/>
      <c r="WL10" s="206"/>
      <c r="WM10" s="206"/>
      <c r="WN10" s="206"/>
      <c r="WO10" s="206"/>
      <c r="WP10" s="206"/>
      <c r="WQ10" s="206"/>
      <c r="WR10" s="206"/>
      <c r="WS10" s="206"/>
      <c r="WT10" s="206"/>
      <c r="WU10" s="206"/>
      <c r="WV10" s="206"/>
      <c r="WW10" s="206"/>
      <c r="WX10" s="206"/>
      <c r="WY10" s="206"/>
      <c r="WZ10" s="206"/>
      <c r="XA10" s="206"/>
      <c r="XB10" s="206"/>
      <c r="XC10" s="206"/>
      <c r="XD10" s="206"/>
      <c r="XE10" s="206"/>
      <c r="XF10" s="206"/>
      <c r="XG10" s="206"/>
      <c r="XH10" s="206"/>
      <c r="XI10" s="206"/>
      <c r="XJ10" s="206"/>
      <c r="XK10" s="206"/>
      <c r="XL10" s="206"/>
      <c r="XM10" s="206"/>
      <c r="XN10" s="206"/>
      <c r="XO10" s="206"/>
      <c r="XP10" s="206"/>
      <c r="XQ10" s="206"/>
      <c r="XR10" s="206"/>
      <c r="XS10" s="206"/>
      <c r="XT10" s="206"/>
    </row>
    <row r="11" spans="1:644" customFormat="1">
      <c r="A11" s="159"/>
      <c r="B11" s="92"/>
      <c r="C11" s="163"/>
      <c r="D11" s="164"/>
      <c r="E11" s="164"/>
      <c r="F11" s="162"/>
      <c r="G11" s="163"/>
      <c r="H11" s="164"/>
      <c r="I11" s="164"/>
      <c r="J11" s="162"/>
      <c r="K11" s="206"/>
      <c r="L11" s="206"/>
      <c r="M11" s="159"/>
      <c r="N11" s="92"/>
      <c r="O11" s="163"/>
      <c r="P11" s="164"/>
      <c r="Q11" s="164"/>
      <c r="R11" s="162"/>
      <c r="S11" s="163"/>
      <c r="T11" s="164"/>
      <c r="U11" s="164"/>
      <c r="V11" s="162"/>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c r="MB11" s="206"/>
      <c r="MC11" s="206"/>
      <c r="MD11" s="206"/>
      <c r="ME11" s="206"/>
      <c r="MF11" s="206"/>
      <c r="MG11" s="206"/>
      <c r="MH11" s="206"/>
      <c r="MI11" s="206"/>
      <c r="MJ11" s="206"/>
      <c r="MK11" s="206"/>
      <c r="ML11" s="206"/>
      <c r="MM11" s="206"/>
      <c r="MN11" s="206"/>
      <c r="MO11" s="206"/>
      <c r="MP11" s="206"/>
      <c r="MQ11" s="206"/>
      <c r="MR11" s="206"/>
      <c r="MS11" s="206"/>
      <c r="MT11" s="206"/>
      <c r="MU11" s="206"/>
      <c r="MV11" s="206"/>
      <c r="MW11" s="206"/>
      <c r="MX11" s="206"/>
      <c r="MY11" s="206"/>
      <c r="MZ11" s="206"/>
      <c r="NA11" s="206"/>
      <c r="NB11" s="206"/>
      <c r="NC11" s="206"/>
      <c r="ND11" s="206"/>
      <c r="NE11" s="206"/>
      <c r="NF11" s="206"/>
      <c r="NG11" s="206"/>
      <c r="NH11" s="206"/>
      <c r="NI11" s="206"/>
      <c r="NJ11" s="206"/>
      <c r="NK11" s="206"/>
      <c r="NL11" s="206"/>
      <c r="NM11" s="206"/>
      <c r="NN11" s="206"/>
      <c r="NO11" s="206"/>
      <c r="NP11" s="206"/>
      <c r="NQ11" s="206"/>
      <c r="NR11" s="206"/>
      <c r="NS11" s="206"/>
      <c r="NT11" s="206"/>
      <c r="NU11" s="206"/>
      <c r="NV11" s="206"/>
      <c r="NW11" s="206"/>
      <c r="NX11" s="206"/>
      <c r="NY11" s="206"/>
      <c r="NZ11" s="206"/>
      <c r="OA11" s="206"/>
      <c r="OB11" s="206"/>
      <c r="OC11" s="206"/>
      <c r="OD11" s="206"/>
      <c r="OE11" s="206"/>
      <c r="OF11" s="206"/>
      <c r="OG11" s="206"/>
      <c r="OH11" s="206"/>
      <c r="OI11" s="206"/>
      <c r="OJ11" s="206"/>
      <c r="OK11" s="206"/>
      <c r="OL11" s="206"/>
      <c r="OM11" s="206"/>
      <c r="ON11" s="206"/>
      <c r="OO11" s="206"/>
      <c r="OP11" s="206"/>
      <c r="OQ11" s="206"/>
      <c r="OR11" s="206"/>
      <c r="OS11" s="206"/>
      <c r="OT11" s="206"/>
      <c r="OU11" s="206"/>
      <c r="OV11" s="206"/>
      <c r="OW11" s="206"/>
      <c r="OX11" s="206"/>
      <c r="OY11" s="206"/>
      <c r="OZ11" s="206"/>
      <c r="PA11" s="206"/>
      <c r="PB11" s="206"/>
      <c r="PC11" s="206"/>
      <c r="PD11" s="206"/>
      <c r="PE11" s="206"/>
      <c r="PF11" s="206"/>
      <c r="PG11" s="206"/>
      <c r="PH11" s="206"/>
      <c r="PI11" s="206"/>
      <c r="PJ11" s="206"/>
      <c r="PK11" s="206"/>
      <c r="PL11" s="206"/>
      <c r="PM11" s="206"/>
      <c r="PN11" s="206"/>
      <c r="PO11" s="206"/>
      <c r="PP11" s="206"/>
      <c r="PQ11" s="206"/>
      <c r="PR11" s="206"/>
      <c r="PS11" s="206"/>
      <c r="PT11" s="206"/>
      <c r="PU11" s="206"/>
      <c r="PV11" s="206"/>
      <c r="PW11" s="206"/>
      <c r="PX11" s="206"/>
      <c r="PY11" s="206"/>
      <c r="PZ11" s="206"/>
      <c r="QA11" s="206"/>
      <c r="QB11" s="206"/>
      <c r="QC11" s="206"/>
      <c r="QD11" s="206"/>
      <c r="QE11" s="206"/>
      <c r="QF11" s="206"/>
      <c r="QG11" s="206"/>
      <c r="QH11" s="206"/>
      <c r="QI11" s="206"/>
      <c r="QJ11" s="206"/>
      <c r="QK11" s="206"/>
      <c r="QL11" s="206"/>
      <c r="QM11" s="206"/>
      <c r="QN11" s="206"/>
      <c r="QO11" s="206"/>
      <c r="QP11" s="206"/>
      <c r="QQ11" s="206"/>
      <c r="QR11" s="206"/>
      <c r="QS11" s="206"/>
      <c r="QT11" s="206"/>
      <c r="QU11" s="206"/>
      <c r="QV11" s="206"/>
      <c r="QW11" s="206"/>
      <c r="QX11" s="206"/>
      <c r="QY11" s="206"/>
      <c r="QZ11" s="206"/>
      <c r="RA11" s="206"/>
      <c r="RB11" s="206"/>
      <c r="RC11" s="206"/>
      <c r="RD11" s="206"/>
      <c r="RE11" s="206"/>
      <c r="RF11" s="206"/>
      <c r="RG11" s="206"/>
      <c r="RH11" s="206"/>
      <c r="RI11" s="206"/>
      <c r="RJ11" s="206"/>
      <c r="RK11" s="206"/>
      <c r="RL11" s="206"/>
      <c r="RM11" s="206"/>
      <c r="RN11" s="206"/>
      <c r="RO11" s="206"/>
      <c r="RP11" s="206"/>
      <c r="RQ11" s="206"/>
      <c r="RR11" s="206"/>
      <c r="RS11" s="206"/>
      <c r="RT11" s="206"/>
      <c r="RU11" s="206"/>
      <c r="RV11" s="206"/>
      <c r="RW11" s="206"/>
      <c r="RX11" s="206"/>
      <c r="RY11" s="206"/>
      <c r="RZ11" s="206"/>
      <c r="SA11" s="206"/>
      <c r="SB11" s="206"/>
      <c r="SC11" s="206"/>
      <c r="SD11" s="206"/>
      <c r="SE11" s="206"/>
      <c r="SF11" s="206"/>
      <c r="SG11" s="206"/>
      <c r="SH11" s="206"/>
      <c r="SI11" s="206"/>
      <c r="SJ11" s="206"/>
      <c r="SK11" s="206"/>
      <c r="SL11" s="206"/>
      <c r="SM11" s="206"/>
      <c r="SN11" s="206"/>
      <c r="SO11" s="206"/>
      <c r="SP11" s="206"/>
      <c r="SQ11" s="206"/>
      <c r="SR11" s="206"/>
      <c r="SS11" s="206"/>
      <c r="ST11" s="206"/>
      <c r="SU11" s="206"/>
      <c r="SV11" s="206"/>
      <c r="SW11" s="206"/>
      <c r="SX11" s="206"/>
      <c r="SY11" s="206"/>
      <c r="SZ11" s="206"/>
      <c r="TA11" s="206"/>
      <c r="TB11" s="206"/>
      <c r="TC11" s="206"/>
      <c r="TD11" s="206"/>
      <c r="TE11" s="206"/>
      <c r="TF11" s="206"/>
      <c r="TG11" s="206"/>
      <c r="TH11" s="206"/>
      <c r="TI11" s="206"/>
      <c r="TJ11" s="206"/>
      <c r="TK11" s="206"/>
      <c r="TL11" s="206"/>
      <c r="TM11" s="206"/>
      <c r="TN11" s="206"/>
      <c r="TO11" s="206"/>
      <c r="TP11" s="206"/>
      <c r="TQ11" s="206"/>
      <c r="TR11" s="206"/>
      <c r="TS11" s="206"/>
      <c r="TT11" s="206"/>
      <c r="TU11" s="206"/>
      <c r="TV11" s="206"/>
      <c r="TW11" s="206"/>
      <c r="TX11" s="206"/>
      <c r="TY11" s="206"/>
      <c r="TZ11" s="206"/>
      <c r="UA11" s="206"/>
      <c r="UB11" s="206"/>
      <c r="UC11" s="206"/>
      <c r="UD11" s="206"/>
      <c r="UE11" s="206"/>
      <c r="UF11" s="206"/>
      <c r="UG11" s="206"/>
      <c r="UH11" s="206"/>
      <c r="UI11" s="206"/>
      <c r="UJ11" s="206"/>
      <c r="UK11" s="206"/>
      <c r="UL11" s="206"/>
      <c r="UM11" s="206"/>
      <c r="UN11" s="206"/>
      <c r="UO11" s="206"/>
      <c r="UP11" s="206"/>
      <c r="UQ11" s="206"/>
      <c r="UR11" s="206"/>
      <c r="US11" s="206"/>
      <c r="UT11" s="206"/>
      <c r="UU11" s="206"/>
      <c r="UV11" s="206"/>
      <c r="UW11" s="206"/>
      <c r="UX11" s="206"/>
      <c r="UY11" s="206"/>
      <c r="UZ11" s="206"/>
      <c r="VA11" s="206"/>
      <c r="VB11" s="206"/>
      <c r="VC11" s="206"/>
      <c r="VD11" s="206"/>
      <c r="VE11" s="206"/>
      <c r="VF11" s="206"/>
      <c r="VG11" s="206"/>
      <c r="VH11" s="206"/>
      <c r="VI11" s="206"/>
      <c r="VJ11" s="206"/>
      <c r="VK11" s="206"/>
      <c r="VL11" s="206"/>
      <c r="VM11" s="206"/>
      <c r="VN11" s="206"/>
      <c r="VO11" s="206"/>
      <c r="VP11" s="206"/>
      <c r="VQ11" s="206"/>
      <c r="VR11" s="206"/>
      <c r="VS11" s="206"/>
      <c r="VT11" s="206"/>
      <c r="VU11" s="206"/>
      <c r="VV11" s="206"/>
      <c r="VW11" s="206"/>
      <c r="VX11" s="206"/>
      <c r="VY11" s="206"/>
      <c r="VZ11" s="206"/>
      <c r="WA11" s="206"/>
      <c r="WB11" s="206"/>
      <c r="WC11" s="206"/>
      <c r="WD11" s="206"/>
      <c r="WE11" s="206"/>
      <c r="WF11" s="206"/>
      <c r="WG11" s="206"/>
      <c r="WH11" s="206"/>
      <c r="WI11" s="206"/>
      <c r="WJ11" s="206"/>
      <c r="WK11" s="206"/>
      <c r="WL11" s="206"/>
      <c r="WM11" s="206"/>
      <c r="WN11" s="206"/>
      <c r="WO11" s="206"/>
      <c r="WP11" s="206"/>
      <c r="WQ11" s="206"/>
      <c r="WR11" s="206"/>
      <c r="WS11" s="206"/>
      <c r="WT11" s="206"/>
      <c r="WU11" s="206"/>
      <c r="WV11" s="206"/>
      <c r="WW11" s="206"/>
      <c r="WX11" s="206"/>
      <c r="WY11" s="206"/>
      <c r="WZ11" s="206"/>
      <c r="XA11" s="206"/>
      <c r="XB11" s="206"/>
      <c r="XC11" s="206"/>
      <c r="XD11" s="206"/>
      <c r="XE11" s="206"/>
      <c r="XF11" s="206"/>
      <c r="XG11" s="206"/>
      <c r="XH11" s="206"/>
      <c r="XI11" s="206"/>
      <c r="XJ11" s="206"/>
      <c r="XK11" s="206"/>
      <c r="XL11" s="206"/>
      <c r="XM11" s="206"/>
      <c r="XN11" s="206"/>
      <c r="XO11" s="206"/>
      <c r="XP11" s="206"/>
      <c r="XQ11" s="206"/>
      <c r="XR11" s="206"/>
      <c r="XS11" s="206"/>
      <c r="XT11" s="206"/>
    </row>
    <row r="12" spans="1:644" customFormat="1">
      <c r="A12" s="159"/>
      <c r="B12" s="92"/>
      <c r="C12" s="163"/>
      <c r="D12" s="164"/>
      <c r="E12" s="164"/>
      <c r="F12" s="162"/>
      <c r="G12" s="163"/>
      <c r="H12" s="164"/>
      <c r="I12" s="164"/>
      <c r="J12" s="162"/>
      <c r="K12" s="206"/>
      <c r="L12" s="206"/>
      <c r="M12" s="159"/>
      <c r="N12" s="92"/>
      <c r="O12" s="163"/>
      <c r="P12" s="164"/>
      <c r="Q12" s="164"/>
      <c r="R12" s="162"/>
      <c r="S12" s="163"/>
      <c r="T12" s="164"/>
      <c r="U12" s="164"/>
      <c r="V12" s="162"/>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c r="MB12" s="206"/>
      <c r="MC12" s="206"/>
      <c r="MD12" s="206"/>
      <c r="ME12" s="206"/>
      <c r="MF12" s="206"/>
      <c r="MG12" s="206"/>
      <c r="MH12" s="206"/>
      <c r="MI12" s="206"/>
      <c r="MJ12" s="206"/>
      <c r="MK12" s="206"/>
      <c r="ML12" s="206"/>
      <c r="MM12" s="206"/>
      <c r="MN12" s="206"/>
      <c r="MO12" s="206"/>
      <c r="MP12" s="206"/>
      <c r="MQ12" s="206"/>
      <c r="MR12" s="206"/>
      <c r="MS12" s="206"/>
      <c r="MT12" s="206"/>
      <c r="MU12" s="206"/>
      <c r="MV12" s="206"/>
      <c r="MW12" s="206"/>
      <c r="MX12" s="206"/>
      <c r="MY12" s="206"/>
      <c r="MZ12" s="206"/>
      <c r="NA12" s="206"/>
      <c r="NB12" s="206"/>
      <c r="NC12" s="206"/>
      <c r="ND12" s="206"/>
      <c r="NE12" s="206"/>
      <c r="NF12" s="206"/>
      <c r="NG12" s="206"/>
      <c r="NH12" s="206"/>
      <c r="NI12" s="206"/>
      <c r="NJ12" s="206"/>
      <c r="NK12" s="206"/>
      <c r="NL12" s="206"/>
      <c r="NM12" s="206"/>
      <c r="NN12" s="206"/>
      <c r="NO12" s="206"/>
      <c r="NP12" s="206"/>
      <c r="NQ12" s="206"/>
      <c r="NR12" s="206"/>
      <c r="NS12" s="206"/>
      <c r="NT12" s="206"/>
      <c r="NU12" s="206"/>
      <c r="NV12" s="206"/>
      <c r="NW12" s="206"/>
      <c r="NX12" s="206"/>
      <c r="NY12" s="206"/>
      <c r="NZ12" s="206"/>
      <c r="OA12" s="206"/>
      <c r="OB12" s="206"/>
      <c r="OC12" s="206"/>
      <c r="OD12" s="206"/>
      <c r="OE12" s="206"/>
      <c r="OF12" s="206"/>
      <c r="OG12" s="206"/>
      <c r="OH12" s="206"/>
      <c r="OI12" s="206"/>
      <c r="OJ12" s="206"/>
      <c r="OK12" s="206"/>
      <c r="OL12" s="206"/>
      <c r="OM12" s="206"/>
      <c r="ON12" s="206"/>
      <c r="OO12" s="206"/>
      <c r="OP12" s="206"/>
      <c r="OQ12" s="206"/>
      <c r="OR12" s="206"/>
      <c r="OS12" s="206"/>
      <c r="OT12" s="206"/>
      <c r="OU12" s="206"/>
      <c r="OV12" s="206"/>
      <c r="OW12" s="206"/>
      <c r="OX12" s="206"/>
      <c r="OY12" s="206"/>
      <c r="OZ12" s="206"/>
      <c r="PA12" s="206"/>
      <c r="PB12" s="206"/>
      <c r="PC12" s="206"/>
      <c r="PD12" s="206"/>
      <c r="PE12" s="206"/>
      <c r="PF12" s="206"/>
      <c r="PG12" s="206"/>
      <c r="PH12" s="206"/>
      <c r="PI12" s="206"/>
      <c r="PJ12" s="206"/>
      <c r="PK12" s="206"/>
      <c r="PL12" s="206"/>
      <c r="PM12" s="206"/>
      <c r="PN12" s="206"/>
      <c r="PO12" s="206"/>
      <c r="PP12" s="206"/>
      <c r="PQ12" s="206"/>
      <c r="PR12" s="206"/>
      <c r="PS12" s="206"/>
      <c r="PT12" s="206"/>
      <c r="PU12" s="206"/>
      <c r="PV12" s="206"/>
      <c r="PW12" s="206"/>
      <c r="PX12" s="206"/>
      <c r="PY12" s="206"/>
      <c r="PZ12" s="206"/>
      <c r="QA12" s="206"/>
      <c r="QB12" s="206"/>
      <c r="QC12" s="206"/>
      <c r="QD12" s="206"/>
      <c r="QE12" s="206"/>
      <c r="QF12" s="206"/>
      <c r="QG12" s="206"/>
      <c r="QH12" s="206"/>
      <c r="QI12" s="206"/>
      <c r="QJ12" s="206"/>
      <c r="QK12" s="206"/>
      <c r="QL12" s="206"/>
      <c r="QM12" s="206"/>
      <c r="QN12" s="206"/>
      <c r="QO12" s="206"/>
      <c r="QP12" s="206"/>
      <c r="QQ12" s="206"/>
      <c r="QR12" s="206"/>
      <c r="QS12" s="206"/>
      <c r="QT12" s="206"/>
      <c r="QU12" s="206"/>
      <c r="QV12" s="206"/>
      <c r="QW12" s="206"/>
      <c r="QX12" s="206"/>
      <c r="QY12" s="206"/>
      <c r="QZ12" s="206"/>
      <c r="RA12" s="206"/>
      <c r="RB12" s="206"/>
      <c r="RC12" s="206"/>
      <c r="RD12" s="206"/>
      <c r="RE12" s="206"/>
      <c r="RF12" s="206"/>
      <c r="RG12" s="206"/>
      <c r="RH12" s="206"/>
      <c r="RI12" s="206"/>
      <c r="RJ12" s="206"/>
      <c r="RK12" s="206"/>
      <c r="RL12" s="206"/>
      <c r="RM12" s="206"/>
      <c r="RN12" s="206"/>
      <c r="RO12" s="206"/>
      <c r="RP12" s="206"/>
      <c r="RQ12" s="206"/>
      <c r="RR12" s="206"/>
      <c r="RS12" s="206"/>
      <c r="RT12" s="206"/>
      <c r="RU12" s="206"/>
      <c r="RV12" s="206"/>
      <c r="RW12" s="206"/>
      <c r="RX12" s="206"/>
      <c r="RY12" s="206"/>
      <c r="RZ12" s="206"/>
      <c r="SA12" s="206"/>
      <c r="SB12" s="206"/>
      <c r="SC12" s="206"/>
      <c r="SD12" s="206"/>
      <c r="SE12" s="206"/>
      <c r="SF12" s="206"/>
      <c r="SG12" s="206"/>
      <c r="SH12" s="206"/>
      <c r="SI12" s="206"/>
      <c r="SJ12" s="206"/>
      <c r="SK12" s="206"/>
      <c r="SL12" s="206"/>
      <c r="SM12" s="206"/>
      <c r="SN12" s="206"/>
      <c r="SO12" s="206"/>
      <c r="SP12" s="206"/>
      <c r="SQ12" s="206"/>
      <c r="SR12" s="206"/>
      <c r="SS12" s="206"/>
      <c r="ST12" s="206"/>
      <c r="SU12" s="206"/>
      <c r="SV12" s="206"/>
      <c r="SW12" s="206"/>
      <c r="SX12" s="206"/>
      <c r="SY12" s="206"/>
      <c r="SZ12" s="206"/>
      <c r="TA12" s="206"/>
      <c r="TB12" s="206"/>
      <c r="TC12" s="206"/>
      <c r="TD12" s="206"/>
      <c r="TE12" s="206"/>
      <c r="TF12" s="206"/>
      <c r="TG12" s="206"/>
      <c r="TH12" s="206"/>
      <c r="TI12" s="206"/>
      <c r="TJ12" s="206"/>
      <c r="TK12" s="206"/>
      <c r="TL12" s="206"/>
      <c r="TM12" s="206"/>
      <c r="TN12" s="206"/>
      <c r="TO12" s="206"/>
      <c r="TP12" s="206"/>
      <c r="TQ12" s="206"/>
      <c r="TR12" s="206"/>
      <c r="TS12" s="206"/>
      <c r="TT12" s="206"/>
      <c r="TU12" s="206"/>
      <c r="TV12" s="206"/>
      <c r="TW12" s="206"/>
      <c r="TX12" s="206"/>
      <c r="TY12" s="206"/>
      <c r="TZ12" s="206"/>
      <c r="UA12" s="206"/>
      <c r="UB12" s="206"/>
      <c r="UC12" s="206"/>
      <c r="UD12" s="206"/>
      <c r="UE12" s="206"/>
      <c r="UF12" s="206"/>
      <c r="UG12" s="206"/>
      <c r="UH12" s="206"/>
      <c r="UI12" s="206"/>
      <c r="UJ12" s="206"/>
      <c r="UK12" s="206"/>
      <c r="UL12" s="206"/>
      <c r="UM12" s="206"/>
      <c r="UN12" s="206"/>
      <c r="UO12" s="206"/>
      <c r="UP12" s="206"/>
      <c r="UQ12" s="206"/>
      <c r="UR12" s="206"/>
      <c r="US12" s="206"/>
      <c r="UT12" s="206"/>
      <c r="UU12" s="206"/>
      <c r="UV12" s="206"/>
      <c r="UW12" s="206"/>
      <c r="UX12" s="206"/>
      <c r="UY12" s="206"/>
      <c r="UZ12" s="206"/>
      <c r="VA12" s="206"/>
      <c r="VB12" s="206"/>
      <c r="VC12" s="206"/>
      <c r="VD12" s="206"/>
      <c r="VE12" s="206"/>
      <c r="VF12" s="206"/>
      <c r="VG12" s="206"/>
      <c r="VH12" s="206"/>
      <c r="VI12" s="206"/>
      <c r="VJ12" s="206"/>
      <c r="VK12" s="206"/>
      <c r="VL12" s="206"/>
      <c r="VM12" s="206"/>
      <c r="VN12" s="206"/>
      <c r="VO12" s="206"/>
      <c r="VP12" s="206"/>
      <c r="VQ12" s="206"/>
      <c r="VR12" s="206"/>
      <c r="VS12" s="206"/>
      <c r="VT12" s="206"/>
      <c r="VU12" s="206"/>
      <c r="VV12" s="206"/>
      <c r="VW12" s="206"/>
      <c r="VX12" s="206"/>
      <c r="VY12" s="206"/>
      <c r="VZ12" s="206"/>
      <c r="WA12" s="206"/>
      <c r="WB12" s="206"/>
      <c r="WC12" s="206"/>
      <c r="WD12" s="206"/>
      <c r="WE12" s="206"/>
      <c r="WF12" s="206"/>
      <c r="WG12" s="206"/>
      <c r="WH12" s="206"/>
      <c r="WI12" s="206"/>
      <c r="WJ12" s="206"/>
      <c r="WK12" s="206"/>
      <c r="WL12" s="206"/>
      <c r="WM12" s="206"/>
      <c r="WN12" s="206"/>
      <c r="WO12" s="206"/>
      <c r="WP12" s="206"/>
      <c r="WQ12" s="206"/>
      <c r="WR12" s="206"/>
      <c r="WS12" s="206"/>
      <c r="WT12" s="206"/>
      <c r="WU12" s="206"/>
      <c r="WV12" s="206"/>
      <c r="WW12" s="206"/>
      <c r="WX12" s="206"/>
      <c r="WY12" s="206"/>
      <c r="WZ12" s="206"/>
      <c r="XA12" s="206"/>
      <c r="XB12" s="206"/>
      <c r="XC12" s="206"/>
      <c r="XD12" s="206"/>
      <c r="XE12" s="206"/>
      <c r="XF12" s="206"/>
      <c r="XG12" s="206"/>
      <c r="XH12" s="206"/>
      <c r="XI12" s="206"/>
      <c r="XJ12" s="206"/>
      <c r="XK12" s="206"/>
      <c r="XL12" s="206"/>
      <c r="XM12" s="206"/>
      <c r="XN12" s="206"/>
      <c r="XO12" s="206"/>
      <c r="XP12" s="206"/>
      <c r="XQ12" s="206"/>
      <c r="XR12" s="206"/>
      <c r="XS12" s="206"/>
      <c r="XT12" s="206"/>
    </row>
    <row r="13" spans="1:644" customFormat="1">
      <c r="A13" s="159"/>
      <c r="B13" s="92"/>
      <c r="C13" s="163"/>
      <c r="D13" s="164"/>
      <c r="E13" s="164"/>
      <c r="F13" s="162"/>
      <c r="G13" s="163"/>
      <c r="H13" s="164"/>
      <c r="I13" s="164"/>
      <c r="J13" s="162"/>
      <c r="K13" s="206"/>
      <c r="L13" s="206"/>
      <c r="M13" s="159"/>
      <c r="N13" s="92"/>
      <c r="O13" s="163"/>
      <c r="P13" s="164"/>
      <c r="Q13" s="164"/>
      <c r="R13" s="162"/>
      <c r="S13" s="163"/>
      <c r="T13" s="164"/>
      <c r="U13" s="164"/>
      <c r="V13" s="162"/>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c r="IW13" s="206"/>
      <c r="IX13" s="206"/>
      <c r="IY13" s="206"/>
      <c r="IZ13" s="206"/>
      <c r="JA13" s="206"/>
      <c r="JB13" s="206"/>
      <c r="JC13" s="206"/>
      <c r="JD13" s="206"/>
      <c r="JE13" s="206"/>
      <c r="JF13" s="206"/>
      <c r="JG13" s="206"/>
      <c r="JH13" s="206"/>
      <c r="JI13" s="206"/>
      <c r="JJ13" s="206"/>
      <c r="JK13" s="206"/>
      <c r="JL13" s="206"/>
      <c r="JM13" s="206"/>
      <c r="JN13" s="206"/>
      <c r="JO13" s="206"/>
      <c r="JP13" s="206"/>
      <c r="JQ13" s="206"/>
      <c r="JR13" s="206"/>
      <c r="JS13" s="206"/>
      <c r="JT13" s="206"/>
      <c r="JU13" s="206"/>
      <c r="JV13" s="206"/>
      <c r="JW13" s="206"/>
      <c r="JX13" s="206"/>
      <c r="JY13" s="206"/>
      <c r="JZ13" s="206"/>
      <c r="KA13" s="206"/>
      <c r="KB13" s="206"/>
      <c r="KC13" s="206"/>
      <c r="KD13" s="206"/>
      <c r="KE13" s="206"/>
      <c r="KF13" s="206"/>
      <c r="KG13" s="206"/>
      <c r="KH13" s="206"/>
      <c r="KI13" s="206"/>
      <c r="KJ13" s="206"/>
      <c r="KK13" s="206"/>
      <c r="KL13" s="206"/>
      <c r="KM13" s="206"/>
      <c r="KN13" s="206"/>
      <c r="KO13" s="206"/>
      <c r="KP13" s="206"/>
      <c r="KQ13" s="206"/>
      <c r="KR13" s="206"/>
      <c r="KS13" s="206"/>
      <c r="KT13" s="206"/>
      <c r="KU13" s="206"/>
      <c r="KV13" s="206"/>
      <c r="KW13" s="206"/>
      <c r="KX13" s="206"/>
      <c r="KY13" s="206"/>
      <c r="KZ13" s="206"/>
      <c r="LA13" s="206"/>
      <c r="LB13" s="206"/>
      <c r="LC13" s="206"/>
      <c r="LD13" s="206"/>
      <c r="LE13" s="206"/>
      <c r="LF13" s="206"/>
      <c r="LG13" s="206"/>
      <c r="LH13" s="206"/>
      <c r="LI13" s="206"/>
      <c r="LJ13" s="206"/>
      <c r="LK13" s="206"/>
      <c r="LL13" s="206"/>
      <c r="LM13" s="206"/>
      <c r="LN13" s="206"/>
      <c r="LO13" s="206"/>
      <c r="LP13" s="206"/>
      <c r="LQ13" s="206"/>
      <c r="LR13" s="206"/>
      <c r="LS13" s="206"/>
      <c r="LT13" s="206"/>
      <c r="LU13" s="206"/>
      <c r="LV13" s="206"/>
      <c r="LW13" s="206"/>
      <c r="LX13" s="206"/>
      <c r="LY13" s="206"/>
      <c r="LZ13" s="206"/>
      <c r="MA13" s="206"/>
      <c r="MB13" s="206"/>
      <c r="MC13" s="206"/>
      <c r="MD13" s="206"/>
      <c r="ME13" s="206"/>
      <c r="MF13" s="206"/>
      <c r="MG13" s="206"/>
      <c r="MH13" s="206"/>
      <c r="MI13" s="206"/>
      <c r="MJ13" s="206"/>
      <c r="MK13" s="206"/>
      <c r="ML13" s="206"/>
      <c r="MM13" s="206"/>
      <c r="MN13" s="206"/>
      <c r="MO13" s="206"/>
      <c r="MP13" s="206"/>
      <c r="MQ13" s="206"/>
      <c r="MR13" s="206"/>
      <c r="MS13" s="206"/>
      <c r="MT13" s="206"/>
      <c r="MU13" s="206"/>
      <c r="MV13" s="206"/>
      <c r="MW13" s="206"/>
      <c r="MX13" s="206"/>
      <c r="MY13" s="206"/>
      <c r="MZ13" s="206"/>
      <c r="NA13" s="206"/>
      <c r="NB13" s="206"/>
      <c r="NC13" s="206"/>
      <c r="ND13" s="206"/>
      <c r="NE13" s="206"/>
      <c r="NF13" s="206"/>
      <c r="NG13" s="206"/>
      <c r="NH13" s="206"/>
      <c r="NI13" s="206"/>
      <c r="NJ13" s="206"/>
      <c r="NK13" s="206"/>
      <c r="NL13" s="206"/>
      <c r="NM13" s="206"/>
      <c r="NN13" s="206"/>
      <c r="NO13" s="206"/>
      <c r="NP13" s="206"/>
      <c r="NQ13" s="206"/>
      <c r="NR13" s="206"/>
      <c r="NS13" s="206"/>
      <c r="NT13" s="206"/>
      <c r="NU13" s="206"/>
      <c r="NV13" s="206"/>
      <c r="NW13" s="206"/>
      <c r="NX13" s="206"/>
      <c r="NY13" s="206"/>
      <c r="NZ13" s="206"/>
      <c r="OA13" s="206"/>
      <c r="OB13" s="206"/>
      <c r="OC13" s="206"/>
      <c r="OD13" s="206"/>
      <c r="OE13" s="206"/>
      <c r="OF13" s="206"/>
      <c r="OG13" s="206"/>
      <c r="OH13" s="206"/>
      <c r="OI13" s="206"/>
      <c r="OJ13" s="206"/>
      <c r="OK13" s="206"/>
      <c r="OL13" s="206"/>
      <c r="OM13" s="206"/>
      <c r="ON13" s="206"/>
      <c r="OO13" s="206"/>
      <c r="OP13" s="206"/>
      <c r="OQ13" s="206"/>
      <c r="OR13" s="206"/>
      <c r="OS13" s="206"/>
      <c r="OT13" s="206"/>
      <c r="OU13" s="206"/>
      <c r="OV13" s="206"/>
      <c r="OW13" s="206"/>
      <c r="OX13" s="206"/>
      <c r="OY13" s="206"/>
      <c r="OZ13" s="206"/>
      <c r="PA13" s="206"/>
      <c r="PB13" s="206"/>
      <c r="PC13" s="206"/>
      <c r="PD13" s="206"/>
      <c r="PE13" s="206"/>
      <c r="PF13" s="206"/>
      <c r="PG13" s="206"/>
      <c r="PH13" s="206"/>
      <c r="PI13" s="206"/>
      <c r="PJ13" s="206"/>
      <c r="PK13" s="206"/>
      <c r="PL13" s="206"/>
      <c r="PM13" s="206"/>
      <c r="PN13" s="206"/>
      <c r="PO13" s="206"/>
      <c r="PP13" s="206"/>
      <c r="PQ13" s="206"/>
      <c r="PR13" s="206"/>
      <c r="PS13" s="206"/>
      <c r="PT13" s="206"/>
      <c r="PU13" s="206"/>
      <c r="PV13" s="206"/>
      <c r="PW13" s="206"/>
      <c r="PX13" s="206"/>
      <c r="PY13" s="206"/>
      <c r="PZ13" s="206"/>
      <c r="QA13" s="206"/>
      <c r="QB13" s="206"/>
      <c r="QC13" s="206"/>
      <c r="QD13" s="206"/>
      <c r="QE13" s="206"/>
      <c r="QF13" s="206"/>
      <c r="QG13" s="206"/>
      <c r="QH13" s="206"/>
      <c r="QI13" s="206"/>
      <c r="QJ13" s="206"/>
      <c r="QK13" s="206"/>
      <c r="QL13" s="206"/>
      <c r="QM13" s="206"/>
      <c r="QN13" s="206"/>
      <c r="QO13" s="206"/>
      <c r="QP13" s="206"/>
      <c r="QQ13" s="206"/>
      <c r="QR13" s="206"/>
      <c r="QS13" s="206"/>
      <c r="QT13" s="206"/>
      <c r="QU13" s="206"/>
      <c r="QV13" s="206"/>
      <c r="QW13" s="206"/>
      <c r="QX13" s="206"/>
      <c r="QY13" s="206"/>
      <c r="QZ13" s="206"/>
      <c r="RA13" s="206"/>
      <c r="RB13" s="206"/>
      <c r="RC13" s="206"/>
      <c r="RD13" s="206"/>
      <c r="RE13" s="206"/>
      <c r="RF13" s="206"/>
      <c r="RG13" s="206"/>
      <c r="RH13" s="206"/>
      <c r="RI13" s="206"/>
      <c r="RJ13" s="206"/>
      <c r="RK13" s="206"/>
      <c r="RL13" s="206"/>
      <c r="RM13" s="206"/>
      <c r="RN13" s="206"/>
      <c r="RO13" s="206"/>
      <c r="RP13" s="206"/>
      <c r="RQ13" s="206"/>
      <c r="RR13" s="206"/>
      <c r="RS13" s="206"/>
      <c r="RT13" s="206"/>
      <c r="RU13" s="206"/>
      <c r="RV13" s="206"/>
      <c r="RW13" s="206"/>
      <c r="RX13" s="206"/>
      <c r="RY13" s="206"/>
      <c r="RZ13" s="206"/>
      <c r="SA13" s="206"/>
      <c r="SB13" s="206"/>
      <c r="SC13" s="206"/>
      <c r="SD13" s="206"/>
      <c r="SE13" s="206"/>
      <c r="SF13" s="206"/>
      <c r="SG13" s="206"/>
      <c r="SH13" s="206"/>
      <c r="SI13" s="206"/>
      <c r="SJ13" s="206"/>
      <c r="SK13" s="206"/>
      <c r="SL13" s="206"/>
      <c r="SM13" s="206"/>
      <c r="SN13" s="206"/>
      <c r="SO13" s="206"/>
      <c r="SP13" s="206"/>
      <c r="SQ13" s="206"/>
      <c r="SR13" s="206"/>
      <c r="SS13" s="206"/>
      <c r="ST13" s="206"/>
      <c r="SU13" s="206"/>
      <c r="SV13" s="206"/>
      <c r="SW13" s="206"/>
      <c r="SX13" s="206"/>
      <c r="SY13" s="206"/>
      <c r="SZ13" s="206"/>
      <c r="TA13" s="206"/>
      <c r="TB13" s="206"/>
      <c r="TC13" s="206"/>
      <c r="TD13" s="206"/>
      <c r="TE13" s="206"/>
      <c r="TF13" s="206"/>
      <c r="TG13" s="206"/>
      <c r="TH13" s="206"/>
      <c r="TI13" s="206"/>
      <c r="TJ13" s="206"/>
      <c r="TK13" s="206"/>
      <c r="TL13" s="206"/>
      <c r="TM13" s="206"/>
      <c r="TN13" s="206"/>
      <c r="TO13" s="206"/>
      <c r="TP13" s="206"/>
      <c r="TQ13" s="206"/>
      <c r="TR13" s="206"/>
      <c r="TS13" s="206"/>
      <c r="TT13" s="206"/>
      <c r="TU13" s="206"/>
      <c r="TV13" s="206"/>
      <c r="TW13" s="206"/>
      <c r="TX13" s="206"/>
      <c r="TY13" s="206"/>
      <c r="TZ13" s="206"/>
      <c r="UA13" s="206"/>
      <c r="UB13" s="206"/>
      <c r="UC13" s="206"/>
      <c r="UD13" s="206"/>
      <c r="UE13" s="206"/>
      <c r="UF13" s="206"/>
      <c r="UG13" s="206"/>
      <c r="UH13" s="206"/>
      <c r="UI13" s="206"/>
      <c r="UJ13" s="206"/>
      <c r="UK13" s="206"/>
      <c r="UL13" s="206"/>
      <c r="UM13" s="206"/>
      <c r="UN13" s="206"/>
      <c r="UO13" s="206"/>
      <c r="UP13" s="206"/>
      <c r="UQ13" s="206"/>
      <c r="UR13" s="206"/>
      <c r="US13" s="206"/>
      <c r="UT13" s="206"/>
      <c r="UU13" s="206"/>
      <c r="UV13" s="206"/>
      <c r="UW13" s="206"/>
      <c r="UX13" s="206"/>
      <c r="UY13" s="206"/>
      <c r="UZ13" s="206"/>
      <c r="VA13" s="206"/>
      <c r="VB13" s="206"/>
      <c r="VC13" s="206"/>
      <c r="VD13" s="206"/>
      <c r="VE13" s="206"/>
      <c r="VF13" s="206"/>
      <c r="VG13" s="206"/>
      <c r="VH13" s="206"/>
      <c r="VI13" s="206"/>
      <c r="VJ13" s="206"/>
      <c r="VK13" s="206"/>
      <c r="VL13" s="206"/>
      <c r="VM13" s="206"/>
      <c r="VN13" s="206"/>
      <c r="VO13" s="206"/>
      <c r="VP13" s="206"/>
      <c r="VQ13" s="206"/>
      <c r="VR13" s="206"/>
      <c r="VS13" s="206"/>
      <c r="VT13" s="206"/>
      <c r="VU13" s="206"/>
      <c r="VV13" s="206"/>
      <c r="VW13" s="206"/>
      <c r="VX13" s="206"/>
      <c r="VY13" s="206"/>
      <c r="VZ13" s="206"/>
      <c r="WA13" s="206"/>
      <c r="WB13" s="206"/>
      <c r="WC13" s="206"/>
      <c r="WD13" s="206"/>
      <c r="WE13" s="206"/>
      <c r="WF13" s="206"/>
      <c r="WG13" s="206"/>
      <c r="WH13" s="206"/>
      <c r="WI13" s="206"/>
      <c r="WJ13" s="206"/>
      <c r="WK13" s="206"/>
      <c r="WL13" s="206"/>
      <c r="WM13" s="206"/>
      <c r="WN13" s="206"/>
      <c r="WO13" s="206"/>
      <c r="WP13" s="206"/>
      <c r="WQ13" s="206"/>
      <c r="WR13" s="206"/>
      <c r="WS13" s="206"/>
      <c r="WT13" s="206"/>
      <c r="WU13" s="206"/>
      <c r="WV13" s="206"/>
      <c r="WW13" s="206"/>
      <c r="WX13" s="206"/>
      <c r="WY13" s="206"/>
      <c r="WZ13" s="206"/>
      <c r="XA13" s="206"/>
      <c r="XB13" s="206"/>
      <c r="XC13" s="206"/>
      <c r="XD13" s="206"/>
      <c r="XE13" s="206"/>
      <c r="XF13" s="206"/>
      <c r="XG13" s="206"/>
      <c r="XH13" s="206"/>
      <c r="XI13" s="206"/>
      <c r="XJ13" s="206"/>
      <c r="XK13" s="206"/>
      <c r="XL13" s="206"/>
      <c r="XM13" s="206"/>
      <c r="XN13" s="206"/>
      <c r="XO13" s="206"/>
      <c r="XP13" s="206"/>
      <c r="XQ13" s="206"/>
      <c r="XR13" s="206"/>
      <c r="XS13" s="206"/>
      <c r="XT13" s="206"/>
    </row>
    <row r="14" spans="1:644" customFormat="1">
      <c r="A14" s="159"/>
      <c r="B14" s="92"/>
      <c r="C14" s="163"/>
      <c r="D14" s="164"/>
      <c r="E14" s="164"/>
      <c r="F14" s="162"/>
      <c r="G14" s="163"/>
      <c r="H14" s="164"/>
      <c r="I14" s="164"/>
      <c r="J14" s="162"/>
      <c r="K14" s="206"/>
      <c r="L14" s="206"/>
      <c r="M14" s="159"/>
      <c r="N14" s="92"/>
      <c r="O14" s="163"/>
      <c r="P14" s="164"/>
      <c r="Q14" s="164"/>
      <c r="R14" s="162"/>
      <c r="S14" s="163"/>
      <c r="T14" s="164"/>
      <c r="U14" s="164"/>
      <c r="V14" s="162"/>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c r="IW14" s="206"/>
      <c r="IX14" s="206"/>
      <c r="IY14" s="206"/>
      <c r="IZ14" s="206"/>
      <c r="JA14" s="206"/>
      <c r="JB14" s="206"/>
      <c r="JC14" s="206"/>
      <c r="JD14" s="206"/>
      <c r="JE14" s="206"/>
      <c r="JF14" s="206"/>
      <c r="JG14" s="206"/>
      <c r="JH14" s="206"/>
      <c r="JI14" s="206"/>
      <c r="JJ14" s="206"/>
      <c r="JK14" s="206"/>
      <c r="JL14" s="206"/>
      <c r="JM14" s="206"/>
      <c r="JN14" s="206"/>
      <c r="JO14" s="206"/>
      <c r="JP14" s="206"/>
      <c r="JQ14" s="206"/>
      <c r="JR14" s="206"/>
      <c r="JS14" s="206"/>
      <c r="JT14" s="206"/>
      <c r="JU14" s="206"/>
      <c r="JV14" s="206"/>
      <c r="JW14" s="206"/>
      <c r="JX14" s="206"/>
      <c r="JY14" s="206"/>
      <c r="JZ14" s="206"/>
      <c r="KA14" s="206"/>
      <c r="KB14" s="206"/>
      <c r="KC14" s="206"/>
      <c r="KD14" s="206"/>
      <c r="KE14" s="206"/>
      <c r="KF14" s="206"/>
      <c r="KG14" s="206"/>
      <c r="KH14" s="206"/>
      <c r="KI14" s="206"/>
      <c r="KJ14" s="206"/>
      <c r="KK14" s="206"/>
      <c r="KL14" s="206"/>
      <c r="KM14" s="206"/>
      <c r="KN14" s="206"/>
      <c r="KO14" s="206"/>
      <c r="KP14" s="206"/>
      <c r="KQ14" s="206"/>
      <c r="KR14" s="206"/>
      <c r="KS14" s="206"/>
      <c r="KT14" s="206"/>
      <c r="KU14" s="206"/>
      <c r="KV14" s="206"/>
      <c r="KW14" s="206"/>
      <c r="KX14" s="206"/>
      <c r="KY14" s="206"/>
      <c r="KZ14" s="206"/>
      <c r="LA14" s="206"/>
      <c r="LB14" s="206"/>
      <c r="LC14" s="206"/>
      <c r="LD14" s="206"/>
      <c r="LE14" s="206"/>
      <c r="LF14" s="206"/>
      <c r="LG14" s="206"/>
      <c r="LH14" s="206"/>
      <c r="LI14" s="206"/>
      <c r="LJ14" s="206"/>
      <c r="LK14" s="206"/>
      <c r="LL14" s="206"/>
      <c r="LM14" s="206"/>
      <c r="LN14" s="206"/>
      <c r="LO14" s="206"/>
      <c r="LP14" s="206"/>
      <c r="LQ14" s="206"/>
      <c r="LR14" s="206"/>
      <c r="LS14" s="206"/>
      <c r="LT14" s="206"/>
      <c r="LU14" s="206"/>
      <c r="LV14" s="206"/>
      <c r="LW14" s="206"/>
      <c r="LX14" s="206"/>
      <c r="LY14" s="206"/>
      <c r="LZ14" s="206"/>
      <c r="MA14" s="206"/>
      <c r="MB14" s="206"/>
      <c r="MC14" s="206"/>
      <c r="MD14" s="206"/>
      <c r="ME14" s="206"/>
      <c r="MF14" s="206"/>
      <c r="MG14" s="206"/>
      <c r="MH14" s="206"/>
      <c r="MI14" s="206"/>
      <c r="MJ14" s="206"/>
      <c r="MK14" s="206"/>
      <c r="ML14" s="206"/>
      <c r="MM14" s="206"/>
      <c r="MN14" s="206"/>
      <c r="MO14" s="206"/>
      <c r="MP14" s="206"/>
      <c r="MQ14" s="206"/>
      <c r="MR14" s="206"/>
      <c r="MS14" s="206"/>
      <c r="MT14" s="206"/>
      <c r="MU14" s="206"/>
      <c r="MV14" s="206"/>
      <c r="MW14" s="206"/>
      <c r="MX14" s="206"/>
      <c r="MY14" s="206"/>
      <c r="MZ14" s="206"/>
      <c r="NA14" s="206"/>
      <c r="NB14" s="206"/>
      <c r="NC14" s="206"/>
      <c r="ND14" s="206"/>
      <c r="NE14" s="206"/>
      <c r="NF14" s="206"/>
      <c r="NG14" s="206"/>
      <c r="NH14" s="206"/>
      <c r="NI14" s="206"/>
      <c r="NJ14" s="206"/>
      <c r="NK14" s="206"/>
      <c r="NL14" s="206"/>
      <c r="NM14" s="206"/>
      <c r="NN14" s="206"/>
      <c r="NO14" s="206"/>
      <c r="NP14" s="206"/>
      <c r="NQ14" s="206"/>
      <c r="NR14" s="206"/>
      <c r="NS14" s="206"/>
      <c r="NT14" s="206"/>
      <c r="NU14" s="206"/>
      <c r="NV14" s="206"/>
      <c r="NW14" s="206"/>
      <c r="NX14" s="206"/>
      <c r="NY14" s="206"/>
      <c r="NZ14" s="206"/>
      <c r="OA14" s="206"/>
      <c r="OB14" s="206"/>
      <c r="OC14" s="206"/>
      <c r="OD14" s="206"/>
      <c r="OE14" s="206"/>
      <c r="OF14" s="206"/>
      <c r="OG14" s="206"/>
      <c r="OH14" s="206"/>
      <c r="OI14" s="206"/>
      <c r="OJ14" s="206"/>
      <c r="OK14" s="206"/>
      <c r="OL14" s="206"/>
      <c r="OM14" s="206"/>
      <c r="ON14" s="206"/>
      <c r="OO14" s="206"/>
      <c r="OP14" s="206"/>
      <c r="OQ14" s="206"/>
      <c r="OR14" s="206"/>
      <c r="OS14" s="206"/>
      <c r="OT14" s="206"/>
      <c r="OU14" s="206"/>
      <c r="OV14" s="206"/>
      <c r="OW14" s="206"/>
      <c r="OX14" s="206"/>
      <c r="OY14" s="206"/>
      <c r="OZ14" s="206"/>
      <c r="PA14" s="206"/>
      <c r="PB14" s="206"/>
      <c r="PC14" s="206"/>
      <c r="PD14" s="206"/>
      <c r="PE14" s="206"/>
      <c r="PF14" s="206"/>
      <c r="PG14" s="206"/>
      <c r="PH14" s="206"/>
      <c r="PI14" s="206"/>
      <c r="PJ14" s="206"/>
      <c r="PK14" s="206"/>
      <c r="PL14" s="206"/>
      <c r="PM14" s="206"/>
      <c r="PN14" s="206"/>
      <c r="PO14" s="206"/>
      <c r="PP14" s="206"/>
      <c r="PQ14" s="206"/>
      <c r="PR14" s="206"/>
      <c r="PS14" s="206"/>
      <c r="PT14" s="206"/>
      <c r="PU14" s="206"/>
      <c r="PV14" s="206"/>
      <c r="PW14" s="206"/>
      <c r="PX14" s="206"/>
      <c r="PY14" s="206"/>
      <c r="PZ14" s="206"/>
      <c r="QA14" s="206"/>
      <c r="QB14" s="206"/>
      <c r="QC14" s="206"/>
      <c r="QD14" s="206"/>
      <c r="QE14" s="206"/>
      <c r="QF14" s="206"/>
      <c r="QG14" s="206"/>
      <c r="QH14" s="206"/>
      <c r="QI14" s="206"/>
      <c r="QJ14" s="206"/>
      <c r="QK14" s="206"/>
      <c r="QL14" s="206"/>
      <c r="QM14" s="206"/>
      <c r="QN14" s="206"/>
      <c r="QO14" s="206"/>
      <c r="QP14" s="206"/>
      <c r="QQ14" s="206"/>
      <c r="QR14" s="206"/>
      <c r="QS14" s="206"/>
      <c r="QT14" s="206"/>
      <c r="QU14" s="206"/>
      <c r="QV14" s="206"/>
      <c r="QW14" s="206"/>
      <c r="QX14" s="206"/>
      <c r="QY14" s="206"/>
      <c r="QZ14" s="206"/>
      <c r="RA14" s="206"/>
      <c r="RB14" s="206"/>
      <c r="RC14" s="206"/>
      <c r="RD14" s="206"/>
      <c r="RE14" s="206"/>
      <c r="RF14" s="206"/>
      <c r="RG14" s="206"/>
      <c r="RH14" s="206"/>
      <c r="RI14" s="206"/>
      <c r="RJ14" s="206"/>
      <c r="RK14" s="206"/>
      <c r="RL14" s="206"/>
      <c r="RM14" s="206"/>
      <c r="RN14" s="206"/>
      <c r="RO14" s="206"/>
      <c r="RP14" s="206"/>
      <c r="RQ14" s="206"/>
      <c r="RR14" s="206"/>
      <c r="RS14" s="206"/>
      <c r="RT14" s="206"/>
      <c r="RU14" s="206"/>
      <c r="RV14" s="206"/>
      <c r="RW14" s="206"/>
      <c r="RX14" s="206"/>
      <c r="RY14" s="206"/>
      <c r="RZ14" s="206"/>
      <c r="SA14" s="206"/>
      <c r="SB14" s="206"/>
      <c r="SC14" s="206"/>
      <c r="SD14" s="206"/>
      <c r="SE14" s="206"/>
      <c r="SF14" s="206"/>
      <c r="SG14" s="206"/>
      <c r="SH14" s="206"/>
      <c r="SI14" s="206"/>
      <c r="SJ14" s="206"/>
      <c r="SK14" s="206"/>
      <c r="SL14" s="206"/>
      <c r="SM14" s="206"/>
      <c r="SN14" s="206"/>
      <c r="SO14" s="206"/>
      <c r="SP14" s="206"/>
      <c r="SQ14" s="206"/>
      <c r="SR14" s="206"/>
      <c r="SS14" s="206"/>
      <c r="ST14" s="206"/>
      <c r="SU14" s="206"/>
      <c r="SV14" s="206"/>
      <c r="SW14" s="206"/>
      <c r="SX14" s="206"/>
      <c r="SY14" s="206"/>
      <c r="SZ14" s="206"/>
      <c r="TA14" s="206"/>
      <c r="TB14" s="206"/>
      <c r="TC14" s="206"/>
      <c r="TD14" s="206"/>
      <c r="TE14" s="206"/>
      <c r="TF14" s="206"/>
      <c r="TG14" s="206"/>
      <c r="TH14" s="206"/>
      <c r="TI14" s="206"/>
      <c r="TJ14" s="206"/>
      <c r="TK14" s="206"/>
      <c r="TL14" s="206"/>
      <c r="TM14" s="206"/>
      <c r="TN14" s="206"/>
      <c r="TO14" s="206"/>
      <c r="TP14" s="206"/>
      <c r="TQ14" s="206"/>
      <c r="TR14" s="206"/>
      <c r="TS14" s="206"/>
      <c r="TT14" s="206"/>
      <c r="TU14" s="206"/>
      <c r="TV14" s="206"/>
      <c r="TW14" s="206"/>
      <c r="TX14" s="206"/>
      <c r="TY14" s="206"/>
      <c r="TZ14" s="206"/>
      <c r="UA14" s="206"/>
      <c r="UB14" s="206"/>
      <c r="UC14" s="206"/>
      <c r="UD14" s="206"/>
      <c r="UE14" s="206"/>
      <c r="UF14" s="206"/>
      <c r="UG14" s="206"/>
      <c r="UH14" s="206"/>
      <c r="UI14" s="206"/>
      <c r="UJ14" s="206"/>
      <c r="UK14" s="206"/>
      <c r="UL14" s="206"/>
      <c r="UM14" s="206"/>
      <c r="UN14" s="206"/>
      <c r="UO14" s="206"/>
      <c r="UP14" s="206"/>
      <c r="UQ14" s="206"/>
      <c r="UR14" s="206"/>
      <c r="US14" s="206"/>
      <c r="UT14" s="206"/>
      <c r="UU14" s="206"/>
      <c r="UV14" s="206"/>
      <c r="UW14" s="206"/>
      <c r="UX14" s="206"/>
      <c r="UY14" s="206"/>
      <c r="UZ14" s="206"/>
      <c r="VA14" s="206"/>
      <c r="VB14" s="206"/>
      <c r="VC14" s="206"/>
      <c r="VD14" s="206"/>
      <c r="VE14" s="206"/>
      <c r="VF14" s="206"/>
      <c r="VG14" s="206"/>
      <c r="VH14" s="206"/>
      <c r="VI14" s="206"/>
      <c r="VJ14" s="206"/>
      <c r="VK14" s="206"/>
      <c r="VL14" s="206"/>
      <c r="VM14" s="206"/>
      <c r="VN14" s="206"/>
      <c r="VO14" s="206"/>
      <c r="VP14" s="206"/>
      <c r="VQ14" s="206"/>
      <c r="VR14" s="206"/>
      <c r="VS14" s="206"/>
      <c r="VT14" s="206"/>
      <c r="VU14" s="206"/>
      <c r="VV14" s="206"/>
      <c r="VW14" s="206"/>
      <c r="VX14" s="206"/>
      <c r="VY14" s="206"/>
      <c r="VZ14" s="206"/>
      <c r="WA14" s="206"/>
      <c r="WB14" s="206"/>
      <c r="WC14" s="206"/>
      <c r="WD14" s="206"/>
      <c r="WE14" s="206"/>
      <c r="WF14" s="206"/>
      <c r="WG14" s="206"/>
      <c r="WH14" s="206"/>
      <c r="WI14" s="206"/>
      <c r="WJ14" s="206"/>
      <c r="WK14" s="206"/>
      <c r="WL14" s="206"/>
      <c r="WM14" s="206"/>
      <c r="WN14" s="206"/>
      <c r="WO14" s="206"/>
      <c r="WP14" s="206"/>
      <c r="WQ14" s="206"/>
      <c r="WR14" s="206"/>
      <c r="WS14" s="206"/>
      <c r="WT14" s="206"/>
      <c r="WU14" s="206"/>
      <c r="WV14" s="206"/>
      <c r="WW14" s="206"/>
      <c r="WX14" s="206"/>
      <c r="WY14" s="206"/>
      <c r="WZ14" s="206"/>
      <c r="XA14" s="206"/>
      <c r="XB14" s="206"/>
      <c r="XC14" s="206"/>
      <c r="XD14" s="206"/>
      <c r="XE14" s="206"/>
      <c r="XF14" s="206"/>
      <c r="XG14" s="206"/>
      <c r="XH14" s="206"/>
      <c r="XI14" s="206"/>
      <c r="XJ14" s="206"/>
      <c r="XK14" s="206"/>
      <c r="XL14" s="206"/>
      <c r="XM14" s="206"/>
      <c r="XN14" s="206"/>
      <c r="XO14" s="206"/>
      <c r="XP14" s="206"/>
      <c r="XQ14" s="206"/>
      <c r="XR14" s="206"/>
      <c r="XS14" s="206"/>
      <c r="XT14" s="206"/>
    </row>
    <row r="15" spans="1:644" customFormat="1">
      <c r="A15" s="159"/>
      <c r="B15" s="92"/>
      <c r="C15" s="163"/>
      <c r="D15" s="164"/>
      <c r="E15" s="164"/>
      <c r="F15" s="162"/>
      <c r="G15" s="163"/>
      <c r="H15" s="164"/>
      <c r="I15" s="164"/>
      <c r="J15" s="162"/>
      <c r="K15" s="206"/>
      <c r="L15" s="206"/>
      <c r="M15" s="159"/>
      <c r="N15" s="92"/>
      <c r="O15" s="163"/>
      <c r="P15" s="164"/>
      <c r="Q15" s="164"/>
      <c r="R15" s="162"/>
      <c r="S15" s="163"/>
      <c r="T15" s="164"/>
      <c r="U15" s="164"/>
      <c r="V15" s="162"/>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c r="IW15" s="206"/>
      <c r="IX15" s="206"/>
      <c r="IY15" s="206"/>
      <c r="IZ15" s="206"/>
      <c r="JA15" s="206"/>
      <c r="JB15" s="206"/>
      <c r="JC15" s="206"/>
      <c r="JD15" s="206"/>
      <c r="JE15" s="206"/>
      <c r="JF15" s="206"/>
      <c r="JG15" s="206"/>
      <c r="JH15" s="206"/>
      <c r="JI15" s="206"/>
      <c r="JJ15" s="206"/>
      <c r="JK15" s="206"/>
      <c r="JL15" s="206"/>
      <c r="JM15" s="206"/>
      <c r="JN15" s="206"/>
      <c r="JO15" s="206"/>
      <c r="JP15" s="206"/>
      <c r="JQ15" s="206"/>
      <c r="JR15" s="206"/>
      <c r="JS15" s="206"/>
      <c r="JT15" s="206"/>
      <c r="JU15" s="206"/>
      <c r="JV15" s="206"/>
      <c r="JW15" s="206"/>
      <c r="JX15" s="206"/>
      <c r="JY15" s="206"/>
      <c r="JZ15" s="206"/>
      <c r="KA15" s="206"/>
      <c r="KB15" s="206"/>
      <c r="KC15" s="206"/>
      <c r="KD15" s="206"/>
      <c r="KE15" s="206"/>
      <c r="KF15" s="206"/>
      <c r="KG15" s="206"/>
      <c r="KH15" s="206"/>
      <c r="KI15" s="206"/>
      <c r="KJ15" s="206"/>
      <c r="KK15" s="206"/>
      <c r="KL15" s="206"/>
      <c r="KM15" s="206"/>
      <c r="KN15" s="206"/>
      <c r="KO15" s="206"/>
      <c r="KP15" s="206"/>
      <c r="KQ15" s="206"/>
      <c r="KR15" s="206"/>
      <c r="KS15" s="206"/>
      <c r="KT15" s="206"/>
      <c r="KU15" s="206"/>
      <c r="KV15" s="206"/>
      <c r="KW15" s="206"/>
      <c r="KX15" s="206"/>
      <c r="KY15" s="206"/>
      <c r="KZ15" s="206"/>
      <c r="LA15" s="206"/>
      <c r="LB15" s="206"/>
      <c r="LC15" s="206"/>
      <c r="LD15" s="206"/>
      <c r="LE15" s="206"/>
      <c r="LF15" s="206"/>
      <c r="LG15" s="206"/>
      <c r="LH15" s="206"/>
      <c r="LI15" s="206"/>
      <c r="LJ15" s="206"/>
      <c r="LK15" s="206"/>
      <c r="LL15" s="206"/>
      <c r="LM15" s="206"/>
      <c r="LN15" s="206"/>
      <c r="LO15" s="206"/>
      <c r="LP15" s="206"/>
      <c r="LQ15" s="206"/>
      <c r="LR15" s="206"/>
      <c r="LS15" s="206"/>
      <c r="LT15" s="206"/>
      <c r="LU15" s="206"/>
      <c r="LV15" s="206"/>
      <c r="LW15" s="206"/>
      <c r="LX15" s="206"/>
      <c r="LY15" s="206"/>
      <c r="LZ15" s="206"/>
      <c r="MA15" s="206"/>
      <c r="MB15" s="206"/>
      <c r="MC15" s="206"/>
      <c r="MD15" s="206"/>
      <c r="ME15" s="206"/>
      <c r="MF15" s="206"/>
      <c r="MG15" s="206"/>
      <c r="MH15" s="206"/>
      <c r="MI15" s="206"/>
      <c r="MJ15" s="206"/>
      <c r="MK15" s="206"/>
      <c r="ML15" s="206"/>
      <c r="MM15" s="206"/>
      <c r="MN15" s="206"/>
      <c r="MO15" s="206"/>
      <c r="MP15" s="206"/>
      <c r="MQ15" s="206"/>
      <c r="MR15" s="206"/>
      <c r="MS15" s="206"/>
      <c r="MT15" s="206"/>
      <c r="MU15" s="206"/>
      <c r="MV15" s="206"/>
      <c r="MW15" s="206"/>
      <c r="MX15" s="206"/>
      <c r="MY15" s="206"/>
      <c r="MZ15" s="206"/>
      <c r="NA15" s="206"/>
      <c r="NB15" s="206"/>
      <c r="NC15" s="206"/>
      <c r="ND15" s="206"/>
      <c r="NE15" s="206"/>
      <c r="NF15" s="206"/>
      <c r="NG15" s="206"/>
      <c r="NH15" s="206"/>
      <c r="NI15" s="206"/>
      <c r="NJ15" s="206"/>
      <c r="NK15" s="206"/>
      <c r="NL15" s="206"/>
      <c r="NM15" s="206"/>
      <c r="NN15" s="206"/>
      <c r="NO15" s="206"/>
      <c r="NP15" s="206"/>
      <c r="NQ15" s="206"/>
      <c r="NR15" s="206"/>
      <c r="NS15" s="206"/>
      <c r="NT15" s="206"/>
      <c r="NU15" s="206"/>
      <c r="NV15" s="206"/>
      <c r="NW15" s="206"/>
      <c r="NX15" s="206"/>
      <c r="NY15" s="206"/>
      <c r="NZ15" s="206"/>
      <c r="OA15" s="206"/>
      <c r="OB15" s="206"/>
      <c r="OC15" s="206"/>
      <c r="OD15" s="206"/>
      <c r="OE15" s="206"/>
      <c r="OF15" s="206"/>
      <c r="OG15" s="206"/>
      <c r="OH15" s="206"/>
      <c r="OI15" s="206"/>
      <c r="OJ15" s="206"/>
      <c r="OK15" s="206"/>
      <c r="OL15" s="206"/>
      <c r="OM15" s="206"/>
      <c r="ON15" s="206"/>
      <c r="OO15" s="206"/>
      <c r="OP15" s="206"/>
      <c r="OQ15" s="206"/>
      <c r="OR15" s="206"/>
      <c r="OS15" s="206"/>
      <c r="OT15" s="206"/>
      <c r="OU15" s="206"/>
      <c r="OV15" s="206"/>
      <c r="OW15" s="206"/>
      <c r="OX15" s="206"/>
      <c r="OY15" s="206"/>
      <c r="OZ15" s="206"/>
      <c r="PA15" s="206"/>
      <c r="PB15" s="206"/>
      <c r="PC15" s="206"/>
      <c r="PD15" s="206"/>
      <c r="PE15" s="206"/>
      <c r="PF15" s="206"/>
      <c r="PG15" s="206"/>
      <c r="PH15" s="206"/>
      <c r="PI15" s="206"/>
      <c r="PJ15" s="206"/>
      <c r="PK15" s="206"/>
      <c r="PL15" s="206"/>
      <c r="PM15" s="206"/>
      <c r="PN15" s="206"/>
      <c r="PO15" s="206"/>
      <c r="PP15" s="206"/>
      <c r="PQ15" s="206"/>
      <c r="PR15" s="206"/>
      <c r="PS15" s="206"/>
      <c r="PT15" s="206"/>
      <c r="PU15" s="206"/>
      <c r="PV15" s="206"/>
      <c r="PW15" s="206"/>
      <c r="PX15" s="206"/>
      <c r="PY15" s="206"/>
      <c r="PZ15" s="206"/>
      <c r="QA15" s="206"/>
      <c r="QB15" s="206"/>
      <c r="QC15" s="206"/>
      <c r="QD15" s="206"/>
      <c r="QE15" s="206"/>
      <c r="QF15" s="206"/>
      <c r="QG15" s="206"/>
      <c r="QH15" s="206"/>
      <c r="QI15" s="206"/>
      <c r="QJ15" s="206"/>
      <c r="QK15" s="206"/>
      <c r="QL15" s="206"/>
      <c r="QM15" s="206"/>
      <c r="QN15" s="206"/>
      <c r="QO15" s="206"/>
      <c r="QP15" s="206"/>
      <c r="QQ15" s="206"/>
      <c r="QR15" s="206"/>
      <c r="QS15" s="206"/>
      <c r="QT15" s="206"/>
      <c r="QU15" s="206"/>
      <c r="QV15" s="206"/>
      <c r="QW15" s="206"/>
      <c r="QX15" s="206"/>
      <c r="QY15" s="206"/>
      <c r="QZ15" s="206"/>
      <c r="RA15" s="206"/>
      <c r="RB15" s="206"/>
      <c r="RC15" s="206"/>
      <c r="RD15" s="206"/>
      <c r="RE15" s="206"/>
      <c r="RF15" s="206"/>
      <c r="RG15" s="206"/>
      <c r="RH15" s="206"/>
      <c r="RI15" s="206"/>
      <c r="RJ15" s="206"/>
      <c r="RK15" s="206"/>
      <c r="RL15" s="206"/>
      <c r="RM15" s="206"/>
      <c r="RN15" s="206"/>
      <c r="RO15" s="206"/>
      <c r="RP15" s="206"/>
      <c r="RQ15" s="206"/>
      <c r="RR15" s="206"/>
      <c r="RS15" s="206"/>
      <c r="RT15" s="206"/>
      <c r="RU15" s="206"/>
      <c r="RV15" s="206"/>
      <c r="RW15" s="206"/>
      <c r="RX15" s="206"/>
      <c r="RY15" s="206"/>
      <c r="RZ15" s="206"/>
      <c r="SA15" s="206"/>
      <c r="SB15" s="206"/>
      <c r="SC15" s="206"/>
      <c r="SD15" s="206"/>
      <c r="SE15" s="206"/>
      <c r="SF15" s="206"/>
      <c r="SG15" s="206"/>
      <c r="SH15" s="206"/>
      <c r="SI15" s="206"/>
      <c r="SJ15" s="206"/>
      <c r="SK15" s="206"/>
      <c r="SL15" s="206"/>
      <c r="SM15" s="206"/>
      <c r="SN15" s="206"/>
      <c r="SO15" s="206"/>
      <c r="SP15" s="206"/>
      <c r="SQ15" s="206"/>
      <c r="SR15" s="206"/>
      <c r="SS15" s="206"/>
      <c r="ST15" s="206"/>
      <c r="SU15" s="206"/>
      <c r="SV15" s="206"/>
      <c r="SW15" s="206"/>
      <c r="SX15" s="206"/>
      <c r="SY15" s="206"/>
      <c r="SZ15" s="206"/>
      <c r="TA15" s="206"/>
      <c r="TB15" s="206"/>
      <c r="TC15" s="206"/>
      <c r="TD15" s="206"/>
      <c r="TE15" s="206"/>
      <c r="TF15" s="206"/>
      <c r="TG15" s="206"/>
      <c r="TH15" s="206"/>
      <c r="TI15" s="206"/>
      <c r="TJ15" s="206"/>
      <c r="TK15" s="206"/>
      <c r="TL15" s="206"/>
      <c r="TM15" s="206"/>
      <c r="TN15" s="206"/>
      <c r="TO15" s="206"/>
      <c r="TP15" s="206"/>
      <c r="TQ15" s="206"/>
      <c r="TR15" s="206"/>
      <c r="TS15" s="206"/>
      <c r="TT15" s="206"/>
      <c r="TU15" s="206"/>
      <c r="TV15" s="206"/>
      <c r="TW15" s="206"/>
      <c r="TX15" s="206"/>
      <c r="TY15" s="206"/>
      <c r="TZ15" s="206"/>
      <c r="UA15" s="206"/>
      <c r="UB15" s="206"/>
      <c r="UC15" s="206"/>
      <c r="UD15" s="206"/>
      <c r="UE15" s="206"/>
      <c r="UF15" s="206"/>
      <c r="UG15" s="206"/>
      <c r="UH15" s="206"/>
      <c r="UI15" s="206"/>
      <c r="UJ15" s="206"/>
      <c r="UK15" s="206"/>
      <c r="UL15" s="206"/>
      <c r="UM15" s="206"/>
      <c r="UN15" s="206"/>
      <c r="UO15" s="206"/>
      <c r="UP15" s="206"/>
      <c r="UQ15" s="206"/>
      <c r="UR15" s="206"/>
      <c r="US15" s="206"/>
      <c r="UT15" s="206"/>
      <c r="UU15" s="206"/>
      <c r="UV15" s="206"/>
      <c r="UW15" s="206"/>
      <c r="UX15" s="206"/>
      <c r="UY15" s="206"/>
      <c r="UZ15" s="206"/>
      <c r="VA15" s="206"/>
      <c r="VB15" s="206"/>
      <c r="VC15" s="206"/>
      <c r="VD15" s="206"/>
      <c r="VE15" s="206"/>
      <c r="VF15" s="206"/>
      <c r="VG15" s="206"/>
      <c r="VH15" s="206"/>
      <c r="VI15" s="206"/>
      <c r="VJ15" s="206"/>
      <c r="VK15" s="206"/>
      <c r="VL15" s="206"/>
      <c r="VM15" s="206"/>
      <c r="VN15" s="206"/>
      <c r="VO15" s="206"/>
      <c r="VP15" s="206"/>
      <c r="VQ15" s="206"/>
      <c r="VR15" s="206"/>
      <c r="VS15" s="206"/>
      <c r="VT15" s="206"/>
      <c r="VU15" s="206"/>
      <c r="VV15" s="206"/>
      <c r="VW15" s="206"/>
      <c r="VX15" s="206"/>
      <c r="VY15" s="206"/>
      <c r="VZ15" s="206"/>
      <c r="WA15" s="206"/>
      <c r="WB15" s="206"/>
      <c r="WC15" s="206"/>
      <c r="WD15" s="206"/>
      <c r="WE15" s="206"/>
      <c r="WF15" s="206"/>
      <c r="WG15" s="206"/>
      <c r="WH15" s="206"/>
      <c r="WI15" s="206"/>
      <c r="WJ15" s="206"/>
      <c r="WK15" s="206"/>
      <c r="WL15" s="206"/>
      <c r="WM15" s="206"/>
      <c r="WN15" s="206"/>
      <c r="WO15" s="206"/>
      <c r="WP15" s="206"/>
      <c r="WQ15" s="206"/>
      <c r="WR15" s="206"/>
      <c r="WS15" s="206"/>
      <c r="WT15" s="206"/>
      <c r="WU15" s="206"/>
      <c r="WV15" s="206"/>
      <c r="WW15" s="206"/>
      <c r="WX15" s="206"/>
      <c r="WY15" s="206"/>
      <c r="WZ15" s="206"/>
      <c r="XA15" s="206"/>
      <c r="XB15" s="206"/>
      <c r="XC15" s="206"/>
      <c r="XD15" s="206"/>
      <c r="XE15" s="206"/>
      <c r="XF15" s="206"/>
      <c r="XG15" s="206"/>
      <c r="XH15" s="206"/>
      <c r="XI15" s="206"/>
      <c r="XJ15" s="206"/>
      <c r="XK15" s="206"/>
      <c r="XL15" s="206"/>
      <c r="XM15" s="206"/>
      <c r="XN15" s="206"/>
      <c r="XO15" s="206"/>
      <c r="XP15" s="206"/>
      <c r="XQ15" s="206"/>
      <c r="XR15" s="206"/>
      <c r="XS15" s="206"/>
      <c r="XT15" s="206"/>
    </row>
    <row r="16" spans="1:644" customFormat="1">
      <c r="A16" s="159"/>
      <c r="B16" s="92"/>
      <c r="C16" s="163"/>
      <c r="D16" s="164"/>
      <c r="E16" s="164"/>
      <c r="F16" s="162"/>
      <c r="G16" s="163"/>
      <c r="H16" s="164"/>
      <c r="I16" s="164"/>
      <c r="J16" s="162"/>
      <c r="K16" s="206"/>
      <c r="L16" s="206"/>
      <c r="M16" s="159"/>
      <c r="N16" s="92"/>
      <c r="O16" s="163"/>
      <c r="P16" s="164"/>
      <c r="Q16" s="164"/>
      <c r="R16" s="162"/>
      <c r="S16" s="163"/>
      <c r="T16" s="164"/>
      <c r="U16" s="164"/>
      <c r="V16" s="162"/>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c r="IW16" s="206"/>
      <c r="IX16" s="206"/>
      <c r="IY16" s="206"/>
      <c r="IZ16" s="206"/>
      <c r="JA16" s="206"/>
      <c r="JB16" s="206"/>
      <c r="JC16" s="206"/>
      <c r="JD16" s="206"/>
      <c r="JE16" s="206"/>
      <c r="JF16" s="206"/>
      <c r="JG16" s="206"/>
      <c r="JH16" s="206"/>
      <c r="JI16" s="206"/>
      <c r="JJ16" s="206"/>
      <c r="JK16" s="206"/>
      <c r="JL16" s="206"/>
      <c r="JM16" s="206"/>
      <c r="JN16" s="206"/>
      <c r="JO16" s="206"/>
      <c r="JP16" s="206"/>
      <c r="JQ16" s="206"/>
      <c r="JR16" s="206"/>
      <c r="JS16" s="206"/>
      <c r="JT16" s="206"/>
      <c r="JU16" s="206"/>
      <c r="JV16" s="206"/>
      <c r="JW16" s="206"/>
      <c r="JX16" s="206"/>
      <c r="JY16" s="206"/>
      <c r="JZ16" s="206"/>
      <c r="KA16" s="206"/>
      <c r="KB16" s="206"/>
      <c r="KC16" s="206"/>
      <c r="KD16" s="206"/>
      <c r="KE16" s="206"/>
      <c r="KF16" s="206"/>
      <c r="KG16" s="206"/>
      <c r="KH16" s="206"/>
      <c r="KI16" s="206"/>
      <c r="KJ16" s="206"/>
      <c r="KK16" s="206"/>
      <c r="KL16" s="206"/>
      <c r="KM16" s="206"/>
      <c r="KN16" s="206"/>
      <c r="KO16" s="206"/>
      <c r="KP16" s="206"/>
      <c r="KQ16" s="206"/>
      <c r="KR16" s="206"/>
      <c r="KS16" s="206"/>
      <c r="KT16" s="206"/>
      <c r="KU16" s="206"/>
      <c r="KV16" s="206"/>
      <c r="KW16" s="206"/>
      <c r="KX16" s="206"/>
      <c r="KY16" s="206"/>
      <c r="KZ16" s="206"/>
      <c r="LA16" s="206"/>
      <c r="LB16" s="206"/>
      <c r="LC16" s="206"/>
      <c r="LD16" s="206"/>
      <c r="LE16" s="206"/>
      <c r="LF16" s="206"/>
      <c r="LG16" s="206"/>
      <c r="LH16" s="206"/>
      <c r="LI16" s="206"/>
      <c r="LJ16" s="206"/>
      <c r="LK16" s="206"/>
      <c r="LL16" s="206"/>
      <c r="LM16" s="206"/>
      <c r="LN16" s="206"/>
      <c r="LO16" s="206"/>
      <c r="LP16" s="206"/>
      <c r="LQ16" s="206"/>
      <c r="LR16" s="206"/>
      <c r="LS16" s="206"/>
      <c r="LT16" s="206"/>
      <c r="LU16" s="206"/>
      <c r="LV16" s="206"/>
      <c r="LW16" s="206"/>
      <c r="LX16" s="206"/>
      <c r="LY16" s="206"/>
      <c r="LZ16" s="206"/>
      <c r="MA16" s="206"/>
      <c r="MB16" s="206"/>
      <c r="MC16" s="206"/>
      <c r="MD16" s="206"/>
      <c r="ME16" s="206"/>
      <c r="MF16" s="206"/>
      <c r="MG16" s="206"/>
      <c r="MH16" s="206"/>
      <c r="MI16" s="206"/>
      <c r="MJ16" s="206"/>
      <c r="MK16" s="206"/>
      <c r="ML16" s="206"/>
      <c r="MM16" s="206"/>
      <c r="MN16" s="206"/>
      <c r="MO16" s="206"/>
      <c r="MP16" s="206"/>
      <c r="MQ16" s="206"/>
      <c r="MR16" s="206"/>
      <c r="MS16" s="206"/>
      <c r="MT16" s="206"/>
      <c r="MU16" s="206"/>
      <c r="MV16" s="206"/>
      <c r="MW16" s="206"/>
      <c r="MX16" s="206"/>
      <c r="MY16" s="206"/>
      <c r="MZ16" s="206"/>
      <c r="NA16" s="206"/>
      <c r="NB16" s="206"/>
      <c r="NC16" s="206"/>
      <c r="ND16" s="206"/>
      <c r="NE16" s="206"/>
      <c r="NF16" s="206"/>
      <c r="NG16" s="206"/>
      <c r="NH16" s="206"/>
      <c r="NI16" s="206"/>
      <c r="NJ16" s="206"/>
      <c r="NK16" s="206"/>
      <c r="NL16" s="206"/>
      <c r="NM16" s="206"/>
      <c r="NN16" s="206"/>
      <c r="NO16" s="206"/>
      <c r="NP16" s="206"/>
      <c r="NQ16" s="206"/>
      <c r="NR16" s="206"/>
      <c r="NS16" s="206"/>
      <c r="NT16" s="206"/>
      <c r="NU16" s="206"/>
      <c r="NV16" s="206"/>
      <c r="NW16" s="206"/>
      <c r="NX16" s="206"/>
      <c r="NY16" s="206"/>
      <c r="NZ16" s="206"/>
      <c r="OA16" s="206"/>
      <c r="OB16" s="206"/>
      <c r="OC16" s="206"/>
      <c r="OD16" s="206"/>
      <c r="OE16" s="206"/>
      <c r="OF16" s="206"/>
      <c r="OG16" s="206"/>
      <c r="OH16" s="206"/>
      <c r="OI16" s="206"/>
      <c r="OJ16" s="206"/>
      <c r="OK16" s="206"/>
      <c r="OL16" s="206"/>
      <c r="OM16" s="206"/>
      <c r="ON16" s="206"/>
      <c r="OO16" s="206"/>
      <c r="OP16" s="206"/>
      <c r="OQ16" s="206"/>
      <c r="OR16" s="206"/>
      <c r="OS16" s="206"/>
      <c r="OT16" s="206"/>
      <c r="OU16" s="206"/>
      <c r="OV16" s="206"/>
      <c r="OW16" s="206"/>
      <c r="OX16" s="206"/>
      <c r="OY16" s="206"/>
      <c r="OZ16" s="206"/>
      <c r="PA16" s="206"/>
      <c r="PB16" s="206"/>
      <c r="PC16" s="206"/>
      <c r="PD16" s="206"/>
      <c r="PE16" s="206"/>
      <c r="PF16" s="206"/>
      <c r="PG16" s="206"/>
      <c r="PH16" s="206"/>
      <c r="PI16" s="206"/>
      <c r="PJ16" s="206"/>
      <c r="PK16" s="206"/>
      <c r="PL16" s="206"/>
      <c r="PM16" s="206"/>
      <c r="PN16" s="206"/>
      <c r="PO16" s="206"/>
      <c r="PP16" s="206"/>
      <c r="PQ16" s="206"/>
      <c r="PR16" s="206"/>
      <c r="PS16" s="206"/>
      <c r="PT16" s="206"/>
      <c r="PU16" s="206"/>
      <c r="PV16" s="206"/>
      <c r="PW16" s="206"/>
      <c r="PX16" s="206"/>
      <c r="PY16" s="206"/>
      <c r="PZ16" s="206"/>
      <c r="QA16" s="206"/>
      <c r="QB16" s="206"/>
      <c r="QC16" s="206"/>
      <c r="QD16" s="206"/>
      <c r="QE16" s="206"/>
      <c r="QF16" s="206"/>
      <c r="QG16" s="206"/>
      <c r="QH16" s="206"/>
      <c r="QI16" s="206"/>
      <c r="QJ16" s="206"/>
      <c r="QK16" s="206"/>
      <c r="QL16" s="206"/>
      <c r="QM16" s="206"/>
      <c r="QN16" s="206"/>
      <c r="QO16" s="206"/>
      <c r="QP16" s="206"/>
      <c r="QQ16" s="206"/>
      <c r="QR16" s="206"/>
      <c r="QS16" s="206"/>
      <c r="QT16" s="206"/>
      <c r="QU16" s="206"/>
      <c r="QV16" s="206"/>
      <c r="QW16" s="206"/>
      <c r="QX16" s="206"/>
      <c r="QY16" s="206"/>
      <c r="QZ16" s="206"/>
      <c r="RA16" s="206"/>
      <c r="RB16" s="206"/>
      <c r="RC16" s="206"/>
      <c r="RD16" s="206"/>
      <c r="RE16" s="206"/>
      <c r="RF16" s="206"/>
      <c r="RG16" s="206"/>
      <c r="RH16" s="206"/>
      <c r="RI16" s="206"/>
      <c r="RJ16" s="206"/>
      <c r="RK16" s="206"/>
      <c r="RL16" s="206"/>
      <c r="RM16" s="206"/>
      <c r="RN16" s="206"/>
      <c r="RO16" s="206"/>
      <c r="RP16" s="206"/>
      <c r="RQ16" s="206"/>
      <c r="RR16" s="206"/>
      <c r="RS16" s="206"/>
      <c r="RT16" s="206"/>
      <c r="RU16" s="206"/>
      <c r="RV16" s="206"/>
      <c r="RW16" s="206"/>
      <c r="RX16" s="206"/>
      <c r="RY16" s="206"/>
      <c r="RZ16" s="206"/>
      <c r="SA16" s="206"/>
      <c r="SB16" s="206"/>
      <c r="SC16" s="206"/>
      <c r="SD16" s="206"/>
      <c r="SE16" s="206"/>
      <c r="SF16" s="206"/>
      <c r="SG16" s="206"/>
      <c r="SH16" s="206"/>
      <c r="SI16" s="206"/>
      <c r="SJ16" s="206"/>
      <c r="SK16" s="206"/>
      <c r="SL16" s="206"/>
      <c r="SM16" s="206"/>
      <c r="SN16" s="206"/>
      <c r="SO16" s="206"/>
      <c r="SP16" s="206"/>
      <c r="SQ16" s="206"/>
      <c r="SR16" s="206"/>
      <c r="SS16" s="206"/>
      <c r="ST16" s="206"/>
      <c r="SU16" s="206"/>
      <c r="SV16" s="206"/>
      <c r="SW16" s="206"/>
      <c r="SX16" s="206"/>
      <c r="SY16" s="206"/>
      <c r="SZ16" s="206"/>
      <c r="TA16" s="206"/>
      <c r="TB16" s="206"/>
      <c r="TC16" s="206"/>
      <c r="TD16" s="206"/>
      <c r="TE16" s="206"/>
      <c r="TF16" s="206"/>
      <c r="TG16" s="206"/>
      <c r="TH16" s="206"/>
      <c r="TI16" s="206"/>
      <c r="TJ16" s="206"/>
      <c r="TK16" s="206"/>
      <c r="TL16" s="206"/>
      <c r="TM16" s="206"/>
      <c r="TN16" s="206"/>
      <c r="TO16" s="206"/>
      <c r="TP16" s="206"/>
      <c r="TQ16" s="206"/>
      <c r="TR16" s="206"/>
      <c r="TS16" s="206"/>
      <c r="TT16" s="206"/>
      <c r="TU16" s="206"/>
      <c r="TV16" s="206"/>
      <c r="TW16" s="206"/>
      <c r="TX16" s="206"/>
      <c r="TY16" s="206"/>
      <c r="TZ16" s="206"/>
      <c r="UA16" s="206"/>
      <c r="UB16" s="206"/>
      <c r="UC16" s="206"/>
      <c r="UD16" s="206"/>
      <c r="UE16" s="206"/>
      <c r="UF16" s="206"/>
      <c r="UG16" s="206"/>
      <c r="UH16" s="206"/>
      <c r="UI16" s="206"/>
      <c r="UJ16" s="206"/>
      <c r="UK16" s="206"/>
      <c r="UL16" s="206"/>
      <c r="UM16" s="206"/>
      <c r="UN16" s="206"/>
      <c r="UO16" s="206"/>
      <c r="UP16" s="206"/>
      <c r="UQ16" s="206"/>
      <c r="UR16" s="206"/>
      <c r="US16" s="206"/>
      <c r="UT16" s="206"/>
      <c r="UU16" s="206"/>
      <c r="UV16" s="206"/>
      <c r="UW16" s="206"/>
      <c r="UX16" s="206"/>
      <c r="UY16" s="206"/>
      <c r="UZ16" s="206"/>
      <c r="VA16" s="206"/>
      <c r="VB16" s="206"/>
      <c r="VC16" s="206"/>
      <c r="VD16" s="206"/>
      <c r="VE16" s="206"/>
      <c r="VF16" s="206"/>
      <c r="VG16" s="206"/>
      <c r="VH16" s="206"/>
      <c r="VI16" s="206"/>
      <c r="VJ16" s="206"/>
      <c r="VK16" s="206"/>
      <c r="VL16" s="206"/>
      <c r="VM16" s="206"/>
      <c r="VN16" s="206"/>
      <c r="VO16" s="206"/>
      <c r="VP16" s="206"/>
      <c r="VQ16" s="206"/>
      <c r="VR16" s="206"/>
      <c r="VS16" s="206"/>
      <c r="VT16" s="206"/>
      <c r="VU16" s="206"/>
      <c r="VV16" s="206"/>
      <c r="VW16" s="206"/>
      <c r="VX16" s="206"/>
      <c r="VY16" s="206"/>
      <c r="VZ16" s="206"/>
      <c r="WA16" s="206"/>
      <c r="WB16" s="206"/>
      <c r="WC16" s="206"/>
      <c r="WD16" s="206"/>
      <c r="WE16" s="206"/>
      <c r="WF16" s="206"/>
      <c r="WG16" s="206"/>
      <c r="WH16" s="206"/>
      <c r="WI16" s="206"/>
      <c r="WJ16" s="206"/>
      <c r="WK16" s="206"/>
      <c r="WL16" s="206"/>
      <c r="WM16" s="206"/>
      <c r="WN16" s="206"/>
      <c r="WO16" s="206"/>
      <c r="WP16" s="206"/>
      <c r="WQ16" s="206"/>
      <c r="WR16" s="206"/>
      <c r="WS16" s="206"/>
      <c r="WT16" s="206"/>
      <c r="WU16" s="206"/>
      <c r="WV16" s="206"/>
      <c r="WW16" s="206"/>
      <c r="WX16" s="206"/>
      <c r="WY16" s="206"/>
      <c r="WZ16" s="206"/>
      <c r="XA16" s="206"/>
      <c r="XB16" s="206"/>
      <c r="XC16" s="206"/>
      <c r="XD16" s="206"/>
      <c r="XE16" s="206"/>
      <c r="XF16" s="206"/>
      <c r="XG16" s="206"/>
      <c r="XH16" s="206"/>
      <c r="XI16" s="206"/>
      <c r="XJ16" s="206"/>
      <c r="XK16" s="206"/>
      <c r="XL16" s="206"/>
      <c r="XM16" s="206"/>
      <c r="XN16" s="206"/>
      <c r="XO16" s="206"/>
      <c r="XP16" s="206"/>
      <c r="XQ16" s="206"/>
      <c r="XR16" s="206"/>
      <c r="XS16" s="206"/>
      <c r="XT16" s="206"/>
    </row>
    <row r="17" spans="1:644" customFormat="1">
      <c r="A17" s="159"/>
      <c r="B17" s="92"/>
      <c r="C17" s="163"/>
      <c r="D17" s="164"/>
      <c r="E17" s="164"/>
      <c r="F17" s="162"/>
      <c r="G17" s="163"/>
      <c r="H17" s="164"/>
      <c r="I17" s="164"/>
      <c r="J17" s="162"/>
      <c r="K17" s="206"/>
      <c r="L17" s="206"/>
      <c r="M17" s="159"/>
      <c r="N17" s="92"/>
      <c r="O17" s="163"/>
      <c r="P17" s="164"/>
      <c r="Q17" s="164"/>
      <c r="R17" s="162"/>
      <c r="S17" s="163"/>
      <c r="T17" s="164"/>
      <c r="U17" s="164"/>
      <c r="V17" s="162"/>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c r="IW17" s="206"/>
      <c r="IX17" s="206"/>
      <c r="IY17" s="206"/>
      <c r="IZ17" s="206"/>
      <c r="JA17" s="206"/>
      <c r="JB17" s="206"/>
      <c r="JC17" s="206"/>
      <c r="JD17" s="206"/>
      <c r="JE17" s="206"/>
      <c r="JF17" s="206"/>
      <c r="JG17" s="206"/>
      <c r="JH17" s="206"/>
      <c r="JI17" s="206"/>
      <c r="JJ17" s="206"/>
      <c r="JK17" s="206"/>
      <c r="JL17" s="206"/>
      <c r="JM17" s="206"/>
      <c r="JN17" s="206"/>
      <c r="JO17" s="206"/>
      <c r="JP17" s="206"/>
      <c r="JQ17" s="206"/>
      <c r="JR17" s="206"/>
      <c r="JS17" s="206"/>
      <c r="JT17" s="206"/>
      <c r="JU17" s="206"/>
      <c r="JV17" s="206"/>
      <c r="JW17" s="206"/>
      <c r="JX17" s="206"/>
      <c r="JY17" s="206"/>
      <c r="JZ17" s="206"/>
      <c r="KA17" s="206"/>
      <c r="KB17" s="206"/>
      <c r="KC17" s="206"/>
      <c r="KD17" s="206"/>
      <c r="KE17" s="206"/>
      <c r="KF17" s="206"/>
      <c r="KG17" s="206"/>
      <c r="KH17" s="206"/>
      <c r="KI17" s="206"/>
      <c r="KJ17" s="206"/>
      <c r="KK17" s="206"/>
      <c r="KL17" s="206"/>
      <c r="KM17" s="206"/>
      <c r="KN17" s="206"/>
      <c r="KO17" s="206"/>
      <c r="KP17" s="206"/>
      <c r="KQ17" s="206"/>
      <c r="KR17" s="206"/>
      <c r="KS17" s="206"/>
      <c r="KT17" s="206"/>
      <c r="KU17" s="206"/>
      <c r="KV17" s="206"/>
      <c r="KW17" s="206"/>
      <c r="KX17" s="206"/>
      <c r="KY17" s="206"/>
      <c r="KZ17" s="206"/>
      <c r="LA17" s="206"/>
      <c r="LB17" s="206"/>
      <c r="LC17" s="206"/>
      <c r="LD17" s="206"/>
      <c r="LE17" s="206"/>
      <c r="LF17" s="206"/>
      <c r="LG17" s="206"/>
      <c r="LH17" s="206"/>
      <c r="LI17" s="206"/>
      <c r="LJ17" s="206"/>
      <c r="LK17" s="206"/>
      <c r="LL17" s="206"/>
      <c r="LM17" s="206"/>
      <c r="LN17" s="206"/>
      <c r="LO17" s="206"/>
      <c r="LP17" s="206"/>
      <c r="LQ17" s="206"/>
      <c r="LR17" s="206"/>
      <c r="LS17" s="206"/>
      <c r="LT17" s="206"/>
      <c r="LU17" s="206"/>
      <c r="LV17" s="206"/>
      <c r="LW17" s="206"/>
      <c r="LX17" s="206"/>
      <c r="LY17" s="206"/>
      <c r="LZ17" s="206"/>
      <c r="MA17" s="206"/>
      <c r="MB17" s="206"/>
      <c r="MC17" s="206"/>
      <c r="MD17" s="206"/>
      <c r="ME17" s="206"/>
      <c r="MF17" s="206"/>
      <c r="MG17" s="206"/>
      <c r="MH17" s="206"/>
      <c r="MI17" s="206"/>
      <c r="MJ17" s="206"/>
      <c r="MK17" s="206"/>
      <c r="ML17" s="206"/>
      <c r="MM17" s="206"/>
      <c r="MN17" s="206"/>
      <c r="MO17" s="206"/>
      <c r="MP17" s="206"/>
      <c r="MQ17" s="206"/>
      <c r="MR17" s="206"/>
      <c r="MS17" s="206"/>
      <c r="MT17" s="206"/>
      <c r="MU17" s="206"/>
      <c r="MV17" s="206"/>
      <c r="MW17" s="206"/>
      <c r="MX17" s="206"/>
      <c r="MY17" s="206"/>
      <c r="MZ17" s="206"/>
      <c r="NA17" s="206"/>
      <c r="NB17" s="206"/>
      <c r="NC17" s="206"/>
      <c r="ND17" s="206"/>
      <c r="NE17" s="206"/>
      <c r="NF17" s="206"/>
      <c r="NG17" s="206"/>
      <c r="NH17" s="206"/>
      <c r="NI17" s="206"/>
      <c r="NJ17" s="206"/>
      <c r="NK17" s="206"/>
      <c r="NL17" s="206"/>
      <c r="NM17" s="206"/>
      <c r="NN17" s="206"/>
      <c r="NO17" s="206"/>
      <c r="NP17" s="206"/>
      <c r="NQ17" s="206"/>
      <c r="NR17" s="206"/>
      <c r="NS17" s="206"/>
      <c r="NT17" s="206"/>
      <c r="NU17" s="206"/>
      <c r="NV17" s="206"/>
      <c r="NW17" s="206"/>
      <c r="NX17" s="206"/>
      <c r="NY17" s="206"/>
      <c r="NZ17" s="206"/>
      <c r="OA17" s="206"/>
      <c r="OB17" s="206"/>
      <c r="OC17" s="206"/>
      <c r="OD17" s="206"/>
      <c r="OE17" s="206"/>
      <c r="OF17" s="206"/>
      <c r="OG17" s="206"/>
      <c r="OH17" s="206"/>
      <c r="OI17" s="206"/>
      <c r="OJ17" s="206"/>
      <c r="OK17" s="206"/>
      <c r="OL17" s="206"/>
      <c r="OM17" s="206"/>
      <c r="ON17" s="206"/>
      <c r="OO17" s="206"/>
      <c r="OP17" s="206"/>
      <c r="OQ17" s="206"/>
      <c r="OR17" s="206"/>
      <c r="OS17" s="206"/>
      <c r="OT17" s="206"/>
      <c r="OU17" s="206"/>
      <c r="OV17" s="206"/>
      <c r="OW17" s="206"/>
      <c r="OX17" s="206"/>
      <c r="OY17" s="206"/>
      <c r="OZ17" s="206"/>
      <c r="PA17" s="206"/>
      <c r="PB17" s="206"/>
      <c r="PC17" s="206"/>
      <c r="PD17" s="206"/>
      <c r="PE17" s="206"/>
      <c r="PF17" s="206"/>
      <c r="PG17" s="206"/>
      <c r="PH17" s="206"/>
      <c r="PI17" s="206"/>
      <c r="PJ17" s="206"/>
      <c r="PK17" s="206"/>
      <c r="PL17" s="206"/>
      <c r="PM17" s="206"/>
      <c r="PN17" s="206"/>
      <c r="PO17" s="206"/>
      <c r="PP17" s="206"/>
      <c r="PQ17" s="206"/>
      <c r="PR17" s="206"/>
      <c r="PS17" s="206"/>
      <c r="PT17" s="206"/>
      <c r="PU17" s="206"/>
      <c r="PV17" s="206"/>
      <c r="PW17" s="206"/>
      <c r="PX17" s="206"/>
      <c r="PY17" s="206"/>
      <c r="PZ17" s="206"/>
      <c r="QA17" s="206"/>
      <c r="QB17" s="206"/>
      <c r="QC17" s="206"/>
      <c r="QD17" s="206"/>
      <c r="QE17" s="206"/>
      <c r="QF17" s="206"/>
      <c r="QG17" s="206"/>
      <c r="QH17" s="206"/>
      <c r="QI17" s="206"/>
      <c r="QJ17" s="206"/>
      <c r="QK17" s="206"/>
      <c r="QL17" s="206"/>
      <c r="QM17" s="206"/>
      <c r="QN17" s="206"/>
      <c r="QO17" s="206"/>
      <c r="QP17" s="206"/>
      <c r="QQ17" s="206"/>
      <c r="QR17" s="206"/>
      <c r="QS17" s="206"/>
      <c r="QT17" s="206"/>
      <c r="QU17" s="206"/>
      <c r="QV17" s="206"/>
      <c r="QW17" s="206"/>
      <c r="QX17" s="206"/>
      <c r="QY17" s="206"/>
      <c r="QZ17" s="206"/>
      <c r="RA17" s="206"/>
      <c r="RB17" s="206"/>
      <c r="RC17" s="206"/>
      <c r="RD17" s="206"/>
      <c r="RE17" s="206"/>
      <c r="RF17" s="206"/>
      <c r="RG17" s="206"/>
      <c r="RH17" s="206"/>
      <c r="RI17" s="206"/>
      <c r="RJ17" s="206"/>
      <c r="RK17" s="206"/>
      <c r="RL17" s="206"/>
      <c r="RM17" s="206"/>
      <c r="RN17" s="206"/>
      <c r="RO17" s="206"/>
      <c r="RP17" s="206"/>
      <c r="RQ17" s="206"/>
      <c r="RR17" s="206"/>
      <c r="RS17" s="206"/>
      <c r="RT17" s="206"/>
      <c r="RU17" s="206"/>
      <c r="RV17" s="206"/>
      <c r="RW17" s="206"/>
      <c r="RX17" s="206"/>
      <c r="RY17" s="206"/>
      <c r="RZ17" s="206"/>
      <c r="SA17" s="206"/>
      <c r="SB17" s="206"/>
      <c r="SC17" s="206"/>
      <c r="SD17" s="206"/>
      <c r="SE17" s="206"/>
      <c r="SF17" s="206"/>
      <c r="SG17" s="206"/>
      <c r="SH17" s="206"/>
      <c r="SI17" s="206"/>
      <c r="SJ17" s="206"/>
      <c r="SK17" s="206"/>
      <c r="SL17" s="206"/>
      <c r="SM17" s="206"/>
      <c r="SN17" s="206"/>
      <c r="SO17" s="206"/>
      <c r="SP17" s="206"/>
      <c r="SQ17" s="206"/>
      <c r="SR17" s="206"/>
      <c r="SS17" s="206"/>
      <c r="ST17" s="206"/>
      <c r="SU17" s="206"/>
      <c r="SV17" s="206"/>
      <c r="SW17" s="206"/>
      <c r="SX17" s="206"/>
      <c r="SY17" s="206"/>
      <c r="SZ17" s="206"/>
      <c r="TA17" s="206"/>
      <c r="TB17" s="206"/>
      <c r="TC17" s="206"/>
      <c r="TD17" s="206"/>
      <c r="TE17" s="206"/>
      <c r="TF17" s="206"/>
      <c r="TG17" s="206"/>
      <c r="TH17" s="206"/>
      <c r="TI17" s="206"/>
      <c r="TJ17" s="206"/>
      <c r="TK17" s="206"/>
      <c r="TL17" s="206"/>
      <c r="TM17" s="206"/>
      <c r="TN17" s="206"/>
      <c r="TO17" s="206"/>
      <c r="TP17" s="206"/>
      <c r="TQ17" s="206"/>
      <c r="TR17" s="206"/>
      <c r="TS17" s="206"/>
      <c r="TT17" s="206"/>
      <c r="TU17" s="206"/>
      <c r="TV17" s="206"/>
      <c r="TW17" s="206"/>
      <c r="TX17" s="206"/>
      <c r="TY17" s="206"/>
      <c r="TZ17" s="206"/>
      <c r="UA17" s="206"/>
      <c r="UB17" s="206"/>
      <c r="UC17" s="206"/>
      <c r="UD17" s="206"/>
      <c r="UE17" s="206"/>
      <c r="UF17" s="206"/>
      <c r="UG17" s="206"/>
      <c r="UH17" s="206"/>
      <c r="UI17" s="206"/>
      <c r="UJ17" s="206"/>
      <c r="UK17" s="206"/>
      <c r="UL17" s="206"/>
      <c r="UM17" s="206"/>
      <c r="UN17" s="206"/>
      <c r="UO17" s="206"/>
      <c r="UP17" s="206"/>
      <c r="UQ17" s="206"/>
      <c r="UR17" s="206"/>
      <c r="US17" s="206"/>
      <c r="UT17" s="206"/>
      <c r="UU17" s="206"/>
      <c r="UV17" s="206"/>
      <c r="UW17" s="206"/>
      <c r="UX17" s="206"/>
      <c r="UY17" s="206"/>
      <c r="UZ17" s="206"/>
      <c r="VA17" s="206"/>
      <c r="VB17" s="206"/>
      <c r="VC17" s="206"/>
      <c r="VD17" s="206"/>
      <c r="VE17" s="206"/>
      <c r="VF17" s="206"/>
      <c r="VG17" s="206"/>
      <c r="VH17" s="206"/>
      <c r="VI17" s="206"/>
      <c r="VJ17" s="206"/>
      <c r="VK17" s="206"/>
      <c r="VL17" s="206"/>
      <c r="VM17" s="206"/>
      <c r="VN17" s="206"/>
      <c r="VO17" s="206"/>
      <c r="VP17" s="206"/>
      <c r="VQ17" s="206"/>
      <c r="VR17" s="206"/>
      <c r="VS17" s="206"/>
      <c r="VT17" s="206"/>
      <c r="VU17" s="206"/>
      <c r="VV17" s="206"/>
      <c r="VW17" s="206"/>
      <c r="VX17" s="206"/>
      <c r="VY17" s="206"/>
      <c r="VZ17" s="206"/>
      <c r="WA17" s="206"/>
      <c r="WB17" s="206"/>
      <c r="WC17" s="206"/>
      <c r="WD17" s="206"/>
      <c r="WE17" s="206"/>
      <c r="WF17" s="206"/>
      <c r="WG17" s="206"/>
      <c r="WH17" s="206"/>
      <c r="WI17" s="206"/>
      <c r="WJ17" s="206"/>
      <c r="WK17" s="206"/>
      <c r="WL17" s="206"/>
      <c r="WM17" s="206"/>
      <c r="WN17" s="206"/>
      <c r="WO17" s="206"/>
      <c r="WP17" s="206"/>
      <c r="WQ17" s="206"/>
      <c r="WR17" s="206"/>
      <c r="WS17" s="206"/>
      <c r="WT17" s="206"/>
      <c r="WU17" s="206"/>
      <c r="WV17" s="206"/>
      <c r="WW17" s="206"/>
      <c r="WX17" s="206"/>
      <c r="WY17" s="206"/>
      <c r="WZ17" s="206"/>
      <c r="XA17" s="206"/>
      <c r="XB17" s="206"/>
      <c r="XC17" s="206"/>
      <c r="XD17" s="206"/>
      <c r="XE17" s="206"/>
      <c r="XF17" s="206"/>
      <c r="XG17" s="206"/>
      <c r="XH17" s="206"/>
      <c r="XI17" s="206"/>
      <c r="XJ17" s="206"/>
      <c r="XK17" s="206"/>
      <c r="XL17" s="206"/>
      <c r="XM17" s="206"/>
      <c r="XN17" s="206"/>
      <c r="XO17" s="206"/>
      <c r="XP17" s="206"/>
      <c r="XQ17" s="206"/>
      <c r="XR17" s="206"/>
      <c r="XS17" s="206"/>
      <c r="XT17" s="206"/>
    </row>
    <row r="18" spans="1:644" customFormat="1">
      <c r="A18" s="159"/>
      <c r="B18" s="92"/>
      <c r="C18" s="163"/>
      <c r="D18" s="164"/>
      <c r="E18" s="164"/>
      <c r="F18" s="162"/>
      <c r="G18" s="163"/>
      <c r="H18" s="164"/>
      <c r="I18" s="164"/>
      <c r="J18" s="162"/>
      <c r="K18" s="206"/>
      <c r="L18" s="206"/>
      <c r="M18" s="159"/>
      <c r="N18" s="92"/>
      <c r="O18" s="163"/>
      <c r="P18" s="164"/>
      <c r="Q18" s="164"/>
      <c r="R18" s="162"/>
      <c r="S18" s="163"/>
      <c r="T18" s="164"/>
      <c r="U18" s="164"/>
      <c r="V18" s="162"/>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c r="MB18" s="206"/>
      <c r="MC18" s="206"/>
      <c r="MD18" s="206"/>
      <c r="ME18" s="206"/>
      <c r="MF18" s="206"/>
      <c r="MG18" s="206"/>
      <c r="MH18" s="206"/>
      <c r="MI18" s="206"/>
      <c r="MJ18" s="206"/>
      <c r="MK18" s="206"/>
      <c r="ML18" s="206"/>
      <c r="MM18" s="206"/>
      <c r="MN18" s="206"/>
      <c r="MO18" s="206"/>
      <c r="MP18" s="206"/>
      <c r="MQ18" s="206"/>
      <c r="MR18" s="206"/>
      <c r="MS18" s="206"/>
      <c r="MT18" s="206"/>
      <c r="MU18" s="206"/>
      <c r="MV18" s="206"/>
      <c r="MW18" s="206"/>
      <c r="MX18" s="206"/>
      <c r="MY18" s="206"/>
      <c r="MZ18" s="206"/>
      <c r="NA18" s="206"/>
      <c r="NB18" s="206"/>
      <c r="NC18" s="206"/>
      <c r="ND18" s="206"/>
      <c r="NE18" s="206"/>
      <c r="NF18" s="206"/>
      <c r="NG18" s="206"/>
      <c r="NH18" s="206"/>
      <c r="NI18" s="206"/>
      <c r="NJ18" s="206"/>
      <c r="NK18" s="206"/>
      <c r="NL18" s="206"/>
      <c r="NM18" s="206"/>
      <c r="NN18" s="206"/>
      <c r="NO18" s="206"/>
      <c r="NP18" s="206"/>
      <c r="NQ18" s="206"/>
      <c r="NR18" s="206"/>
      <c r="NS18" s="206"/>
      <c r="NT18" s="206"/>
      <c r="NU18" s="206"/>
      <c r="NV18" s="206"/>
      <c r="NW18" s="206"/>
      <c r="NX18" s="206"/>
      <c r="NY18" s="206"/>
      <c r="NZ18" s="206"/>
      <c r="OA18" s="206"/>
      <c r="OB18" s="206"/>
      <c r="OC18" s="206"/>
      <c r="OD18" s="206"/>
      <c r="OE18" s="206"/>
      <c r="OF18" s="206"/>
      <c r="OG18" s="206"/>
      <c r="OH18" s="206"/>
      <c r="OI18" s="206"/>
      <c r="OJ18" s="206"/>
      <c r="OK18" s="206"/>
      <c r="OL18" s="206"/>
      <c r="OM18" s="206"/>
      <c r="ON18" s="206"/>
      <c r="OO18" s="206"/>
      <c r="OP18" s="206"/>
      <c r="OQ18" s="206"/>
      <c r="OR18" s="206"/>
      <c r="OS18" s="206"/>
      <c r="OT18" s="206"/>
      <c r="OU18" s="206"/>
      <c r="OV18" s="206"/>
      <c r="OW18" s="206"/>
      <c r="OX18" s="206"/>
      <c r="OY18" s="206"/>
      <c r="OZ18" s="206"/>
      <c r="PA18" s="206"/>
      <c r="PB18" s="206"/>
      <c r="PC18" s="206"/>
      <c r="PD18" s="206"/>
      <c r="PE18" s="206"/>
      <c r="PF18" s="206"/>
      <c r="PG18" s="206"/>
      <c r="PH18" s="206"/>
      <c r="PI18" s="206"/>
      <c r="PJ18" s="206"/>
      <c r="PK18" s="206"/>
      <c r="PL18" s="206"/>
      <c r="PM18" s="206"/>
      <c r="PN18" s="206"/>
      <c r="PO18" s="206"/>
      <c r="PP18" s="206"/>
      <c r="PQ18" s="206"/>
      <c r="PR18" s="206"/>
      <c r="PS18" s="206"/>
      <c r="PT18" s="206"/>
      <c r="PU18" s="206"/>
      <c r="PV18" s="206"/>
      <c r="PW18" s="206"/>
      <c r="PX18" s="206"/>
      <c r="PY18" s="206"/>
      <c r="PZ18" s="206"/>
      <c r="QA18" s="206"/>
      <c r="QB18" s="206"/>
      <c r="QC18" s="206"/>
      <c r="QD18" s="206"/>
      <c r="QE18" s="206"/>
      <c r="QF18" s="206"/>
      <c r="QG18" s="206"/>
      <c r="QH18" s="206"/>
      <c r="QI18" s="206"/>
      <c r="QJ18" s="206"/>
      <c r="QK18" s="206"/>
      <c r="QL18" s="206"/>
      <c r="QM18" s="206"/>
      <c r="QN18" s="206"/>
      <c r="QO18" s="206"/>
      <c r="QP18" s="206"/>
      <c r="QQ18" s="206"/>
      <c r="QR18" s="206"/>
      <c r="QS18" s="206"/>
      <c r="QT18" s="206"/>
      <c r="QU18" s="206"/>
      <c r="QV18" s="206"/>
      <c r="QW18" s="206"/>
      <c r="QX18" s="206"/>
      <c r="QY18" s="206"/>
      <c r="QZ18" s="206"/>
      <c r="RA18" s="206"/>
      <c r="RB18" s="206"/>
      <c r="RC18" s="206"/>
      <c r="RD18" s="206"/>
      <c r="RE18" s="206"/>
      <c r="RF18" s="206"/>
      <c r="RG18" s="206"/>
      <c r="RH18" s="206"/>
      <c r="RI18" s="206"/>
      <c r="RJ18" s="206"/>
      <c r="RK18" s="206"/>
      <c r="RL18" s="206"/>
      <c r="RM18" s="206"/>
      <c r="RN18" s="206"/>
      <c r="RO18" s="206"/>
      <c r="RP18" s="206"/>
      <c r="RQ18" s="206"/>
      <c r="RR18" s="206"/>
      <c r="RS18" s="206"/>
      <c r="RT18" s="206"/>
      <c r="RU18" s="206"/>
      <c r="RV18" s="206"/>
      <c r="RW18" s="206"/>
      <c r="RX18" s="206"/>
      <c r="RY18" s="206"/>
      <c r="RZ18" s="206"/>
      <c r="SA18" s="206"/>
      <c r="SB18" s="206"/>
      <c r="SC18" s="206"/>
      <c r="SD18" s="206"/>
      <c r="SE18" s="206"/>
      <c r="SF18" s="206"/>
      <c r="SG18" s="206"/>
      <c r="SH18" s="206"/>
      <c r="SI18" s="206"/>
      <c r="SJ18" s="206"/>
      <c r="SK18" s="206"/>
      <c r="SL18" s="206"/>
      <c r="SM18" s="206"/>
      <c r="SN18" s="206"/>
      <c r="SO18" s="206"/>
      <c r="SP18" s="206"/>
      <c r="SQ18" s="206"/>
      <c r="SR18" s="206"/>
      <c r="SS18" s="206"/>
      <c r="ST18" s="206"/>
      <c r="SU18" s="206"/>
      <c r="SV18" s="206"/>
      <c r="SW18" s="206"/>
      <c r="SX18" s="206"/>
      <c r="SY18" s="206"/>
      <c r="SZ18" s="206"/>
      <c r="TA18" s="206"/>
      <c r="TB18" s="206"/>
      <c r="TC18" s="206"/>
      <c r="TD18" s="206"/>
      <c r="TE18" s="206"/>
      <c r="TF18" s="206"/>
      <c r="TG18" s="206"/>
      <c r="TH18" s="206"/>
      <c r="TI18" s="206"/>
      <c r="TJ18" s="206"/>
      <c r="TK18" s="206"/>
      <c r="TL18" s="206"/>
      <c r="TM18" s="206"/>
      <c r="TN18" s="206"/>
      <c r="TO18" s="206"/>
      <c r="TP18" s="206"/>
      <c r="TQ18" s="206"/>
      <c r="TR18" s="206"/>
      <c r="TS18" s="206"/>
      <c r="TT18" s="206"/>
      <c r="TU18" s="206"/>
      <c r="TV18" s="206"/>
      <c r="TW18" s="206"/>
      <c r="TX18" s="206"/>
      <c r="TY18" s="206"/>
      <c r="TZ18" s="206"/>
      <c r="UA18" s="206"/>
      <c r="UB18" s="206"/>
      <c r="UC18" s="206"/>
      <c r="UD18" s="206"/>
      <c r="UE18" s="206"/>
      <c r="UF18" s="206"/>
      <c r="UG18" s="206"/>
      <c r="UH18" s="206"/>
      <c r="UI18" s="206"/>
      <c r="UJ18" s="206"/>
      <c r="UK18" s="206"/>
      <c r="UL18" s="206"/>
      <c r="UM18" s="206"/>
      <c r="UN18" s="206"/>
      <c r="UO18" s="206"/>
      <c r="UP18" s="206"/>
      <c r="UQ18" s="206"/>
      <c r="UR18" s="206"/>
      <c r="US18" s="206"/>
      <c r="UT18" s="206"/>
      <c r="UU18" s="206"/>
      <c r="UV18" s="206"/>
      <c r="UW18" s="206"/>
      <c r="UX18" s="206"/>
      <c r="UY18" s="206"/>
      <c r="UZ18" s="206"/>
      <c r="VA18" s="206"/>
      <c r="VB18" s="206"/>
      <c r="VC18" s="206"/>
      <c r="VD18" s="206"/>
      <c r="VE18" s="206"/>
      <c r="VF18" s="206"/>
      <c r="VG18" s="206"/>
      <c r="VH18" s="206"/>
      <c r="VI18" s="206"/>
      <c r="VJ18" s="206"/>
      <c r="VK18" s="206"/>
      <c r="VL18" s="206"/>
      <c r="VM18" s="206"/>
      <c r="VN18" s="206"/>
      <c r="VO18" s="206"/>
      <c r="VP18" s="206"/>
      <c r="VQ18" s="206"/>
      <c r="VR18" s="206"/>
      <c r="VS18" s="206"/>
      <c r="VT18" s="206"/>
      <c r="VU18" s="206"/>
      <c r="VV18" s="206"/>
      <c r="VW18" s="206"/>
      <c r="VX18" s="206"/>
      <c r="VY18" s="206"/>
      <c r="VZ18" s="206"/>
      <c r="WA18" s="206"/>
      <c r="WB18" s="206"/>
      <c r="WC18" s="206"/>
      <c r="WD18" s="206"/>
      <c r="WE18" s="206"/>
      <c r="WF18" s="206"/>
      <c r="WG18" s="206"/>
      <c r="WH18" s="206"/>
      <c r="WI18" s="206"/>
      <c r="WJ18" s="206"/>
      <c r="WK18" s="206"/>
      <c r="WL18" s="206"/>
      <c r="WM18" s="206"/>
      <c r="WN18" s="206"/>
      <c r="WO18" s="206"/>
      <c r="WP18" s="206"/>
      <c r="WQ18" s="206"/>
      <c r="WR18" s="206"/>
      <c r="WS18" s="206"/>
      <c r="WT18" s="206"/>
      <c r="WU18" s="206"/>
      <c r="WV18" s="206"/>
      <c r="WW18" s="206"/>
      <c r="WX18" s="206"/>
      <c r="WY18" s="206"/>
      <c r="WZ18" s="206"/>
      <c r="XA18" s="206"/>
      <c r="XB18" s="206"/>
      <c r="XC18" s="206"/>
      <c r="XD18" s="206"/>
      <c r="XE18" s="206"/>
      <c r="XF18" s="206"/>
      <c r="XG18" s="206"/>
      <c r="XH18" s="206"/>
      <c r="XI18" s="206"/>
      <c r="XJ18" s="206"/>
      <c r="XK18" s="206"/>
      <c r="XL18" s="206"/>
      <c r="XM18" s="206"/>
      <c r="XN18" s="206"/>
      <c r="XO18" s="206"/>
      <c r="XP18" s="206"/>
      <c r="XQ18" s="206"/>
      <c r="XR18" s="206"/>
      <c r="XS18" s="206"/>
      <c r="XT18" s="206"/>
    </row>
    <row r="19" spans="1:644" customFormat="1">
      <c r="A19" s="159"/>
      <c r="B19" s="92"/>
      <c r="C19" s="163"/>
      <c r="D19" s="164"/>
      <c r="E19" s="164"/>
      <c r="F19" s="162"/>
      <c r="G19" s="163"/>
      <c r="H19" s="164"/>
      <c r="I19" s="164"/>
      <c r="J19" s="162"/>
      <c r="K19" s="206"/>
      <c r="L19" s="206"/>
      <c r="M19" s="159"/>
      <c r="N19" s="92"/>
      <c r="O19" s="163"/>
      <c r="P19" s="164"/>
      <c r="Q19" s="164"/>
      <c r="R19" s="162"/>
      <c r="S19" s="163"/>
      <c r="T19" s="164"/>
      <c r="U19" s="164"/>
      <c r="V19" s="162"/>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c r="QM19" s="206"/>
      <c r="QN19" s="206"/>
      <c r="QO19" s="206"/>
      <c r="QP19" s="206"/>
      <c r="QQ19" s="206"/>
      <c r="QR19" s="206"/>
      <c r="QS19" s="206"/>
      <c r="QT19" s="206"/>
      <c r="QU19" s="206"/>
      <c r="QV19" s="206"/>
      <c r="QW19" s="206"/>
      <c r="QX19" s="206"/>
      <c r="QY19" s="206"/>
      <c r="QZ19" s="206"/>
      <c r="RA19" s="206"/>
      <c r="RB19" s="206"/>
      <c r="RC19" s="206"/>
      <c r="RD19" s="206"/>
      <c r="RE19" s="206"/>
      <c r="RF19" s="206"/>
      <c r="RG19" s="206"/>
      <c r="RH19" s="206"/>
      <c r="RI19" s="206"/>
      <c r="RJ19" s="206"/>
      <c r="RK19" s="206"/>
      <c r="RL19" s="206"/>
      <c r="RM19" s="206"/>
      <c r="RN19" s="206"/>
      <c r="RO19" s="206"/>
      <c r="RP19" s="206"/>
      <c r="RQ19" s="206"/>
      <c r="RR19" s="206"/>
      <c r="RS19" s="206"/>
      <c r="RT19" s="206"/>
      <c r="RU19" s="206"/>
      <c r="RV19" s="206"/>
      <c r="RW19" s="206"/>
      <c r="RX19" s="206"/>
      <c r="RY19" s="206"/>
      <c r="RZ19" s="206"/>
      <c r="SA19" s="206"/>
      <c r="SB19" s="206"/>
      <c r="SC19" s="206"/>
      <c r="SD19" s="206"/>
      <c r="SE19" s="206"/>
      <c r="SF19" s="206"/>
      <c r="SG19" s="206"/>
      <c r="SH19" s="206"/>
      <c r="SI19" s="206"/>
      <c r="SJ19" s="206"/>
      <c r="SK19" s="206"/>
      <c r="SL19" s="206"/>
      <c r="SM19" s="206"/>
      <c r="SN19" s="206"/>
      <c r="SO19" s="206"/>
      <c r="SP19" s="206"/>
      <c r="SQ19" s="206"/>
      <c r="SR19" s="206"/>
      <c r="SS19" s="206"/>
      <c r="ST19" s="206"/>
      <c r="SU19" s="206"/>
      <c r="SV19" s="206"/>
      <c r="SW19" s="206"/>
      <c r="SX19" s="206"/>
      <c r="SY19" s="206"/>
      <c r="SZ19" s="206"/>
      <c r="TA19" s="206"/>
      <c r="TB19" s="206"/>
      <c r="TC19" s="206"/>
      <c r="TD19" s="206"/>
      <c r="TE19" s="206"/>
      <c r="TF19" s="206"/>
      <c r="TG19" s="206"/>
      <c r="TH19" s="206"/>
      <c r="TI19" s="206"/>
      <c r="TJ19" s="206"/>
      <c r="TK19" s="206"/>
      <c r="TL19" s="206"/>
      <c r="TM19" s="206"/>
      <c r="TN19" s="206"/>
      <c r="TO19" s="206"/>
      <c r="TP19" s="206"/>
      <c r="TQ19" s="206"/>
      <c r="TR19" s="206"/>
      <c r="TS19" s="206"/>
      <c r="TT19" s="206"/>
      <c r="TU19" s="206"/>
      <c r="TV19" s="206"/>
      <c r="TW19" s="206"/>
      <c r="TX19" s="206"/>
      <c r="TY19" s="206"/>
      <c r="TZ19" s="206"/>
      <c r="UA19" s="206"/>
      <c r="UB19" s="206"/>
      <c r="UC19" s="206"/>
      <c r="UD19" s="206"/>
      <c r="UE19" s="206"/>
      <c r="UF19" s="206"/>
      <c r="UG19" s="206"/>
      <c r="UH19" s="206"/>
      <c r="UI19" s="206"/>
      <c r="UJ19" s="206"/>
      <c r="UK19" s="206"/>
      <c r="UL19" s="206"/>
      <c r="UM19" s="206"/>
      <c r="UN19" s="206"/>
      <c r="UO19" s="206"/>
      <c r="UP19" s="206"/>
      <c r="UQ19" s="206"/>
      <c r="UR19" s="206"/>
      <c r="US19" s="206"/>
      <c r="UT19" s="206"/>
      <c r="UU19" s="206"/>
      <c r="UV19" s="206"/>
      <c r="UW19" s="206"/>
      <c r="UX19" s="206"/>
      <c r="UY19" s="206"/>
      <c r="UZ19" s="206"/>
      <c r="VA19" s="206"/>
      <c r="VB19" s="206"/>
      <c r="VC19" s="206"/>
      <c r="VD19" s="206"/>
      <c r="VE19" s="206"/>
      <c r="VF19" s="206"/>
      <c r="VG19" s="206"/>
      <c r="VH19" s="206"/>
      <c r="VI19" s="206"/>
      <c r="VJ19" s="206"/>
      <c r="VK19" s="206"/>
      <c r="VL19" s="206"/>
      <c r="VM19" s="206"/>
      <c r="VN19" s="206"/>
      <c r="VO19" s="206"/>
      <c r="VP19" s="206"/>
      <c r="VQ19" s="206"/>
      <c r="VR19" s="206"/>
      <c r="VS19" s="206"/>
      <c r="VT19" s="206"/>
      <c r="VU19" s="206"/>
      <c r="VV19" s="206"/>
      <c r="VW19" s="206"/>
      <c r="VX19" s="206"/>
      <c r="VY19" s="206"/>
      <c r="VZ19" s="206"/>
      <c r="WA19" s="206"/>
      <c r="WB19" s="206"/>
      <c r="WC19" s="206"/>
      <c r="WD19" s="206"/>
      <c r="WE19" s="206"/>
      <c r="WF19" s="206"/>
      <c r="WG19" s="206"/>
      <c r="WH19" s="206"/>
      <c r="WI19" s="206"/>
      <c r="WJ19" s="206"/>
      <c r="WK19" s="206"/>
      <c r="WL19" s="206"/>
      <c r="WM19" s="206"/>
      <c r="WN19" s="206"/>
      <c r="WO19" s="206"/>
      <c r="WP19" s="206"/>
      <c r="WQ19" s="206"/>
      <c r="WR19" s="206"/>
      <c r="WS19" s="206"/>
      <c r="WT19" s="206"/>
      <c r="WU19" s="206"/>
      <c r="WV19" s="206"/>
      <c r="WW19" s="206"/>
      <c r="WX19" s="206"/>
      <c r="WY19" s="206"/>
      <c r="WZ19" s="206"/>
      <c r="XA19" s="206"/>
      <c r="XB19" s="206"/>
      <c r="XC19" s="206"/>
      <c r="XD19" s="206"/>
      <c r="XE19" s="206"/>
      <c r="XF19" s="206"/>
      <c r="XG19" s="206"/>
      <c r="XH19" s="206"/>
      <c r="XI19" s="206"/>
      <c r="XJ19" s="206"/>
      <c r="XK19" s="206"/>
      <c r="XL19" s="206"/>
      <c r="XM19" s="206"/>
      <c r="XN19" s="206"/>
      <c r="XO19" s="206"/>
      <c r="XP19" s="206"/>
      <c r="XQ19" s="206"/>
      <c r="XR19" s="206"/>
      <c r="XS19" s="206"/>
      <c r="XT19" s="206"/>
    </row>
    <row r="20" spans="1:644" customFormat="1">
      <c r="A20" s="159"/>
      <c r="B20" s="92"/>
      <c r="C20" s="163"/>
      <c r="D20" s="164"/>
      <c r="E20" s="164"/>
      <c r="F20" s="162"/>
      <c r="G20" s="163"/>
      <c r="H20" s="164"/>
      <c r="I20" s="164"/>
      <c r="J20" s="162"/>
      <c r="K20" s="206"/>
      <c r="L20" s="206"/>
      <c r="M20" s="159"/>
      <c r="N20" s="92"/>
      <c r="O20" s="163"/>
      <c r="P20" s="164"/>
      <c r="Q20" s="164"/>
      <c r="R20" s="162"/>
      <c r="S20" s="163"/>
      <c r="T20" s="164"/>
      <c r="U20" s="164"/>
      <c r="V20" s="162"/>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c r="QM20" s="206"/>
      <c r="QN20" s="206"/>
      <c r="QO20" s="206"/>
      <c r="QP20" s="206"/>
      <c r="QQ20" s="206"/>
      <c r="QR20" s="206"/>
      <c r="QS20" s="206"/>
      <c r="QT20" s="206"/>
      <c r="QU20" s="206"/>
      <c r="QV20" s="206"/>
      <c r="QW20" s="206"/>
      <c r="QX20" s="206"/>
      <c r="QY20" s="206"/>
      <c r="QZ20" s="206"/>
      <c r="RA20" s="206"/>
      <c r="RB20" s="206"/>
      <c r="RC20" s="206"/>
      <c r="RD20" s="206"/>
      <c r="RE20" s="206"/>
      <c r="RF20" s="206"/>
      <c r="RG20" s="206"/>
      <c r="RH20" s="206"/>
      <c r="RI20" s="206"/>
      <c r="RJ20" s="206"/>
      <c r="RK20" s="206"/>
      <c r="RL20" s="206"/>
      <c r="RM20" s="206"/>
      <c r="RN20" s="206"/>
      <c r="RO20" s="206"/>
      <c r="RP20" s="206"/>
      <c r="RQ20" s="206"/>
      <c r="RR20" s="206"/>
      <c r="RS20" s="206"/>
      <c r="RT20" s="206"/>
      <c r="RU20" s="206"/>
      <c r="RV20" s="206"/>
      <c r="RW20" s="206"/>
      <c r="RX20" s="206"/>
      <c r="RY20" s="206"/>
      <c r="RZ20" s="206"/>
      <c r="SA20" s="206"/>
      <c r="SB20" s="206"/>
      <c r="SC20" s="206"/>
      <c r="SD20" s="206"/>
      <c r="SE20" s="206"/>
      <c r="SF20" s="206"/>
      <c r="SG20" s="206"/>
      <c r="SH20" s="206"/>
      <c r="SI20" s="206"/>
      <c r="SJ20" s="206"/>
      <c r="SK20" s="206"/>
      <c r="SL20" s="206"/>
      <c r="SM20" s="206"/>
      <c r="SN20" s="206"/>
      <c r="SO20" s="206"/>
      <c r="SP20" s="206"/>
      <c r="SQ20" s="206"/>
      <c r="SR20" s="206"/>
      <c r="SS20" s="206"/>
      <c r="ST20" s="206"/>
      <c r="SU20" s="206"/>
      <c r="SV20" s="206"/>
      <c r="SW20" s="206"/>
      <c r="SX20" s="206"/>
      <c r="SY20" s="206"/>
      <c r="SZ20" s="206"/>
      <c r="TA20" s="206"/>
      <c r="TB20" s="206"/>
      <c r="TC20" s="206"/>
      <c r="TD20" s="206"/>
      <c r="TE20" s="206"/>
      <c r="TF20" s="206"/>
      <c r="TG20" s="206"/>
      <c r="TH20" s="206"/>
      <c r="TI20" s="206"/>
      <c r="TJ20" s="206"/>
      <c r="TK20" s="206"/>
      <c r="TL20" s="206"/>
      <c r="TM20" s="206"/>
      <c r="TN20" s="206"/>
      <c r="TO20" s="206"/>
      <c r="TP20" s="206"/>
      <c r="TQ20" s="206"/>
      <c r="TR20" s="206"/>
      <c r="TS20" s="206"/>
      <c r="TT20" s="206"/>
      <c r="TU20" s="206"/>
      <c r="TV20" s="206"/>
      <c r="TW20" s="206"/>
      <c r="TX20" s="206"/>
      <c r="TY20" s="206"/>
      <c r="TZ20" s="206"/>
      <c r="UA20" s="206"/>
      <c r="UB20" s="206"/>
      <c r="UC20" s="206"/>
      <c r="UD20" s="206"/>
      <c r="UE20" s="206"/>
      <c r="UF20" s="206"/>
      <c r="UG20" s="206"/>
      <c r="UH20" s="206"/>
      <c r="UI20" s="206"/>
      <c r="UJ20" s="206"/>
      <c r="UK20" s="206"/>
      <c r="UL20" s="206"/>
      <c r="UM20" s="206"/>
      <c r="UN20" s="206"/>
      <c r="UO20" s="206"/>
      <c r="UP20" s="206"/>
      <c r="UQ20" s="206"/>
      <c r="UR20" s="206"/>
      <c r="US20" s="206"/>
      <c r="UT20" s="206"/>
      <c r="UU20" s="206"/>
      <c r="UV20" s="206"/>
      <c r="UW20" s="206"/>
      <c r="UX20" s="206"/>
      <c r="UY20" s="206"/>
      <c r="UZ20" s="206"/>
      <c r="VA20" s="206"/>
      <c r="VB20" s="206"/>
      <c r="VC20" s="206"/>
      <c r="VD20" s="206"/>
      <c r="VE20" s="206"/>
      <c r="VF20" s="206"/>
      <c r="VG20" s="206"/>
      <c r="VH20" s="206"/>
      <c r="VI20" s="206"/>
      <c r="VJ20" s="206"/>
      <c r="VK20" s="206"/>
      <c r="VL20" s="206"/>
      <c r="VM20" s="206"/>
      <c r="VN20" s="206"/>
      <c r="VO20" s="206"/>
      <c r="VP20" s="206"/>
      <c r="VQ20" s="206"/>
      <c r="VR20" s="206"/>
      <c r="VS20" s="206"/>
      <c r="VT20" s="206"/>
      <c r="VU20" s="206"/>
      <c r="VV20" s="206"/>
      <c r="VW20" s="206"/>
      <c r="VX20" s="206"/>
      <c r="VY20" s="206"/>
      <c r="VZ20" s="206"/>
      <c r="WA20" s="206"/>
      <c r="WB20" s="206"/>
      <c r="WC20" s="206"/>
      <c r="WD20" s="206"/>
      <c r="WE20" s="206"/>
      <c r="WF20" s="206"/>
      <c r="WG20" s="206"/>
      <c r="WH20" s="206"/>
      <c r="WI20" s="206"/>
      <c r="WJ20" s="206"/>
      <c r="WK20" s="206"/>
      <c r="WL20" s="206"/>
      <c r="WM20" s="206"/>
      <c r="WN20" s="206"/>
      <c r="WO20" s="206"/>
      <c r="WP20" s="206"/>
      <c r="WQ20" s="206"/>
      <c r="WR20" s="206"/>
      <c r="WS20" s="206"/>
      <c r="WT20" s="206"/>
      <c r="WU20" s="206"/>
      <c r="WV20" s="206"/>
      <c r="WW20" s="206"/>
      <c r="WX20" s="206"/>
      <c r="WY20" s="206"/>
      <c r="WZ20" s="206"/>
      <c r="XA20" s="206"/>
      <c r="XB20" s="206"/>
      <c r="XC20" s="206"/>
      <c r="XD20" s="206"/>
      <c r="XE20" s="206"/>
      <c r="XF20" s="206"/>
      <c r="XG20" s="206"/>
      <c r="XH20" s="206"/>
      <c r="XI20" s="206"/>
      <c r="XJ20" s="206"/>
      <c r="XK20" s="206"/>
      <c r="XL20" s="206"/>
      <c r="XM20" s="206"/>
      <c r="XN20" s="206"/>
      <c r="XO20" s="206"/>
      <c r="XP20" s="206"/>
      <c r="XQ20" s="206"/>
      <c r="XR20" s="206"/>
      <c r="XS20" s="206"/>
      <c r="XT20" s="206"/>
    </row>
    <row r="21" spans="1:644" customFormat="1">
      <c r="A21" s="159"/>
      <c r="B21" s="92"/>
      <c r="C21" s="163"/>
      <c r="D21" s="164"/>
      <c r="E21" s="164"/>
      <c r="F21" s="162"/>
      <c r="G21" s="163"/>
      <c r="H21" s="164"/>
      <c r="I21" s="164"/>
      <c r="J21" s="162"/>
      <c r="K21" s="206"/>
      <c r="L21" s="206"/>
      <c r="M21" s="159"/>
      <c r="N21" s="92"/>
      <c r="O21" s="163"/>
      <c r="P21" s="164"/>
      <c r="Q21" s="164"/>
      <c r="R21" s="162"/>
      <c r="S21" s="163"/>
      <c r="T21" s="164"/>
      <c r="U21" s="164"/>
      <c r="V21" s="162"/>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c r="QM21" s="206"/>
      <c r="QN21" s="206"/>
      <c r="QO21" s="206"/>
      <c r="QP21" s="206"/>
      <c r="QQ21" s="206"/>
      <c r="QR21" s="206"/>
      <c r="QS21" s="206"/>
      <c r="QT21" s="206"/>
      <c r="QU21" s="206"/>
      <c r="QV21" s="206"/>
      <c r="QW21" s="206"/>
      <c r="QX21" s="206"/>
      <c r="QY21" s="206"/>
      <c r="QZ21" s="206"/>
      <c r="RA21" s="206"/>
      <c r="RB21" s="206"/>
      <c r="RC21" s="206"/>
      <c r="RD21" s="206"/>
      <c r="RE21" s="206"/>
      <c r="RF21" s="206"/>
      <c r="RG21" s="206"/>
      <c r="RH21" s="206"/>
      <c r="RI21" s="206"/>
      <c r="RJ21" s="206"/>
      <c r="RK21" s="206"/>
      <c r="RL21" s="206"/>
      <c r="RM21" s="206"/>
      <c r="RN21" s="206"/>
      <c r="RO21" s="206"/>
      <c r="RP21" s="206"/>
      <c r="RQ21" s="206"/>
      <c r="RR21" s="206"/>
      <c r="RS21" s="206"/>
      <c r="RT21" s="206"/>
      <c r="RU21" s="206"/>
      <c r="RV21" s="206"/>
      <c r="RW21" s="206"/>
      <c r="RX21" s="206"/>
      <c r="RY21" s="206"/>
      <c r="RZ21" s="206"/>
      <c r="SA21" s="206"/>
      <c r="SB21" s="206"/>
      <c r="SC21" s="206"/>
      <c r="SD21" s="206"/>
      <c r="SE21" s="206"/>
      <c r="SF21" s="206"/>
      <c r="SG21" s="206"/>
      <c r="SH21" s="206"/>
      <c r="SI21" s="206"/>
      <c r="SJ21" s="206"/>
      <c r="SK21" s="206"/>
      <c r="SL21" s="206"/>
      <c r="SM21" s="206"/>
      <c r="SN21" s="206"/>
      <c r="SO21" s="206"/>
      <c r="SP21" s="206"/>
      <c r="SQ21" s="206"/>
      <c r="SR21" s="206"/>
      <c r="SS21" s="206"/>
      <c r="ST21" s="206"/>
      <c r="SU21" s="206"/>
      <c r="SV21" s="206"/>
      <c r="SW21" s="206"/>
      <c r="SX21" s="206"/>
      <c r="SY21" s="206"/>
      <c r="SZ21" s="206"/>
      <c r="TA21" s="206"/>
      <c r="TB21" s="206"/>
      <c r="TC21" s="206"/>
      <c r="TD21" s="206"/>
      <c r="TE21" s="206"/>
      <c r="TF21" s="206"/>
      <c r="TG21" s="206"/>
      <c r="TH21" s="206"/>
      <c r="TI21" s="206"/>
      <c r="TJ21" s="206"/>
      <c r="TK21" s="206"/>
      <c r="TL21" s="206"/>
      <c r="TM21" s="206"/>
      <c r="TN21" s="206"/>
      <c r="TO21" s="206"/>
      <c r="TP21" s="206"/>
      <c r="TQ21" s="206"/>
      <c r="TR21" s="206"/>
      <c r="TS21" s="206"/>
      <c r="TT21" s="206"/>
      <c r="TU21" s="206"/>
      <c r="TV21" s="206"/>
      <c r="TW21" s="206"/>
      <c r="TX21" s="206"/>
      <c r="TY21" s="206"/>
      <c r="TZ21" s="206"/>
      <c r="UA21" s="206"/>
      <c r="UB21" s="206"/>
      <c r="UC21" s="206"/>
      <c r="UD21" s="206"/>
      <c r="UE21" s="206"/>
      <c r="UF21" s="206"/>
      <c r="UG21" s="206"/>
      <c r="UH21" s="206"/>
      <c r="UI21" s="206"/>
      <c r="UJ21" s="206"/>
      <c r="UK21" s="206"/>
      <c r="UL21" s="206"/>
      <c r="UM21" s="206"/>
      <c r="UN21" s="206"/>
      <c r="UO21" s="206"/>
      <c r="UP21" s="206"/>
      <c r="UQ21" s="206"/>
      <c r="UR21" s="206"/>
      <c r="US21" s="206"/>
      <c r="UT21" s="206"/>
      <c r="UU21" s="206"/>
      <c r="UV21" s="206"/>
      <c r="UW21" s="206"/>
      <c r="UX21" s="206"/>
      <c r="UY21" s="206"/>
      <c r="UZ21" s="206"/>
      <c r="VA21" s="206"/>
      <c r="VB21" s="206"/>
      <c r="VC21" s="206"/>
      <c r="VD21" s="206"/>
      <c r="VE21" s="206"/>
      <c r="VF21" s="206"/>
      <c r="VG21" s="206"/>
      <c r="VH21" s="206"/>
      <c r="VI21" s="206"/>
      <c r="VJ21" s="206"/>
      <c r="VK21" s="206"/>
      <c r="VL21" s="206"/>
      <c r="VM21" s="206"/>
      <c r="VN21" s="206"/>
      <c r="VO21" s="206"/>
      <c r="VP21" s="206"/>
      <c r="VQ21" s="206"/>
      <c r="VR21" s="206"/>
      <c r="VS21" s="206"/>
      <c r="VT21" s="206"/>
      <c r="VU21" s="206"/>
      <c r="VV21" s="206"/>
      <c r="VW21" s="206"/>
      <c r="VX21" s="206"/>
      <c r="VY21" s="206"/>
      <c r="VZ21" s="206"/>
      <c r="WA21" s="206"/>
      <c r="WB21" s="206"/>
      <c r="WC21" s="206"/>
      <c r="WD21" s="206"/>
      <c r="WE21" s="206"/>
      <c r="WF21" s="206"/>
      <c r="WG21" s="206"/>
      <c r="WH21" s="206"/>
      <c r="WI21" s="206"/>
      <c r="WJ21" s="206"/>
      <c r="WK21" s="206"/>
      <c r="WL21" s="206"/>
      <c r="WM21" s="206"/>
      <c r="WN21" s="206"/>
      <c r="WO21" s="206"/>
      <c r="WP21" s="206"/>
      <c r="WQ21" s="206"/>
      <c r="WR21" s="206"/>
      <c r="WS21" s="206"/>
      <c r="WT21" s="206"/>
      <c r="WU21" s="206"/>
      <c r="WV21" s="206"/>
      <c r="WW21" s="206"/>
      <c r="WX21" s="206"/>
      <c r="WY21" s="206"/>
      <c r="WZ21" s="206"/>
      <c r="XA21" s="206"/>
      <c r="XB21" s="206"/>
      <c r="XC21" s="206"/>
      <c r="XD21" s="206"/>
      <c r="XE21" s="206"/>
      <c r="XF21" s="206"/>
      <c r="XG21" s="206"/>
      <c r="XH21" s="206"/>
      <c r="XI21" s="206"/>
      <c r="XJ21" s="206"/>
      <c r="XK21" s="206"/>
      <c r="XL21" s="206"/>
      <c r="XM21" s="206"/>
      <c r="XN21" s="206"/>
      <c r="XO21" s="206"/>
      <c r="XP21" s="206"/>
      <c r="XQ21" s="206"/>
      <c r="XR21" s="206"/>
      <c r="XS21" s="206"/>
      <c r="XT21" s="206"/>
    </row>
    <row r="22" spans="1:644" customFormat="1">
      <c r="A22" s="159"/>
      <c r="B22" s="92"/>
      <c r="C22" s="163"/>
      <c r="D22" s="164"/>
      <c r="E22" s="164"/>
      <c r="F22" s="162"/>
      <c r="G22" s="163"/>
      <c r="H22" s="164"/>
      <c r="I22" s="164"/>
      <c r="J22" s="162"/>
      <c r="K22" s="206"/>
      <c r="L22" s="206"/>
      <c r="M22" s="159"/>
      <c r="N22" s="92"/>
      <c r="O22" s="163"/>
      <c r="P22" s="164"/>
      <c r="Q22" s="164"/>
      <c r="R22" s="162"/>
      <c r="S22" s="163"/>
      <c r="T22" s="164"/>
      <c r="U22" s="164"/>
      <c r="V22" s="162"/>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c r="QM22" s="206"/>
      <c r="QN22" s="206"/>
      <c r="QO22" s="206"/>
      <c r="QP22" s="206"/>
      <c r="QQ22" s="206"/>
      <c r="QR22" s="206"/>
      <c r="QS22" s="206"/>
      <c r="QT22" s="206"/>
      <c r="QU22" s="206"/>
      <c r="QV22" s="206"/>
      <c r="QW22" s="206"/>
      <c r="QX22" s="206"/>
      <c r="QY22" s="206"/>
      <c r="QZ22" s="206"/>
      <c r="RA22" s="206"/>
      <c r="RB22" s="206"/>
      <c r="RC22" s="206"/>
      <c r="RD22" s="206"/>
      <c r="RE22" s="206"/>
      <c r="RF22" s="206"/>
      <c r="RG22" s="206"/>
      <c r="RH22" s="206"/>
      <c r="RI22" s="206"/>
      <c r="RJ22" s="206"/>
      <c r="RK22" s="206"/>
      <c r="RL22" s="206"/>
      <c r="RM22" s="206"/>
      <c r="RN22" s="206"/>
      <c r="RO22" s="206"/>
      <c r="RP22" s="206"/>
      <c r="RQ22" s="206"/>
      <c r="RR22" s="206"/>
      <c r="RS22" s="206"/>
      <c r="RT22" s="206"/>
      <c r="RU22" s="206"/>
      <c r="RV22" s="206"/>
      <c r="RW22" s="206"/>
      <c r="RX22" s="206"/>
      <c r="RY22" s="206"/>
      <c r="RZ22" s="206"/>
      <c r="SA22" s="206"/>
      <c r="SB22" s="206"/>
      <c r="SC22" s="206"/>
      <c r="SD22" s="206"/>
      <c r="SE22" s="206"/>
      <c r="SF22" s="206"/>
      <c r="SG22" s="206"/>
      <c r="SH22" s="206"/>
      <c r="SI22" s="206"/>
      <c r="SJ22" s="206"/>
      <c r="SK22" s="206"/>
      <c r="SL22" s="206"/>
      <c r="SM22" s="206"/>
      <c r="SN22" s="206"/>
      <c r="SO22" s="206"/>
      <c r="SP22" s="206"/>
      <c r="SQ22" s="206"/>
      <c r="SR22" s="206"/>
      <c r="SS22" s="206"/>
      <c r="ST22" s="206"/>
      <c r="SU22" s="206"/>
      <c r="SV22" s="206"/>
      <c r="SW22" s="206"/>
      <c r="SX22" s="206"/>
      <c r="SY22" s="206"/>
      <c r="SZ22" s="206"/>
      <c r="TA22" s="206"/>
      <c r="TB22" s="206"/>
      <c r="TC22" s="206"/>
      <c r="TD22" s="206"/>
      <c r="TE22" s="206"/>
      <c r="TF22" s="206"/>
      <c r="TG22" s="206"/>
      <c r="TH22" s="206"/>
      <c r="TI22" s="206"/>
      <c r="TJ22" s="206"/>
      <c r="TK22" s="206"/>
      <c r="TL22" s="206"/>
      <c r="TM22" s="206"/>
      <c r="TN22" s="206"/>
      <c r="TO22" s="206"/>
      <c r="TP22" s="206"/>
      <c r="TQ22" s="206"/>
      <c r="TR22" s="206"/>
      <c r="TS22" s="206"/>
      <c r="TT22" s="206"/>
      <c r="TU22" s="206"/>
      <c r="TV22" s="206"/>
      <c r="TW22" s="206"/>
      <c r="TX22" s="206"/>
      <c r="TY22" s="206"/>
      <c r="TZ22" s="206"/>
      <c r="UA22" s="206"/>
      <c r="UB22" s="206"/>
      <c r="UC22" s="206"/>
      <c r="UD22" s="206"/>
      <c r="UE22" s="206"/>
      <c r="UF22" s="206"/>
      <c r="UG22" s="206"/>
      <c r="UH22" s="206"/>
      <c r="UI22" s="206"/>
      <c r="UJ22" s="206"/>
      <c r="UK22" s="206"/>
      <c r="UL22" s="206"/>
      <c r="UM22" s="206"/>
      <c r="UN22" s="206"/>
      <c r="UO22" s="206"/>
      <c r="UP22" s="206"/>
      <c r="UQ22" s="206"/>
      <c r="UR22" s="206"/>
      <c r="US22" s="206"/>
      <c r="UT22" s="206"/>
      <c r="UU22" s="206"/>
      <c r="UV22" s="206"/>
      <c r="UW22" s="206"/>
      <c r="UX22" s="206"/>
      <c r="UY22" s="206"/>
      <c r="UZ22" s="206"/>
      <c r="VA22" s="206"/>
      <c r="VB22" s="206"/>
      <c r="VC22" s="206"/>
      <c r="VD22" s="206"/>
      <c r="VE22" s="206"/>
      <c r="VF22" s="206"/>
      <c r="VG22" s="206"/>
      <c r="VH22" s="206"/>
      <c r="VI22" s="206"/>
      <c r="VJ22" s="206"/>
      <c r="VK22" s="206"/>
      <c r="VL22" s="206"/>
      <c r="VM22" s="206"/>
      <c r="VN22" s="206"/>
      <c r="VO22" s="206"/>
      <c r="VP22" s="206"/>
      <c r="VQ22" s="206"/>
      <c r="VR22" s="206"/>
      <c r="VS22" s="206"/>
      <c r="VT22" s="206"/>
      <c r="VU22" s="206"/>
      <c r="VV22" s="206"/>
      <c r="VW22" s="206"/>
      <c r="VX22" s="206"/>
      <c r="VY22" s="206"/>
      <c r="VZ22" s="206"/>
      <c r="WA22" s="206"/>
      <c r="WB22" s="206"/>
      <c r="WC22" s="206"/>
      <c r="WD22" s="206"/>
      <c r="WE22" s="206"/>
      <c r="WF22" s="206"/>
      <c r="WG22" s="206"/>
      <c r="WH22" s="206"/>
      <c r="WI22" s="206"/>
      <c r="WJ22" s="206"/>
      <c r="WK22" s="206"/>
      <c r="WL22" s="206"/>
      <c r="WM22" s="206"/>
      <c r="WN22" s="206"/>
      <c r="WO22" s="206"/>
      <c r="WP22" s="206"/>
      <c r="WQ22" s="206"/>
      <c r="WR22" s="206"/>
      <c r="WS22" s="206"/>
      <c r="WT22" s="206"/>
      <c r="WU22" s="206"/>
      <c r="WV22" s="206"/>
      <c r="WW22" s="206"/>
      <c r="WX22" s="206"/>
      <c r="WY22" s="206"/>
      <c r="WZ22" s="206"/>
      <c r="XA22" s="206"/>
      <c r="XB22" s="206"/>
      <c r="XC22" s="206"/>
      <c r="XD22" s="206"/>
      <c r="XE22" s="206"/>
      <c r="XF22" s="206"/>
      <c r="XG22" s="206"/>
      <c r="XH22" s="206"/>
      <c r="XI22" s="206"/>
      <c r="XJ22" s="206"/>
      <c r="XK22" s="206"/>
      <c r="XL22" s="206"/>
      <c r="XM22" s="206"/>
      <c r="XN22" s="206"/>
      <c r="XO22" s="206"/>
      <c r="XP22" s="206"/>
      <c r="XQ22" s="206"/>
      <c r="XR22" s="206"/>
      <c r="XS22" s="206"/>
      <c r="XT22" s="206"/>
    </row>
    <row r="23" spans="1:644" customFormat="1">
      <c r="A23" s="159"/>
      <c r="B23" s="92"/>
      <c r="C23" s="163"/>
      <c r="D23" s="164"/>
      <c r="E23" s="164"/>
      <c r="F23" s="162"/>
      <c r="G23" s="163"/>
      <c r="H23" s="164"/>
      <c r="I23" s="164"/>
      <c r="J23" s="162"/>
      <c r="K23" s="206"/>
      <c r="L23" s="206"/>
      <c r="M23" s="159"/>
      <c r="N23" s="92"/>
      <c r="O23" s="163"/>
      <c r="P23" s="164"/>
      <c r="Q23" s="164"/>
      <c r="R23" s="162"/>
      <c r="S23" s="163"/>
      <c r="T23" s="164"/>
      <c r="U23" s="164"/>
      <c r="V23" s="162"/>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row>
    <row r="24" spans="1:644" customFormat="1">
      <c r="A24" s="159"/>
      <c r="B24" s="92"/>
      <c r="C24" s="163"/>
      <c r="D24" s="164"/>
      <c r="E24" s="164"/>
      <c r="F24" s="162"/>
      <c r="G24" s="163"/>
      <c r="H24" s="164"/>
      <c r="I24" s="164"/>
      <c r="J24" s="162"/>
      <c r="K24" s="206"/>
      <c r="L24" s="206"/>
      <c r="M24" s="159"/>
      <c r="N24" s="92"/>
      <c r="O24" s="163"/>
      <c r="P24" s="164"/>
      <c r="Q24" s="164"/>
      <c r="R24" s="162"/>
      <c r="S24" s="163"/>
      <c r="T24" s="164"/>
      <c r="U24" s="164"/>
      <c r="V24" s="162"/>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6"/>
      <c r="JY24" s="206"/>
      <c r="JZ24" s="206"/>
      <c r="KA24" s="206"/>
      <c r="KB24" s="206"/>
      <c r="KC24" s="206"/>
      <c r="KD24" s="206"/>
      <c r="KE24" s="206"/>
      <c r="KF24" s="206"/>
      <c r="KG24" s="206"/>
      <c r="KH24" s="206"/>
      <c r="KI24" s="206"/>
      <c r="KJ24" s="206"/>
      <c r="KK24" s="206"/>
      <c r="KL24" s="206"/>
      <c r="KM24" s="206"/>
      <c r="KN24" s="206"/>
      <c r="KO24" s="206"/>
      <c r="KP24" s="206"/>
      <c r="KQ24" s="206"/>
      <c r="KR24" s="206"/>
      <c r="KS24" s="206"/>
      <c r="KT24" s="206"/>
      <c r="KU24" s="206"/>
      <c r="KV24" s="206"/>
      <c r="KW24" s="206"/>
      <c r="KX24" s="206"/>
      <c r="KY24" s="206"/>
      <c r="KZ24" s="206"/>
      <c r="LA24" s="206"/>
      <c r="LB24" s="206"/>
      <c r="LC24" s="206"/>
      <c r="LD24" s="206"/>
      <c r="LE24" s="206"/>
      <c r="LF24" s="206"/>
      <c r="LG24" s="206"/>
      <c r="LH24" s="206"/>
      <c r="LI24" s="206"/>
      <c r="LJ24" s="206"/>
      <c r="LK24" s="206"/>
      <c r="LL24" s="206"/>
      <c r="LM24" s="206"/>
      <c r="LN24" s="206"/>
      <c r="LO24" s="206"/>
      <c r="LP24" s="206"/>
      <c r="LQ24" s="206"/>
      <c r="LR24" s="206"/>
      <c r="LS24" s="206"/>
      <c r="LT24" s="206"/>
      <c r="LU24" s="206"/>
      <c r="LV24" s="206"/>
      <c r="LW24" s="206"/>
      <c r="LX24" s="206"/>
      <c r="LY24" s="206"/>
      <c r="LZ24" s="206"/>
      <c r="MA24" s="206"/>
      <c r="MB24" s="206"/>
      <c r="MC24" s="206"/>
      <c r="MD24" s="206"/>
      <c r="ME24" s="206"/>
      <c r="MF24" s="206"/>
      <c r="MG24" s="206"/>
      <c r="MH24" s="206"/>
      <c r="MI24" s="206"/>
      <c r="MJ24" s="206"/>
      <c r="MK24" s="206"/>
      <c r="ML24" s="206"/>
      <c r="MM24" s="206"/>
      <c r="MN24" s="206"/>
      <c r="MO24" s="206"/>
      <c r="MP24" s="206"/>
      <c r="MQ24" s="206"/>
      <c r="MR24" s="206"/>
      <c r="MS24" s="206"/>
      <c r="MT24" s="206"/>
      <c r="MU24" s="206"/>
      <c r="MV24" s="206"/>
      <c r="MW24" s="206"/>
      <c r="MX24" s="206"/>
      <c r="MY24" s="206"/>
      <c r="MZ24" s="206"/>
      <c r="NA24" s="206"/>
      <c r="NB24" s="206"/>
      <c r="NC24" s="206"/>
      <c r="ND24" s="206"/>
      <c r="NE24" s="206"/>
      <c r="NF24" s="206"/>
      <c r="NG24" s="206"/>
      <c r="NH24" s="206"/>
      <c r="NI24" s="206"/>
      <c r="NJ24" s="206"/>
      <c r="NK24" s="206"/>
      <c r="NL24" s="206"/>
      <c r="NM24" s="206"/>
      <c r="NN24" s="206"/>
      <c r="NO24" s="206"/>
      <c r="NP24" s="206"/>
      <c r="NQ24" s="206"/>
      <c r="NR24" s="206"/>
      <c r="NS24" s="206"/>
      <c r="NT24" s="206"/>
      <c r="NU24" s="206"/>
      <c r="NV24" s="206"/>
      <c r="NW24" s="206"/>
      <c r="NX24" s="206"/>
      <c r="NY24" s="206"/>
      <c r="NZ24" s="206"/>
      <c r="OA24" s="206"/>
      <c r="OB24" s="206"/>
      <c r="OC24" s="206"/>
      <c r="OD24" s="206"/>
      <c r="OE24" s="206"/>
      <c r="OF24" s="206"/>
      <c r="OG24" s="206"/>
      <c r="OH24" s="206"/>
      <c r="OI24" s="206"/>
      <c r="OJ24" s="206"/>
      <c r="OK24" s="206"/>
      <c r="OL24" s="206"/>
      <c r="OM24" s="206"/>
      <c r="ON24" s="206"/>
      <c r="OO24" s="206"/>
      <c r="OP24" s="206"/>
      <c r="OQ24" s="206"/>
      <c r="OR24" s="206"/>
      <c r="OS24" s="206"/>
      <c r="OT24" s="206"/>
      <c r="OU24" s="206"/>
      <c r="OV24" s="206"/>
      <c r="OW24" s="206"/>
      <c r="OX24" s="206"/>
      <c r="OY24" s="206"/>
      <c r="OZ24" s="206"/>
      <c r="PA24" s="206"/>
      <c r="PB24" s="206"/>
      <c r="PC24" s="206"/>
      <c r="PD24" s="206"/>
      <c r="PE24" s="206"/>
      <c r="PF24" s="206"/>
      <c r="PG24" s="206"/>
      <c r="PH24" s="206"/>
      <c r="PI24" s="206"/>
      <c r="PJ24" s="206"/>
      <c r="PK24" s="206"/>
      <c r="PL24" s="206"/>
      <c r="PM24" s="206"/>
      <c r="PN24" s="206"/>
      <c r="PO24" s="206"/>
      <c r="PP24" s="206"/>
      <c r="PQ24" s="206"/>
      <c r="PR24" s="206"/>
      <c r="PS24" s="206"/>
      <c r="PT24" s="206"/>
      <c r="PU24" s="206"/>
      <c r="PV24" s="206"/>
      <c r="PW24" s="206"/>
      <c r="PX24" s="206"/>
      <c r="PY24" s="206"/>
      <c r="PZ24" s="206"/>
      <c r="QA24" s="206"/>
      <c r="QB24" s="206"/>
      <c r="QC24" s="206"/>
      <c r="QD24" s="206"/>
      <c r="QE24" s="206"/>
      <c r="QF24" s="206"/>
      <c r="QG24" s="206"/>
      <c r="QH24" s="206"/>
      <c r="QI24" s="206"/>
      <c r="QJ24" s="206"/>
      <c r="QK24" s="206"/>
      <c r="QL24" s="206"/>
      <c r="QM24" s="206"/>
      <c r="QN24" s="206"/>
      <c r="QO24" s="206"/>
      <c r="QP24" s="206"/>
      <c r="QQ24" s="206"/>
      <c r="QR24" s="206"/>
      <c r="QS24" s="206"/>
      <c r="QT24" s="206"/>
      <c r="QU24" s="206"/>
      <c r="QV24" s="206"/>
      <c r="QW24" s="206"/>
      <c r="QX24" s="206"/>
      <c r="QY24" s="206"/>
      <c r="QZ24" s="206"/>
      <c r="RA24" s="206"/>
      <c r="RB24" s="206"/>
      <c r="RC24" s="206"/>
      <c r="RD24" s="206"/>
      <c r="RE24" s="206"/>
      <c r="RF24" s="206"/>
      <c r="RG24" s="206"/>
      <c r="RH24" s="206"/>
      <c r="RI24" s="206"/>
      <c r="RJ24" s="206"/>
      <c r="RK24" s="206"/>
      <c r="RL24" s="206"/>
      <c r="RM24" s="206"/>
      <c r="RN24" s="206"/>
      <c r="RO24" s="206"/>
      <c r="RP24" s="206"/>
      <c r="RQ24" s="206"/>
      <c r="RR24" s="206"/>
      <c r="RS24" s="206"/>
      <c r="RT24" s="206"/>
      <c r="RU24" s="206"/>
      <c r="RV24" s="206"/>
      <c r="RW24" s="206"/>
      <c r="RX24" s="206"/>
      <c r="RY24" s="206"/>
      <c r="RZ24" s="206"/>
      <c r="SA24" s="206"/>
      <c r="SB24" s="206"/>
      <c r="SC24" s="206"/>
      <c r="SD24" s="206"/>
      <c r="SE24" s="206"/>
      <c r="SF24" s="206"/>
      <c r="SG24" s="206"/>
      <c r="SH24" s="206"/>
      <c r="SI24" s="206"/>
      <c r="SJ24" s="206"/>
      <c r="SK24" s="206"/>
      <c r="SL24" s="206"/>
      <c r="SM24" s="206"/>
      <c r="SN24" s="206"/>
      <c r="SO24" s="206"/>
      <c r="SP24" s="206"/>
      <c r="SQ24" s="206"/>
      <c r="SR24" s="206"/>
      <c r="SS24" s="206"/>
      <c r="ST24" s="206"/>
      <c r="SU24" s="206"/>
      <c r="SV24" s="206"/>
      <c r="SW24" s="206"/>
      <c r="SX24" s="206"/>
      <c r="SY24" s="206"/>
      <c r="SZ24" s="206"/>
      <c r="TA24" s="206"/>
      <c r="TB24" s="206"/>
      <c r="TC24" s="206"/>
      <c r="TD24" s="206"/>
      <c r="TE24" s="206"/>
      <c r="TF24" s="206"/>
      <c r="TG24" s="206"/>
      <c r="TH24" s="206"/>
      <c r="TI24" s="206"/>
      <c r="TJ24" s="206"/>
      <c r="TK24" s="206"/>
      <c r="TL24" s="206"/>
      <c r="TM24" s="206"/>
      <c r="TN24" s="206"/>
      <c r="TO24" s="206"/>
      <c r="TP24" s="206"/>
      <c r="TQ24" s="206"/>
      <c r="TR24" s="206"/>
      <c r="TS24" s="206"/>
      <c r="TT24" s="206"/>
      <c r="TU24" s="206"/>
      <c r="TV24" s="206"/>
      <c r="TW24" s="206"/>
      <c r="TX24" s="206"/>
      <c r="TY24" s="206"/>
      <c r="TZ24" s="206"/>
      <c r="UA24" s="206"/>
      <c r="UB24" s="206"/>
      <c r="UC24" s="206"/>
      <c r="UD24" s="206"/>
      <c r="UE24" s="206"/>
      <c r="UF24" s="206"/>
      <c r="UG24" s="206"/>
      <c r="UH24" s="206"/>
      <c r="UI24" s="206"/>
      <c r="UJ24" s="206"/>
      <c r="UK24" s="206"/>
      <c r="UL24" s="206"/>
      <c r="UM24" s="206"/>
      <c r="UN24" s="206"/>
      <c r="UO24" s="206"/>
      <c r="UP24" s="206"/>
      <c r="UQ24" s="206"/>
      <c r="UR24" s="206"/>
      <c r="US24" s="206"/>
      <c r="UT24" s="206"/>
      <c r="UU24" s="206"/>
      <c r="UV24" s="206"/>
      <c r="UW24" s="206"/>
      <c r="UX24" s="206"/>
      <c r="UY24" s="206"/>
      <c r="UZ24" s="206"/>
      <c r="VA24" s="206"/>
      <c r="VB24" s="206"/>
      <c r="VC24" s="206"/>
      <c r="VD24" s="206"/>
      <c r="VE24" s="206"/>
      <c r="VF24" s="206"/>
      <c r="VG24" s="206"/>
      <c r="VH24" s="206"/>
      <c r="VI24" s="206"/>
      <c r="VJ24" s="206"/>
      <c r="VK24" s="206"/>
      <c r="VL24" s="206"/>
      <c r="VM24" s="206"/>
      <c r="VN24" s="206"/>
      <c r="VO24" s="206"/>
      <c r="VP24" s="206"/>
      <c r="VQ24" s="206"/>
      <c r="VR24" s="206"/>
      <c r="VS24" s="206"/>
      <c r="VT24" s="206"/>
      <c r="VU24" s="206"/>
      <c r="VV24" s="206"/>
      <c r="VW24" s="206"/>
      <c r="VX24" s="206"/>
      <c r="VY24" s="206"/>
      <c r="VZ24" s="206"/>
      <c r="WA24" s="206"/>
      <c r="WB24" s="206"/>
      <c r="WC24" s="206"/>
      <c r="WD24" s="206"/>
      <c r="WE24" s="206"/>
      <c r="WF24" s="206"/>
      <c r="WG24" s="206"/>
      <c r="WH24" s="206"/>
      <c r="WI24" s="206"/>
      <c r="WJ24" s="206"/>
      <c r="WK24" s="206"/>
      <c r="WL24" s="206"/>
      <c r="WM24" s="206"/>
      <c r="WN24" s="206"/>
      <c r="WO24" s="206"/>
      <c r="WP24" s="206"/>
      <c r="WQ24" s="206"/>
      <c r="WR24" s="206"/>
      <c r="WS24" s="206"/>
      <c r="WT24" s="206"/>
      <c r="WU24" s="206"/>
      <c r="WV24" s="206"/>
      <c r="WW24" s="206"/>
      <c r="WX24" s="206"/>
      <c r="WY24" s="206"/>
      <c r="WZ24" s="206"/>
      <c r="XA24" s="206"/>
      <c r="XB24" s="206"/>
      <c r="XC24" s="206"/>
      <c r="XD24" s="206"/>
      <c r="XE24" s="206"/>
      <c r="XF24" s="206"/>
      <c r="XG24" s="206"/>
      <c r="XH24" s="206"/>
      <c r="XI24" s="206"/>
      <c r="XJ24" s="206"/>
      <c r="XK24" s="206"/>
      <c r="XL24" s="206"/>
      <c r="XM24" s="206"/>
      <c r="XN24" s="206"/>
      <c r="XO24" s="206"/>
      <c r="XP24" s="206"/>
      <c r="XQ24" s="206"/>
      <c r="XR24" s="206"/>
      <c r="XS24" s="206"/>
      <c r="XT24" s="206"/>
    </row>
    <row r="25" spans="1:644" customFormat="1">
      <c r="A25" s="159"/>
      <c r="B25" s="92"/>
      <c r="C25" s="163"/>
      <c r="D25" s="164"/>
      <c r="E25" s="164"/>
      <c r="F25" s="162"/>
      <c r="G25" s="163"/>
      <c r="H25" s="164"/>
      <c r="I25" s="164"/>
      <c r="J25" s="162"/>
      <c r="K25" s="206"/>
      <c r="L25" s="206"/>
      <c r="M25" s="159"/>
      <c r="N25" s="92"/>
      <c r="O25" s="163"/>
      <c r="P25" s="164"/>
      <c r="Q25" s="164"/>
      <c r="R25" s="162"/>
      <c r="S25" s="163"/>
      <c r="T25" s="164"/>
      <c r="U25" s="164"/>
      <c r="V25" s="162"/>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c r="KG25" s="206"/>
      <c r="KH25" s="206"/>
      <c r="KI25" s="206"/>
      <c r="KJ25" s="206"/>
      <c r="KK25" s="206"/>
      <c r="KL25" s="206"/>
      <c r="KM25" s="206"/>
      <c r="KN25" s="206"/>
      <c r="KO25" s="206"/>
      <c r="KP25" s="206"/>
      <c r="KQ25" s="206"/>
      <c r="KR25" s="206"/>
      <c r="KS25" s="206"/>
      <c r="KT25" s="206"/>
      <c r="KU25" s="206"/>
      <c r="KV25" s="206"/>
      <c r="KW25" s="206"/>
      <c r="KX25" s="206"/>
      <c r="KY25" s="206"/>
      <c r="KZ25" s="206"/>
      <c r="LA25" s="206"/>
      <c r="LB25" s="206"/>
      <c r="LC25" s="206"/>
      <c r="LD25" s="206"/>
      <c r="LE25" s="206"/>
      <c r="LF25" s="206"/>
      <c r="LG25" s="206"/>
      <c r="LH25" s="206"/>
      <c r="LI25" s="206"/>
      <c r="LJ25" s="206"/>
      <c r="LK25" s="206"/>
      <c r="LL25" s="206"/>
      <c r="LM25" s="206"/>
      <c r="LN25" s="206"/>
      <c r="LO25" s="206"/>
      <c r="LP25" s="206"/>
      <c r="LQ25" s="206"/>
      <c r="LR25" s="206"/>
      <c r="LS25" s="206"/>
      <c r="LT25" s="206"/>
      <c r="LU25" s="206"/>
      <c r="LV25" s="206"/>
      <c r="LW25" s="206"/>
      <c r="LX25" s="206"/>
      <c r="LY25" s="206"/>
      <c r="LZ25" s="206"/>
      <c r="MA25" s="206"/>
      <c r="MB25" s="206"/>
      <c r="MC25" s="206"/>
      <c r="MD25" s="206"/>
      <c r="ME25" s="206"/>
      <c r="MF25" s="206"/>
      <c r="MG25" s="206"/>
      <c r="MH25" s="206"/>
      <c r="MI25" s="206"/>
      <c r="MJ25" s="206"/>
      <c r="MK25" s="206"/>
      <c r="ML25" s="206"/>
      <c r="MM25" s="206"/>
      <c r="MN25" s="206"/>
      <c r="MO25" s="206"/>
      <c r="MP25" s="206"/>
      <c r="MQ25" s="206"/>
      <c r="MR25" s="206"/>
      <c r="MS25" s="206"/>
      <c r="MT25" s="206"/>
      <c r="MU25" s="206"/>
      <c r="MV25" s="206"/>
      <c r="MW25" s="206"/>
      <c r="MX25" s="206"/>
      <c r="MY25" s="206"/>
      <c r="MZ25" s="206"/>
      <c r="NA25" s="206"/>
      <c r="NB25" s="206"/>
      <c r="NC25" s="206"/>
      <c r="ND25" s="206"/>
      <c r="NE25" s="206"/>
      <c r="NF25" s="206"/>
      <c r="NG25" s="206"/>
      <c r="NH25" s="206"/>
      <c r="NI25" s="206"/>
      <c r="NJ25" s="206"/>
      <c r="NK25" s="206"/>
      <c r="NL25" s="206"/>
      <c r="NM25" s="206"/>
      <c r="NN25" s="206"/>
      <c r="NO25" s="206"/>
      <c r="NP25" s="206"/>
      <c r="NQ25" s="206"/>
      <c r="NR25" s="206"/>
      <c r="NS25" s="206"/>
      <c r="NT25" s="206"/>
      <c r="NU25" s="206"/>
      <c r="NV25" s="206"/>
      <c r="NW25" s="206"/>
      <c r="NX25" s="206"/>
      <c r="NY25" s="206"/>
      <c r="NZ25" s="206"/>
      <c r="OA25" s="206"/>
      <c r="OB25" s="206"/>
      <c r="OC25" s="206"/>
      <c r="OD25" s="206"/>
      <c r="OE25" s="206"/>
      <c r="OF25" s="206"/>
      <c r="OG25" s="206"/>
      <c r="OH25" s="206"/>
      <c r="OI25" s="206"/>
      <c r="OJ25" s="206"/>
      <c r="OK25" s="206"/>
      <c r="OL25" s="206"/>
      <c r="OM25" s="206"/>
      <c r="ON25" s="206"/>
      <c r="OO25" s="206"/>
      <c r="OP25" s="206"/>
      <c r="OQ25" s="206"/>
      <c r="OR25" s="206"/>
      <c r="OS25" s="206"/>
      <c r="OT25" s="206"/>
      <c r="OU25" s="206"/>
      <c r="OV25" s="206"/>
      <c r="OW25" s="206"/>
      <c r="OX25" s="206"/>
      <c r="OY25" s="206"/>
      <c r="OZ25" s="206"/>
      <c r="PA25" s="206"/>
      <c r="PB25" s="206"/>
      <c r="PC25" s="206"/>
      <c r="PD25" s="206"/>
      <c r="PE25" s="206"/>
      <c r="PF25" s="206"/>
      <c r="PG25" s="206"/>
      <c r="PH25" s="206"/>
      <c r="PI25" s="206"/>
      <c r="PJ25" s="206"/>
      <c r="PK25" s="206"/>
      <c r="PL25" s="206"/>
      <c r="PM25" s="206"/>
      <c r="PN25" s="206"/>
      <c r="PO25" s="206"/>
      <c r="PP25" s="206"/>
      <c r="PQ25" s="206"/>
      <c r="PR25" s="206"/>
      <c r="PS25" s="206"/>
      <c r="PT25" s="206"/>
      <c r="PU25" s="206"/>
      <c r="PV25" s="206"/>
      <c r="PW25" s="206"/>
      <c r="PX25" s="206"/>
      <c r="PY25" s="206"/>
      <c r="PZ25" s="206"/>
      <c r="QA25" s="206"/>
      <c r="QB25" s="206"/>
      <c r="QC25" s="206"/>
      <c r="QD25" s="206"/>
      <c r="QE25" s="206"/>
      <c r="QF25" s="206"/>
      <c r="QG25" s="206"/>
      <c r="QH25" s="206"/>
      <c r="QI25" s="206"/>
      <c r="QJ25" s="206"/>
      <c r="QK25" s="206"/>
      <c r="QL25" s="206"/>
      <c r="QM25" s="206"/>
      <c r="QN25" s="206"/>
      <c r="QO25" s="206"/>
      <c r="QP25" s="206"/>
      <c r="QQ25" s="206"/>
      <c r="QR25" s="206"/>
      <c r="QS25" s="206"/>
      <c r="QT25" s="206"/>
      <c r="QU25" s="206"/>
      <c r="QV25" s="206"/>
      <c r="QW25" s="206"/>
      <c r="QX25" s="206"/>
      <c r="QY25" s="206"/>
      <c r="QZ25" s="206"/>
      <c r="RA25" s="206"/>
      <c r="RB25" s="206"/>
      <c r="RC25" s="206"/>
      <c r="RD25" s="206"/>
      <c r="RE25" s="206"/>
      <c r="RF25" s="206"/>
      <c r="RG25" s="206"/>
      <c r="RH25" s="206"/>
      <c r="RI25" s="206"/>
      <c r="RJ25" s="206"/>
      <c r="RK25" s="206"/>
      <c r="RL25" s="206"/>
      <c r="RM25" s="206"/>
      <c r="RN25" s="206"/>
      <c r="RO25" s="206"/>
      <c r="RP25" s="206"/>
      <c r="RQ25" s="206"/>
      <c r="RR25" s="206"/>
      <c r="RS25" s="206"/>
      <c r="RT25" s="206"/>
      <c r="RU25" s="206"/>
      <c r="RV25" s="206"/>
      <c r="RW25" s="206"/>
      <c r="RX25" s="206"/>
      <c r="RY25" s="206"/>
      <c r="RZ25" s="206"/>
      <c r="SA25" s="206"/>
      <c r="SB25" s="206"/>
      <c r="SC25" s="206"/>
      <c r="SD25" s="206"/>
      <c r="SE25" s="206"/>
      <c r="SF25" s="206"/>
      <c r="SG25" s="206"/>
      <c r="SH25" s="206"/>
      <c r="SI25" s="206"/>
      <c r="SJ25" s="206"/>
      <c r="SK25" s="206"/>
      <c r="SL25" s="206"/>
      <c r="SM25" s="206"/>
      <c r="SN25" s="206"/>
      <c r="SO25" s="206"/>
      <c r="SP25" s="206"/>
      <c r="SQ25" s="206"/>
      <c r="SR25" s="206"/>
      <c r="SS25" s="206"/>
      <c r="ST25" s="206"/>
      <c r="SU25" s="206"/>
      <c r="SV25" s="206"/>
      <c r="SW25" s="206"/>
      <c r="SX25" s="206"/>
      <c r="SY25" s="206"/>
      <c r="SZ25" s="206"/>
      <c r="TA25" s="206"/>
      <c r="TB25" s="206"/>
      <c r="TC25" s="206"/>
      <c r="TD25" s="206"/>
      <c r="TE25" s="206"/>
      <c r="TF25" s="206"/>
      <c r="TG25" s="206"/>
      <c r="TH25" s="206"/>
      <c r="TI25" s="206"/>
      <c r="TJ25" s="206"/>
      <c r="TK25" s="206"/>
      <c r="TL25" s="206"/>
      <c r="TM25" s="206"/>
      <c r="TN25" s="206"/>
      <c r="TO25" s="206"/>
      <c r="TP25" s="206"/>
      <c r="TQ25" s="206"/>
      <c r="TR25" s="206"/>
      <c r="TS25" s="206"/>
      <c r="TT25" s="206"/>
      <c r="TU25" s="206"/>
      <c r="TV25" s="206"/>
      <c r="TW25" s="206"/>
      <c r="TX25" s="206"/>
      <c r="TY25" s="206"/>
      <c r="TZ25" s="206"/>
      <c r="UA25" s="206"/>
      <c r="UB25" s="206"/>
      <c r="UC25" s="206"/>
      <c r="UD25" s="206"/>
      <c r="UE25" s="206"/>
      <c r="UF25" s="206"/>
      <c r="UG25" s="206"/>
      <c r="UH25" s="206"/>
      <c r="UI25" s="206"/>
      <c r="UJ25" s="206"/>
      <c r="UK25" s="206"/>
      <c r="UL25" s="206"/>
      <c r="UM25" s="206"/>
      <c r="UN25" s="206"/>
      <c r="UO25" s="206"/>
      <c r="UP25" s="206"/>
      <c r="UQ25" s="206"/>
      <c r="UR25" s="206"/>
      <c r="US25" s="206"/>
      <c r="UT25" s="206"/>
      <c r="UU25" s="206"/>
      <c r="UV25" s="206"/>
      <c r="UW25" s="206"/>
      <c r="UX25" s="206"/>
      <c r="UY25" s="206"/>
      <c r="UZ25" s="206"/>
      <c r="VA25" s="206"/>
      <c r="VB25" s="206"/>
      <c r="VC25" s="206"/>
      <c r="VD25" s="206"/>
      <c r="VE25" s="206"/>
      <c r="VF25" s="206"/>
      <c r="VG25" s="206"/>
      <c r="VH25" s="206"/>
      <c r="VI25" s="206"/>
      <c r="VJ25" s="206"/>
      <c r="VK25" s="206"/>
      <c r="VL25" s="206"/>
      <c r="VM25" s="206"/>
      <c r="VN25" s="206"/>
      <c r="VO25" s="206"/>
      <c r="VP25" s="206"/>
      <c r="VQ25" s="206"/>
      <c r="VR25" s="206"/>
      <c r="VS25" s="206"/>
      <c r="VT25" s="206"/>
      <c r="VU25" s="206"/>
      <c r="VV25" s="206"/>
      <c r="VW25" s="206"/>
      <c r="VX25" s="206"/>
      <c r="VY25" s="206"/>
      <c r="VZ25" s="206"/>
      <c r="WA25" s="206"/>
      <c r="WB25" s="206"/>
      <c r="WC25" s="206"/>
      <c r="WD25" s="206"/>
      <c r="WE25" s="206"/>
      <c r="WF25" s="206"/>
      <c r="WG25" s="206"/>
      <c r="WH25" s="206"/>
      <c r="WI25" s="206"/>
      <c r="WJ25" s="206"/>
      <c r="WK25" s="206"/>
      <c r="WL25" s="206"/>
      <c r="WM25" s="206"/>
      <c r="WN25" s="206"/>
      <c r="WO25" s="206"/>
      <c r="WP25" s="206"/>
      <c r="WQ25" s="206"/>
      <c r="WR25" s="206"/>
      <c r="WS25" s="206"/>
      <c r="WT25" s="206"/>
      <c r="WU25" s="206"/>
      <c r="WV25" s="206"/>
      <c r="WW25" s="206"/>
      <c r="WX25" s="206"/>
      <c r="WY25" s="206"/>
      <c r="WZ25" s="206"/>
      <c r="XA25" s="206"/>
      <c r="XB25" s="206"/>
      <c r="XC25" s="206"/>
      <c r="XD25" s="206"/>
      <c r="XE25" s="206"/>
      <c r="XF25" s="206"/>
      <c r="XG25" s="206"/>
      <c r="XH25" s="206"/>
      <c r="XI25" s="206"/>
      <c r="XJ25" s="206"/>
      <c r="XK25" s="206"/>
      <c r="XL25" s="206"/>
      <c r="XM25" s="206"/>
      <c r="XN25" s="206"/>
      <c r="XO25" s="206"/>
      <c r="XP25" s="206"/>
      <c r="XQ25" s="206"/>
      <c r="XR25" s="206"/>
      <c r="XS25" s="206"/>
      <c r="XT25" s="206"/>
    </row>
    <row r="26" spans="1:644" customFormat="1">
      <c r="A26" s="159"/>
      <c r="B26" s="92"/>
      <c r="C26" s="163"/>
      <c r="D26" s="164"/>
      <c r="E26" s="164"/>
      <c r="F26" s="162"/>
      <c r="G26" s="163"/>
      <c r="H26" s="164"/>
      <c r="I26" s="164"/>
      <c r="J26" s="162"/>
      <c r="K26" s="206"/>
      <c r="L26" s="206"/>
      <c r="M26" s="159"/>
      <c r="N26" s="92"/>
      <c r="O26" s="163"/>
      <c r="P26" s="164"/>
      <c r="Q26" s="164"/>
      <c r="R26" s="162"/>
      <c r="S26" s="163"/>
      <c r="T26" s="164"/>
      <c r="U26" s="164"/>
      <c r="V26" s="162"/>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c r="IW26" s="206"/>
      <c r="IX26" s="206"/>
      <c r="IY26" s="206"/>
      <c r="IZ26" s="206"/>
      <c r="JA26" s="206"/>
      <c r="JB26" s="206"/>
      <c r="JC26" s="206"/>
      <c r="JD26" s="206"/>
      <c r="JE26" s="206"/>
      <c r="JF26" s="206"/>
      <c r="JG26" s="206"/>
      <c r="JH26" s="206"/>
      <c r="JI26" s="206"/>
      <c r="JJ26" s="206"/>
      <c r="JK26" s="206"/>
      <c r="JL26" s="206"/>
      <c r="JM26" s="206"/>
      <c r="JN26" s="206"/>
      <c r="JO26" s="206"/>
      <c r="JP26" s="206"/>
      <c r="JQ26" s="206"/>
      <c r="JR26" s="206"/>
      <c r="JS26" s="206"/>
      <c r="JT26" s="206"/>
      <c r="JU26" s="206"/>
      <c r="JV26" s="206"/>
      <c r="JW26" s="206"/>
      <c r="JX26" s="206"/>
      <c r="JY26" s="206"/>
      <c r="JZ26" s="206"/>
      <c r="KA26" s="206"/>
      <c r="KB26" s="206"/>
      <c r="KC26" s="206"/>
      <c r="KD26" s="206"/>
      <c r="KE26" s="206"/>
      <c r="KF26" s="206"/>
      <c r="KG26" s="206"/>
      <c r="KH26" s="206"/>
      <c r="KI26" s="206"/>
      <c r="KJ26" s="206"/>
      <c r="KK26" s="206"/>
      <c r="KL26" s="206"/>
      <c r="KM26" s="206"/>
      <c r="KN26" s="206"/>
      <c r="KO26" s="206"/>
      <c r="KP26" s="206"/>
      <c r="KQ26" s="206"/>
      <c r="KR26" s="206"/>
      <c r="KS26" s="206"/>
      <c r="KT26" s="206"/>
      <c r="KU26" s="206"/>
      <c r="KV26" s="206"/>
      <c r="KW26" s="206"/>
      <c r="KX26" s="206"/>
      <c r="KY26" s="206"/>
      <c r="KZ26" s="206"/>
      <c r="LA26" s="206"/>
      <c r="LB26" s="206"/>
      <c r="LC26" s="206"/>
      <c r="LD26" s="206"/>
      <c r="LE26" s="206"/>
      <c r="LF26" s="206"/>
      <c r="LG26" s="206"/>
      <c r="LH26" s="206"/>
      <c r="LI26" s="206"/>
      <c r="LJ26" s="206"/>
      <c r="LK26" s="206"/>
      <c r="LL26" s="206"/>
      <c r="LM26" s="206"/>
      <c r="LN26" s="206"/>
      <c r="LO26" s="206"/>
      <c r="LP26" s="206"/>
      <c r="LQ26" s="206"/>
      <c r="LR26" s="206"/>
      <c r="LS26" s="206"/>
      <c r="LT26" s="206"/>
      <c r="LU26" s="206"/>
      <c r="LV26" s="206"/>
      <c r="LW26" s="206"/>
      <c r="LX26" s="206"/>
      <c r="LY26" s="206"/>
      <c r="LZ26" s="206"/>
      <c r="MA26" s="206"/>
      <c r="MB26" s="206"/>
      <c r="MC26" s="206"/>
      <c r="MD26" s="206"/>
      <c r="ME26" s="206"/>
      <c r="MF26" s="206"/>
      <c r="MG26" s="206"/>
      <c r="MH26" s="206"/>
      <c r="MI26" s="206"/>
      <c r="MJ26" s="206"/>
      <c r="MK26" s="206"/>
      <c r="ML26" s="206"/>
      <c r="MM26" s="206"/>
      <c r="MN26" s="206"/>
      <c r="MO26" s="206"/>
      <c r="MP26" s="206"/>
      <c r="MQ26" s="206"/>
      <c r="MR26" s="206"/>
      <c r="MS26" s="206"/>
      <c r="MT26" s="206"/>
      <c r="MU26" s="206"/>
      <c r="MV26" s="206"/>
      <c r="MW26" s="206"/>
      <c r="MX26" s="206"/>
      <c r="MY26" s="206"/>
      <c r="MZ26" s="206"/>
      <c r="NA26" s="206"/>
      <c r="NB26" s="206"/>
      <c r="NC26" s="206"/>
      <c r="ND26" s="206"/>
      <c r="NE26" s="206"/>
      <c r="NF26" s="206"/>
      <c r="NG26" s="206"/>
      <c r="NH26" s="206"/>
      <c r="NI26" s="206"/>
      <c r="NJ26" s="206"/>
      <c r="NK26" s="206"/>
      <c r="NL26" s="206"/>
      <c r="NM26" s="206"/>
      <c r="NN26" s="206"/>
      <c r="NO26" s="206"/>
      <c r="NP26" s="206"/>
      <c r="NQ26" s="206"/>
      <c r="NR26" s="206"/>
      <c r="NS26" s="206"/>
      <c r="NT26" s="206"/>
      <c r="NU26" s="206"/>
      <c r="NV26" s="206"/>
      <c r="NW26" s="206"/>
      <c r="NX26" s="206"/>
      <c r="NY26" s="206"/>
      <c r="NZ26" s="206"/>
      <c r="OA26" s="206"/>
      <c r="OB26" s="206"/>
      <c r="OC26" s="206"/>
      <c r="OD26" s="206"/>
      <c r="OE26" s="206"/>
      <c r="OF26" s="206"/>
      <c r="OG26" s="206"/>
      <c r="OH26" s="206"/>
      <c r="OI26" s="206"/>
      <c r="OJ26" s="206"/>
      <c r="OK26" s="206"/>
      <c r="OL26" s="206"/>
      <c r="OM26" s="206"/>
      <c r="ON26" s="206"/>
      <c r="OO26" s="206"/>
      <c r="OP26" s="206"/>
      <c r="OQ26" s="206"/>
      <c r="OR26" s="206"/>
      <c r="OS26" s="206"/>
      <c r="OT26" s="206"/>
      <c r="OU26" s="206"/>
      <c r="OV26" s="206"/>
      <c r="OW26" s="206"/>
      <c r="OX26" s="206"/>
      <c r="OY26" s="206"/>
      <c r="OZ26" s="206"/>
      <c r="PA26" s="206"/>
      <c r="PB26" s="206"/>
      <c r="PC26" s="206"/>
      <c r="PD26" s="206"/>
      <c r="PE26" s="206"/>
      <c r="PF26" s="206"/>
      <c r="PG26" s="206"/>
      <c r="PH26" s="206"/>
      <c r="PI26" s="206"/>
      <c r="PJ26" s="206"/>
      <c r="PK26" s="206"/>
      <c r="PL26" s="206"/>
      <c r="PM26" s="206"/>
      <c r="PN26" s="206"/>
      <c r="PO26" s="206"/>
      <c r="PP26" s="206"/>
      <c r="PQ26" s="206"/>
      <c r="PR26" s="206"/>
      <c r="PS26" s="206"/>
      <c r="PT26" s="206"/>
      <c r="PU26" s="206"/>
      <c r="PV26" s="206"/>
      <c r="PW26" s="206"/>
      <c r="PX26" s="206"/>
      <c r="PY26" s="206"/>
      <c r="PZ26" s="206"/>
      <c r="QA26" s="206"/>
      <c r="QB26" s="206"/>
      <c r="QC26" s="206"/>
      <c r="QD26" s="206"/>
      <c r="QE26" s="206"/>
      <c r="QF26" s="206"/>
      <c r="QG26" s="206"/>
      <c r="QH26" s="206"/>
      <c r="QI26" s="206"/>
      <c r="QJ26" s="206"/>
      <c r="QK26" s="206"/>
      <c r="QL26" s="206"/>
      <c r="QM26" s="206"/>
      <c r="QN26" s="206"/>
      <c r="QO26" s="206"/>
      <c r="QP26" s="206"/>
      <c r="QQ26" s="206"/>
      <c r="QR26" s="206"/>
      <c r="QS26" s="206"/>
      <c r="QT26" s="206"/>
      <c r="QU26" s="206"/>
      <c r="QV26" s="206"/>
      <c r="QW26" s="206"/>
      <c r="QX26" s="206"/>
      <c r="QY26" s="206"/>
      <c r="QZ26" s="206"/>
      <c r="RA26" s="206"/>
      <c r="RB26" s="206"/>
      <c r="RC26" s="206"/>
      <c r="RD26" s="206"/>
      <c r="RE26" s="206"/>
      <c r="RF26" s="206"/>
      <c r="RG26" s="206"/>
      <c r="RH26" s="206"/>
      <c r="RI26" s="206"/>
      <c r="RJ26" s="206"/>
      <c r="RK26" s="206"/>
      <c r="RL26" s="206"/>
      <c r="RM26" s="206"/>
      <c r="RN26" s="206"/>
      <c r="RO26" s="206"/>
      <c r="RP26" s="206"/>
      <c r="RQ26" s="206"/>
      <c r="RR26" s="206"/>
      <c r="RS26" s="206"/>
      <c r="RT26" s="206"/>
      <c r="RU26" s="206"/>
      <c r="RV26" s="206"/>
      <c r="RW26" s="206"/>
      <c r="RX26" s="206"/>
      <c r="RY26" s="206"/>
      <c r="RZ26" s="206"/>
      <c r="SA26" s="206"/>
      <c r="SB26" s="206"/>
      <c r="SC26" s="206"/>
      <c r="SD26" s="206"/>
      <c r="SE26" s="206"/>
      <c r="SF26" s="206"/>
      <c r="SG26" s="206"/>
      <c r="SH26" s="206"/>
      <c r="SI26" s="206"/>
      <c r="SJ26" s="206"/>
      <c r="SK26" s="206"/>
      <c r="SL26" s="206"/>
      <c r="SM26" s="206"/>
      <c r="SN26" s="206"/>
      <c r="SO26" s="206"/>
      <c r="SP26" s="206"/>
      <c r="SQ26" s="206"/>
      <c r="SR26" s="206"/>
      <c r="SS26" s="206"/>
      <c r="ST26" s="206"/>
      <c r="SU26" s="206"/>
      <c r="SV26" s="206"/>
      <c r="SW26" s="206"/>
      <c r="SX26" s="206"/>
      <c r="SY26" s="206"/>
      <c r="SZ26" s="206"/>
      <c r="TA26" s="206"/>
      <c r="TB26" s="206"/>
      <c r="TC26" s="206"/>
      <c r="TD26" s="206"/>
      <c r="TE26" s="206"/>
      <c r="TF26" s="206"/>
      <c r="TG26" s="206"/>
      <c r="TH26" s="206"/>
      <c r="TI26" s="206"/>
      <c r="TJ26" s="206"/>
      <c r="TK26" s="206"/>
      <c r="TL26" s="206"/>
      <c r="TM26" s="206"/>
      <c r="TN26" s="206"/>
      <c r="TO26" s="206"/>
      <c r="TP26" s="206"/>
      <c r="TQ26" s="206"/>
      <c r="TR26" s="206"/>
      <c r="TS26" s="206"/>
      <c r="TT26" s="206"/>
      <c r="TU26" s="206"/>
      <c r="TV26" s="206"/>
      <c r="TW26" s="206"/>
      <c r="TX26" s="206"/>
      <c r="TY26" s="206"/>
      <c r="TZ26" s="206"/>
      <c r="UA26" s="206"/>
      <c r="UB26" s="206"/>
      <c r="UC26" s="206"/>
      <c r="UD26" s="206"/>
      <c r="UE26" s="206"/>
      <c r="UF26" s="206"/>
      <c r="UG26" s="206"/>
      <c r="UH26" s="206"/>
      <c r="UI26" s="206"/>
      <c r="UJ26" s="206"/>
      <c r="UK26" s="206"/>
      <c r="UL26" s="206"/>
      <c r="UM26" s="206"/>
      <c r="UN26" s="206"/>
      <c r="UO26" s="206"/>
      <c r="UP26" s="206"/>
      <c r="UQ26" s="206"/>
      <c r="UR26" s="206"/>
      <c r="US26" s="206"/>
      <c r="UT26" s="206"/>
      <c r="UU26" s="206"/>
      <c r="UV26" s="206"/>
      <c r="UW26" s="206"/>
      <c r="UX26" s="206"/>
      <c r="UY26" s="206"/>
      <c r="UZ26" s="206"/>
      <c r="VA26" s="206"/>
      <c r="VB26" s="206"/>
      <c r="VC26" s="206"/>
      <c r="VD26" s="206"/>
      <c r="VE26" s="206"/>
      <c r="VF26" s="206"/>
      <c r="VG26" s="206"/>
      <c r="VH26" s="206"/>
      <c r="VI26" s="206"/>
      <c r="VJ26" s="206"/>
      <c r="VK26" s="206"/>
      <c r="VL26" s="206"/>
      <c r="VM26" s="206"/>
      <c r="VN26" s="206"/>
      <c r="VO26" s="206"/>
      <c r="VP26" s="206"/>
      <c r="VQ26" s="206"/>
      <c r="VR26" s="206"/>
      <c r="VS26" s="206"/>
      <c r="VT26" s="206"/>
      <c r="VU26" s="206"/>
      <c r="VV26" s="206"/>
      <c r="VW26" s="206"/>
      <c r="VX26" s="206"/>
      <c r="VY26" s="206"/>
      <c r="VZ26" s="206"/>
      <c r="WA26" s="206"/>
      <c r="WB26" s="206"/>
      <c r="WC26" s="206"/>
      <c r="WD26" s="206"/>
      <c r="WE26" s="206"/>
      <c r="WF26" s="206"/>
      <c r="WG26" s="206"/>
      <c r="WH26" s="206"/>
      <c r="WI26" s="206"/>
      <c r="WJ26" s="206"/>
      <c r="WK26" s="206"/>
      <c r="WL26" s="206"/>
      <c r="WM26" s="206"/>
      <c r="WN26" s="206"/>
      <c r="WO26" s="206"/>
      <c r="WP26" s="206"/>
      <c r="WQ26" s="206"/>
      <c r="WR26" s="206"/>
      <c r="WS26" s="206"/>
      <c r="WT26" s="206"/>
      <c r="WU26" s="206"/>
      <c r="WV26" s="206"/>
      <c r="WW26" s="206"/>
      <c r="WX26" s="206"/>
      <c r="WY26" s="206"/>
      <c r="WZ26" s="206"/>
      <c r="XA26" s="206"/>
      <c r="XB26" s="206"/>
      <c r="XC26" s="206"/>
      <c r="XD26" s="206"/>
      <c r="XE26" s="206"/>
      <c r="XF26" s="206"/>
      <c r="XG26" s="206"/>
      <c r="XH26" s="206"/>
      <c r="XI26" s="206"/>
      <c r="XJ26" s="206"/>
      <c r="XK26" s="206"/>
      <c r="XL26" s="206"/>
      <c r="XM26" s="206"/>
      <c r="XN26" s="206"/>
      <c r="XO26" s="206"/>
      <c r="XP26" s="206"/>
      <c r="XQ26" s="206"/>
      <c r="XR26" s="206"/>
      <c r="XS26" s="206"/>
      <c r="XT26" s="206"/>
    </row>
    <row r="27" spans="1:644" customFormat="1">
      <c r="A27" s="159"/>
      <c r="B27" s="92"/>
      <c r="C27" s="163"/>
      <c r="D27" s="164"/>
      <c r="E27" s="164"/>
      <c r="F27" s="162"/>
      <c r="G27" s="163"/>
      <c r="H27" s="164"/>
      <c r="I27" s="164"/>
      <c r="J27" s="162"/>
      <c r="K27" s="206"/>
      <c r="L27" s="206"/>
      <c r="M27" s="159"/>
      <c r="N27" s="92"/>
      <c r="O27" s="163"/>
      <c r="P27" s="164"/>
      <c r="Q27" s="164"/>
      <c r="R27" s="162"/>
      <c r="S27" s="163"/>
      <c r="T27" s="164"/>
      <c r="U27" s="164"/>
      <c r="V27" s="162"/>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c r="IW27" s="206"/>
      <c r="IX27" s="206"/>
      <c r="IY27" s="206"/>
      <c r="IZ27" s="206"/>
      <c r="JA27" s="206"/>
      <c r="JB27" s="206"/>
      <c r="JC27" s="206"/>
      <c r="JD27" s="206"/>
      <c r="JE27" s="206"/>
      <c r="JF27" s="206"/>
      <c r="JG27" s="206"/>
      <c r="JH27" s="206"/>
      <c r="JI27" s="206"/>
      <c r="JJ27" s="206"/>
      <c r="JK27" s="206"/>
      <c r="JL27" s="206"/>
      <c r="JM27" s="206"/>
      <c r="JN27" s="206"/>
      <c r="JO27" s="206"/>
      <c r="JP27" s="206"/>
      <c r="JQ27" s="206"/>
      <c r="JR27" s="206"/>
      <c r="JS27" s="206"/>
      <c r="JT27" s="206"/>
      <c r="JU27" s="206"/>
      <c r="JV27" s="206"/>
      <c r="JW27" s="206"/>
      <c r="JX27" s="206"/>
      <c r="JY27" s="206"/>
      <c r="JZ27" s="206"/>
      <c r="KA27" s="206"/>
      <c r="KB27" s="206"/>
      <c r="KC27" s="206"/>
      <c r="KD27" s="206"/>
      <c r="KE27" s="206"/>
      <c r="KF27" s="206"/>
      <c r="KG27" s="206"/>
      <c r="KH27" s="206"/>
      <c r="KI27" s="206"/>
      <c r="KJ27" s="206"/>
      <c r="KK27" s="206"/>
      <c r="KL27" s="206"/>
      <c r="KM27" s="206"/>
      <c r="KN27" s="206"/>
      <c r="KO27" s="206"/>
      <c r="KP27" s="206"/>
      <c r="KQ27" s="206"/>
      <c r="KR27" s="206"/>
      <c r="KS27" s="206"/>
      <c r="KT27" s="206"/>
      <c r="KU27" s="206"/>
      <c r="KV27" s="206"/>
      <c r="KW27" s="206"/>
      <c r="KX27" s="206"/>
      <c r="KY27" s="206"/>
      <c r="KZ27" s="206"/>
      <c r="LA27" s="206"/>
      <c r="LB27" s="206"/>
      <c r="LC27" s="206"/>
      <c r="LD27" s="206"/>
      <c r="LE27" s="206"/>
      <c r="LF27" s="206"/>
      <c r="LG27" s="206"/>
      <c r="LH27" s="206"/>
      <c r="LI27" s="206"/>
      <c r="LJ27" s="206"/>
      <c r="LK27" s="206"/>
      <c r="LL27" s="206"/>
      <c r="LM27" s="206"/>
      <c r="LN27" s="206"/>
      <c r="LO27" s="206"/>
      <c r="LP27" s="206"/>
      <c r="LQ27" s="206"/>
      <c r="LR27" s="206"/>
      <c r="LS27" s="206"/>
      <c r="LT27" s="206"/>
      <c r="LU27" s="206"/>
      <c r="LV27" s="206"/>
      <c r="LW27" s="206"/>
      <c r="LX27" s="206"/>
      <c r="LY27" s="206"/>
      <c r="LZ27" s="206"/>
      <c r="MA27" s="206"/>
      <c r="MB27" s="206"/>
      <c r="MC27" s="206"/>
      <c r="MD27" s="206"/>
      <c r="ME27" s="206"/>
      <c r="MF27" s="206"/>
      <c r="MG27" s="206"/>
      <c r="MH27" s="206"/>
      <c r="MI27" s="206"/>
      <c r="MJ27" s="206"/>
      <c r="MK27" s="206"/>
      <c r="ML27" s="206"/>
      <c r="MM27" s="206"/>
      <c r="MN27" s="206"/>
      <c r="MO27" s="206"/>
      <c r="MP27" s="206"/>
      <c r="MQ27" s="206"/>
      <c r="MR27" s="206"/>
      <c r="MS27" s="206"/>
      <c r="MT27" s="206"/>
      <c r="MU27" s="206"/>
      <c r="MV27" s="206"/>
      <c r="MW27" s="206"/>
      <c r="MX27" s="206"/>
      <c r="MY27" s="206"/>
      <c r="MZ27" s="206"/>
      <c r="NA27" s="206"/>
      <c r="NB27" s="206"/>
      <c r="NC27" s="206"/>
      <c r="ND27" s="206"/>
      <c r="NE27" s="206"/>
      <c r="NF27" s="206"/>
      <c r="NG27" s="206"/>
      <c r="NH27" s="206"/>
      <c r="NI27" s="206"/>
      <c r="NJ27" s="206"/>
      <c r="NK27" s="206"/>
      <c r="NL27" s="206"/>
      <c r="NM27" s="206"/>
      <c r="NN27" s="206"/>
      <c r="NO27" s="206"/>
      <c r="NP27" s="206"/>
      <c r="NQ27" s="206"/>
      <c r="NR27" s="206"/>
      <c r="NS27" s="206"/>
      <c r="NT27" s="206"/>
      <c r="NU27" s="206"/>
      <c r="NV27" s="206"/>
      <c r="NW27" s="206"/>
      <c r="NX27" s="206"/>
      <c r="NY27" s="206"/>
      <c r="NZ27" s="206"/>
      <c r="OA27" s="206"/>
      <c r="OB27" s="206"/>
      <c r="OC27" s="206"/>
      <c r="OD27" s="206"/>
      <c r="OE27" s="206"/>
      <c r="OF27" s="206"/>
      <c r="OG27" s="206"/>
      <c r="OH27" s="206"/>
      <c r="OI27" s="206"/>
      <c r="OJ27" s="206"/>
      <c r="OK27" s="206"/>
      <c r="OL27" s="206"/>
      <c r="OM27" s="206"/>
      <c r="ON27" s="206"/>
      <c r="OO27" s="206"/>
      <c r="OP27" s="206"/>
      <c r="OQ27" s="206"/>
      <c r="OR27" s="206"/>
      <c r="OS27" s="206"/>
      <c r="OT27" s="206"/>
      <c r="OU27" s="206"/>
      <c r="OV27" s="206"/>
      <c r="OW27" s="206"/>
      <c r="OX27" s="206"/>
      <c r="OY27" s="206"/>
      <c r="OZ27" s="206"/>
      <c r="PA27" s="206"/>
      <c r="PB27" s="206"/>
      <c r="PC27" s="206"/>
      <c r="PD27" s="206"/>
      <c r="PE27" s="206"/>
      <c r="PF27" s="206"/>
      <c r="PG27" s="206"/>
      <c r="PH27" s="206"/>
      <c r="PI27" s="206"/>
      <c r="PJ27" s="206"/>
      <c r="PK27" s="206"/>
      <c r="PL27" s="206"/>
      <c r="PM27" s="206"/>
      <c r="PN27" s="206"/>
      <c r="PO27" s="206"/>
      <c r="PP27" s="206"/>
      <c r="PQ27" s="206"/>
      <c r="PR27" s="206"/>
      <c r="PS27" s="206"/>
      <c r="PT27" s="206"/>
      <c r="PU27" s="206"/>
      <c r="PV27" s="206"/>
      <c r="PW27" s="206"/>
      <c r="PX27" s="206"/>
      <c r="PY27" s="206"/>
      <c r="PZ27" s="206"/>
      <c r="QA27" s="206"/>
      <c r="QB27" s="206"/>
      <c r="QC27" s="206"/>
      <c r="QD27" s="206"/>
      <c r="QE27" s="206"/>
      <c r="QF27" s="206"/>
      <c r="QG27" s="206"/>
      <c r="QH27" s="206"/>
      <c r="QI27" s="206"/>
      <c r="QJ27" s="206"/>
      <c r="QK27" s="206"/>
      <c r="QL27" s="206"/>
      <c r="QM27" s="206"/>
      <c r="QN27" s="206"/>
      <c r="QO27" s="206"/>
      <c r="QP27" s="206"/>
      <c r="QQ27" s="206"/>
      <c r="QR27" s="206"/>
      <c r="QS27" s="206"/>
      <c r="QT27" s="206"/>
      <c r="QU27" s="206"/>
      <c r="QV27" s="206"/>
      <c r="QW27" s="206"/>
      <c r="QX27" s="206"/>
      <c r="QY27" s="206"/>
      <c r="QZ27" s="206"/>
      <c r="RA27" s="206"/>
      <c r="RB27" s="206"/>
      <c r="RC27" s="206"/>
      <c r="RD27" s="206"/>
      <c r="RE27" s="206"/>
      <c r="RF27" s="206"/>
      <c r="RG27" s="206"/>
      <c r="RH27" s="206"/>
      <c r="RI27" s="206"/>
      <c r="RJ27" s="206"/>
      <c r="RK27" s="206"/>
      <c r="RL27" s="206"/>
      <c r="RM27" s="206"/>
      <c r="RN27" s="206"/>
      <c r="RO27" s="206"/>
      <c r="RP27" s="206"/>
      <c r="RQ27" s="206"/>
      <c r="RR27" s="206"/>
      <c r="RS27" s="206"/>
      <c r="RT27" s="206"/>
      <c r="RU27" s="206"/>
      <c r="RV27" s="206"/>
      <c r="RW27" s="206"/>
      <c r="RX27" s="206"/>
      <c r="RY27" s="206"/>
      <c r="RZ27" s="206"/>
      <c r="SA27" s="206"/>
      <c r="SB27" s="206"/>
      <c r="SC27" s="206"/>
      <c r="SD27" s="206"/>
      <c r="SE27" s="206"/>
      <c r="SF27" s="206"/>
      <c r="SG27" s="206"/>
      <c r="SH27" s="206"/>
      <c r="SI27" s="206"/>
      <c r="SJ27" s="206"/>
      <c r="SK27" s="206"/>
      <c r="SL27" s="206"/>
      <c r="SM27" s="206"/>
      <c r="SN27" s="206"/>
      <c r="SO27" s="206"/>
      <c r="SP27" s="206"/>
      <c r="SQ27" s="206"/>
      <c r="SR27" s="206"/>
      <c r="SS27" s="206"/>
      <c r="ST27" s="206"/>
      <c r="SU27" s="206"/>
      <c r="SV27" s="206"/>
      <c r="SW27" s="206"/>
      <c r="SX27" s="206"/>
      <c r="SY27" s="206"/>
      <c r="SZ27" s="206"/>
      <c r="TA27" s="206"/>
      <c r="TB27" s="206"/>
      <c r="TC27" s="206"/>
      <c r="TD27" s="206"/>
      <c r="TE27" s="206"/>
      <c r="TF27" s="206"/>
      <c r="TG27" s="206"/>
      <c r="TH27" s="206"/>
      <c r="TI27" s="206"/>
      <c r="TJ27" s="206"/>
      <c r="TK27" s="206"/>
      <c r="TL27" s="206"/>
      <c r="TM27" s="206"/>
      <c r="TN27" s="206"/>
      <c r="TO27" s="206"/>
      <c r="TP27" s="206"/>
      <c r="TQ27" s="206"/>
      <c r="TR27" s="206"/>
      <c r="TS27" s="206"/>
      <c r="TT27" s="206"/>
      <c r="TU27" s="206"/>
      <c r="TV27" s="206"/>
      <c r="TW27" s="206"/>
      <c r="TX27" s="206"/>
      <c r="TY27" s="206"/>
      <c r="TZ27" s="206"/>
      <c r="UA27" s="206"/>
      <c r="UB27" s="206"/>
      <c r="UC27" s="206"/>
      <c r="UD27" s="206"/>
      <c r="UE27" s="206"/>
      <c r="UF27" s="206"/>
      <c r="UG27" s="206"/>
      <c r="UH27" s="206"/>
      <c r="UI27" s="206"/>
      <c r="UJ27" s="206"/>
      <c r="UK27" s="206"/>
      <c r="UL27" s="206"/>
      <c r="UM27" s="206"/>
      <c r="UN27" s="206"/>
      <c r="UO27" s="206"/>
      <c r="UP27" s="206"/>
      <c r="UQ27" s="206"/>
      <c r="UR27" s="206"/>
      <c r="US27" s="206"/>
      <c r="UT27" s="206"/>
      <c r="UU27" s="206"/>
      <c r="UV27" s="206"/>
      <c r="UW27" s="206"/>
      <c r="UX27" s="206"/>
      <c r="UY27" s="206"/>
      <c r="UZ27" s="206"/>
      <c r="VA27" s="206"/>
      <c r="VB27" s="206"/>
      <c r="VC27" s="206"/>
      <c r="VD27" s="206"/>
      <c r="VE27" s="206"/>
      <c r="VF27" s="206"/>
      <c r="VG27" s="206"/>
      <c r="VH27" s="206"/>
      <c r="VI27" s="206"/>
      <c r="VJ27" s="206"/>
      <c r="VK27" s="206"/>
      <c r="VL27" s="206"/>
      <c r="VM27" s="206"/>
      <c r="VN27" s="206"/>
      <c r="VO27" s="206"/>
      <c r="VP27" s="206"/>
      <c r="VQ27" s="206"/>
      <c r="VR27" s="206"/>
      <c r="VS27" s="206"/>
      <c r="VT27" s="206"/>
      <c r="VU27" s="206"/>
      <c r="VV27" s="206"/>
      <c r="VW27" s="206"/>
      <c r="VX27" s="206"/>
      <c r="VY27" s="206"/>
      <c r="VZ27" s="206"/>
      <c r="WA27" s="206"/>
      <c r="WB27" s="206"/>
      <c r="WC27" s="206"/>
      <c r="WD27" s="206"/>
      <c r="WE27" s="206"/>
      <c r="WF27" s="206"/>
      <c r="WG27" s="206"/>
      <c r="WH27" s="206"/>
      <c r="WI27" s="206"/>
      <c r="WJ27" s="206"/>
      <c r="WK27" s="206"/>
      <c r="WL27" s="206"/>
      <c r="WM27" s="206"/>
      <c r="WN27" s="206"/>
      <c r="WO27" s="206"/>
      <c r="WP27" s="206"/>
      <c r="WQ27" s="206"/>
      <c r="WR27" s="206"/>
      <c r="WS27" s="206"/>
      <c r="WT27" s="206"/>
      <c r="WU27" s="206"/>
      <c r="WV27" s="206"/>
      <c r="WW27" s="206"/>
      <c r="WX27" s="206"/>
      <c r="WY27" s="206"/>
      <c r="WZ27" s="206"/>
      <c r="XA27" s="206"/>
      <c r="XB27" s="206"/>
      <c r="XC27" s="206"/>
      <c r="XD27" s="206"/>
      <c r="XE27" s="206"/>
      <c r="XF27" s="206"/>
      <c r="XG27" s="206"/>
      <c r="XH27" s="206"/>
      <c r="XI27" s="206"/>
      <c r="XJ27" s="206"/>
      <c r="XK27" s="206"/>
      <c r="XL27" s="206"/>
      <c r="XM27" s="206"/>
      <c r="XN27" s="206"/>
      <c r="XO27" s="206"/>
      <c r="XP27" s="206"/>
      <c r="XQ27" s="206"/>
      <c r="XR27" s="206"/>
      <c r="XS27" s="206"/>
      <c r="XT27" s="206"/>
    </row>
    <row r="28" spans="1:644" customFormat="1">
      <c r="A28" s="159"/>
      <c r="B28" s="92"/>
      <c r="C28" s="163"/>
      <c r="D28" s="164"/>
      <c r="E28" s="164"/>
      <c r="F28" s="162"/>
      <c r="G28" s="163"/>
      <c r="H28" s="164"/>
      <c r="I28" s="164"/>
      <c r="J28" s="162"/>
      <c r="K28" s="206"/>
      <c r="L28" s="206"/>
      <c r="M28" s="159"/>
      <c r="N28" s="92"/>
      <c r="O28" s="163"/>
      <c r="P28" s="164"/>
      <c r="Q28" s="164"/>
      <c r="R28" s="162"/>
      <c r="S28" s="163"/>
      <c r="T28" s="164"/>
      <c r="U28" s="164"/>
      <c r="V28" s="162"/>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c r="IW28" s="206"/>
      <c r="IX28" s="206"/>
      <c r="IY28" s="206"/>
      <c r="IZ28" s="206"/>
      <c r="JA28" s="206"/>
      <c r="JB28" s="206"/>
      <c r="JC28" s="206"/>
      <c r="JD28" s="206"/>
      <c r="JE28" s="206"/>
      <c r="JF28" s="206"/>
      <c r="JG28" s="206"/>
      <c r="JH28" s="206"/>
      <c r="JI28" s="206"/>
      <c r="JJ28" s="206"/>
      <c r="JK28" s="206"/>
      <c r="JL28" s="206"/>
      <c r="JM28" s="206"/>
      <c r="JN28" s="206"/>
      <c r="JO28" s="206"/>
      <c r="JP28" s="206"/>
      <c r="JQ28" s="206"/>
      <c r="JR28" s="206"/>
      <c r="JS28" s="206"/>
      <c r="JT28" s="206"/>
      <c r="JU28" s="206"/>
      <c r="JV28" s="206"/>
      <c r="JW28" s="206"/>
      <c r="JX28" s="206"/>
      <c r="JY28" s="206"/>
      <c r="JZ28" s="206"/>
      <c r="KA28" s="206"/>
      <c r="KB28" s="206"/>
      <c r="KC28" s="206"/>
      <c r="KD28" s="206"/>
      <c r="KE28" s="206"/>
      <c r="KF28" s="206"/>
      <c r="KG28" s="206"/>
      <c r="KH28" s="206"/>
      <c r="KI28" s="206"/>
      <c r="KJ28" s="206"/>
      <c r="KK28" s="206"/>
      <c r="KL28" s="206"/>
      <c r="KM28" s="206"/>
      <c r="KN28" s="206"/>
      <c r="KO28" s="206"/>
      <c r="KP28" s="206"/>
      <c r="KQ28" s="206"/>
      <c r="KR28" s="206"/>
      <c r="KS28" s="206"/>
      <c r="KT28" s="206"/>
      <c r="KU28" s="206"/>
      <c r="KV28" s="206"/>
      <c r="KW28" s="206"/>
      <c r="KX28" s="206"/>
      <c r="KY28" s="206"/>
      <c r="KZ28" s="206"/>
      <c r="LA28" s="206"/>
      <c r="LB28" s="206"/>
      <c r="LC28" s="206"/>
      <c r="LD28" s="206"/>
      <c r="LE28" s="206"/>
      <c r="LF28" s="206"/>
      <c r="LG28" s="206"/>
      <c r="LH28" s="206"/>
      <c r="LI28" s="206"/>
      <c r="LJ28" s="206"/>
      <c r="LK28" s="206"/>
      <c r="LL28" s="206"/>
      <c r="LM28" s="206"/>
      <c r="LN28" s="206"/>
      <c r="LO28" s="206"/>
      <c r="LP28" s="206"/>
      <c r="LQ28" s="206"/>
      <c r="LR28" s="206"/>
      <c r="LS28" s="206"/>
      <c r="LT28" s="206"/>
      <c r="LU28" s="206"/>
      <c r="LV28" s="206"/>
      <c r="LW28" s="206"/>
      <c r="LX28" s="206"/>
      <c r="LY28" s="206"/>
      <c r="LZ28" s="206"/>
      <c r="MA28" s="206"/>
      <c r="MB28" s="206"/>
      <c r="MC28" s="206"/>
      <c r="MD28" s="206"/>
      <c r="ME28" s="206"/>
      <c r="MF28" s="206"/>
      <c r="MG28" s="206"/>
      <c r="MH28" s="206"/>
      <c r="MI28" s="206"/>
      <c r="MJ28" s="206"/>
      <c r="MK28" s="206"/>
      <c r="ML28" s="206"/>
      <c r="MM28" s="206"/>
      <c r="MN28" s="206"/>
      <c r="MO28" s="206"/>
      <c r="MP28" s="206"/>
      <c r="MQ28" s="206"/>
      <c r="MR28" s="206"/>
      <c r="MS28" s="206"/>
      <c r="MT28" s="206"/>
      <c r="MU28" s="206"/>
      <c r="MV28" s="206"/>
      <c r="MW28" s="206"/>
      <c r="MX28" s="206"/>
      <c r="MY28" s="206"/>
      <c r="MZ28" s="206"/>
      <c r="NA28" s="206"/>
      <c r="NB28" s="206"/>
      <c r="NC28" s="206"/>
      <c r="ND28" s="206"/>
      <c r="NE28" s="206"/>
      <c r="NF28" s="206"/>
      <c r="NG28" s="206"/>
      <c r="NH28" s="206"/>
      <c r="NI28" s="206"/>
      <c r="NJ28" s="206"/>
      <c r="NK28" s="206"/>
      <c r="NL28" s="206"/>
      <c r="NM28" s="206"/>
      <c r="NN28" s="206"/>
      <c r="NO28" s="206"/>
      <c r="NP28" s="206"/>
      <c r="NQ28" s="206"/>
      <c r="NR28" s="206"/>
      <c r="NS28" s="206"/>
      <c r="NT28" s="206"/>
      <c r="NU28" s="206"/>
      <c r="NV28" s="206"/>
      <c r="NW28" s="206"/>
      <c r="NX28" s="206"/>
      <c r="NY28" s="206"/>
      <c r="NZ28" s="206"/>
      <c r="OA28" s="206"/>
      <c r="OB28" s="206"/>
      <c r="OC28" s="206"/>
      <c r="OD28" s="206"/>
      <c r="OE28" s="206"/>
      <c r="OF28" s="206"/>
      <c r="OG28" s="206"/>
      <c r="OH28" s="206"/>
      <c r="OI28" s="206"/>
      <c r="OJ28" s="206"/>
      <c r="OK28" s="206"/>
      <c r="OL28" s="206"/>
      <c r="OM28" s="206"/>
      <c r="ON28" s="206"/>
      <c r="OO28" s="206"/>
      <c r="OP28" s="206"/>
      <c r="OQ28" s="206"/>
      <c r="OR28" s="206"/>
      <c r="OS28" s="206"/>
      <c r="OT28" s="206"/>
      <c r="OU28" s="206"/>
      <c r="OV28" s="206"/>
      <c r="OW28" s="206"/>
      <c r="OX28" s="206"/>
      <c r="OY28" s="206"/>
      <c r="OZ28" s="206"/>
      <c r="PA28" s="206"/>
      <c r="PB28" s="206"/>
      <c r="PC28" s="206"/>
      <c r="PD28" s="206"/>
      <c r="PE28" s="206"/>
      <c r="PF28" s="206"/>
      <c r="PG28" s="206"/>
      <c r="PH28" s="206"/>
      <c r="PI28" s="206"/>
      <c r="PJ28" s="206"/>
      <c r="PK28" s="206"/>
      <c r="PL28" s="206"/>
      <c r="PM28" s="206"/>
      <c r="PN28" s="206"/>
      <c r="PO28" s="206"/>
      <c r="PP28" s="206"/>
      <c r="PQ28" s="206"/>
      <c r="PR28" s="206"/>
      <c r="PS28" s="206"/>
      <c r="PT28" s="206"/>
      <c r="PU28" s="206"/>
      <c r="PV28" s="206"/>
      <c r="PW28" s="206"/>
      <c r="PX28" s="206"/>
      <c r="PY28" s="206"/>
      <c r="PZ28" s="206"/>
      <c r="QA28" s="206"/>
      <c r="QB28" s="206"/>
      <c r="QC28" s="206"/>
      <c r="QD28" s="206"/>
      <c r="QE28" s="206"/>
      <c r="QF28" s="206"/>
      <c r="QG28" s="206"/>
      <c r="QH28" s="206"/>
      <c r="QI28" s="206"/>
      <c r="QJ28" s="206"/>
      <c r="QK28" s="206"/>
      <c r="QL28" s="206"/>
      <c r="QM28" s="206"/>
      <c r="QN28" s="206"/>
      <c r="QO28" s="206"/>
      <c r="QP28" s="206"/>
      <c r="QQ28" s="206"/>
      <c r="QR28" s="206"/>
      <c r="QS28" s="206"/>
      <c r="QT28" s="206"/>
      <c r="QU28" s="206"/>
      <c r="QV28" s="206"/>
      <c r="QW28" s="206"/>
      <c r="QX28" s="206"/>
      <c r="QY28" s="206"/>
      <c r="QZ28" s="206"/>
      <c r="RA28" s="206"/>
      <c r="RB28" s="206"/>
      <c r="RC28" s="206"/>
      <c r="RD28" s="206"/>
      <c r="RE28" s="206"/>
      <c r="RF28" s="206"/>
      <c r="RG28" s="206"/>
      <c r="RH28" s="206"/>
      <c r="RI28" s="206"/>
      <c r="RJ28" s="206"/>
      <c r="RK28" s="206"/>
      <c r="RL28" s="206"/>
      <c r="RM28" s="206"/>
      <c r="RN28" s="206"/>
      <c r="RO28" s="206"/>
      <c r="RP28" s="206"/>
      <c r="RQ28" s="206"/>
      <c r="RR28" s="206"/>
      <c r="RS28" s="206"/>
      <c r="RT28" s="206"/>
      <c r="RU28" s="206"/>
      <c r="RV28" s="206"/>
      <c r="RW28" s="206"/>
      <c r="RX28" s="206"/>
      <c r="RY28" s="206"/>
      <c r="RZ28" s="206"/>
      <c r="SA28" s="206"/>
      <c r="SB28" s="206"/>
      <c r="SC28" s="206"/>
      <c r="SD28" s="206"/>
      <c r="SE28" s="206"/>
      <c r="SF28" s="206"/>
      <c r="SG28" s="206"/>
      <c r="SH28" s="206"/>
      <c r="SI28" s="206"/>
      <c r="SJ28" s="206"/>
      <c r="SK28" s="206"/>
      <c r="SL28" s="206"/>
      <c r="SM28" s="206"/>
      <c r="SN28" s="206"/>
      <c r="SO28" s="206"/>
      <c r="SP28" s="206"/>
      <c r="SQ28" s="206"/>
      <c r="SR28" s="206"/>
      <c r="SS28" s="206"/>
      <c r="ST28" s="206"/>
      <c r="SU28" s="206"/>
      <c r="SV28" s="206"/>
      <c r="SW28" s="206"/>
      <c r="SX28" s="206"/>
      <c r="SY28" s="206"/>
      <c r="SZ28" s="206"/>
      <c r="TA28" s="206"/>
      <c r="TB28" s="206"/>
      <c r="TC28" s="206"/>
      <c r="TD28" s="206"/>
      <c r="TE28" s="206"/>
      <c r="TF28" s="206"/>
      <c r="TG28" s="206"/>
      <c r="TH28" s="206"/>
      <c r="TI28" s="206"/>
      <c r="TJ28" s="206"/>
      <c r="TK28" s="206"/>
      <c r="TL28" s="206"/>
      <c r="TM28" s="206"/>
      <c r="TN28" s="206"/>
      <c r="TO28" s="206"/>
      <c r="TP28" s="206"/>
      <c r="TQ28" s="206"/>
      <c r="TR28" s="206"/>
      <c r="TS28" s="206"/>
      <c r="TT28" s="206"/>
      <c r="TU28" s="206"/>
      <c r="TV28" s="206"/>
      <c r="TW28" s="206"/>
      <c r="TX28" s="206"/>
      <c r="TY28" s="206"/>
      <c r="TZ28" s="206"/>
      <c r="UA28" s="206"/>
      <c r="UB28" s="206"/>
      <c r="UC28" s="206"/>
      <c r="UD28" s="206"/>
      <c r="UE28" s="206"/>
      <c r="UF28" s="206"/>
      <c r="UG28" s="206"/>
      <c r="UH28" s="206"/>
      <c r="UI28" s="206"/>
      <c r="UJ28" s="206"/>
      <c r="UK28" s="206"/>
      <c r="UL28" s="206"/>
      <c r="UM28" s="206"/>
      <c r="UN28" s="206"/>
      <c r="UO28" s="206"/>
      <c r="UP28" s="206"/>
      <c r="UQ28" s="206"/>
      <c r="UR28" s="206"/>
      <c r="US28" s="206"/>
      <c r="UT28" s="206"/>
      <c r="UU28" s="206"/>
      <c r="UV28" s="206"/>
      <c r="UW28" s="206"/>
      <c r="UX28" s="206"/>
      <c r="UY28" s="206"/>
      <c r="UZ28" s="206"/>
      <c r="VA28" s="206"/>
      <c r="VB28" s="206"/>
      <c r="VC28" s="206"/>
      <c r="VD28" s="206"/>
      <c r="VE28" s="206"/>
      <c r="VF28" s="206"/>
      <c r="VG28" s="206"/>
      <c r="VH28" s="206"/>
      <c r="VI28" s="206"/>
      <c r="VJ28" s="206"/>
      <c r="VK28" s="206"/>
      <c r="VL28" s="206"/>
      <c r="VM28" s="206"/>
      <c r="VN28" s="206"/>
      <c r="VO28" s="206"/>
      <c r="VP28" s="206"/>
      <c r="VQ28" s="206"/>
      <c r="VR28" s="206"/>
      <c r="VS28" s="206"/>
      <c r="VT28" s="206"/>
      <c r="VU28" s="206"/>
      <c r="VV28" s="206"/>
      <c r="VW28" s="206"/>
      <c r="VX28" s="206"/>
      <c r="VY28" s="206"/>
      <c r="VZ28" s="206"/>
      <c r="WA28" s="206"/>
      <c r="WB28" s="206"/>
      <c r="WC28" s="206"/>
      <c r="WD28" s="206"/>
      <c r="WE28" s="206"/>
      <c r="WF28" s="206"/>
      <c r="WG28" s="206"/>
      <c r="WH28" s="206"/>
      <c r="WI28" s="206"/>
      <c r="WJ28" s="206"/>
      <c r="WK28" s="206"/>
      <c r="WL28" s="206"/>
      <c r="WM28" s="206"/>
      <c r="WN28" s="206"/>
      <c r="WO28" s="206"/>
      <c r="WP28" s="206"/>
      <c r="WQ28" s="206"/>
      <c r="WR28" s="206"/>
      <c r="WS28" s="206"/>
      <c r="WT28" s="206"/>
      <c r="WU28" s="206"/>
      <c r="WV28" s="206"/>
      <c r="WW28" s="206"/>
      <c r="WX28" s="206"/>
      <c r="WY28" s="206"/>
      <c r="WZ28" s="206"/>
      <c r="XA28" s="206"/>
      <c r="XB28" s="206"/>
      <c r="XC28" s="206"/>
      <c r="XD28" s="206"/>
      <c r="XE28" s="206"/>
      <c r="XF28" s="206"/>
      <c r="XG28" s="206"/>
      <c r="XH28" s="206"/>
      <c r="XI28" s="206"/>
      <c r="XJ28" s="206"/>
      <c r="XK28" s="206"/>
      <c r="XL28" s="206"/>
      <c r="XM28" s="206"/>
      <c r="XN28" s="206"/>
      <c r="XO28" s="206"/>
      <c r="XP28" s="206"/>
      <c r="XQ28" s="206"/>
      <c r="XR28" s="206"/>
      <c r="XS28" s="206"/>
      <c r="XT28" s="206"/>
    </row>
    <row r="29" spans="1:644" customFormat="1">
      <c r="A29" s="159"/>
      <c r="B29" s="92"/>
      <c r="C29" s="163"/>
      <c r="D29" s="164"/>
      <c r="E29" s="164"/>
      <c r="F29" s="162"/>
      <c r="G29" s="163"/>
      <c r="H29" s="164"/>
      <c r="I29" s="164"/>
      <c r="J29" s="162"/>
      <c r="K29" s="206"/>
      <c r="L29" s="206"/>
      <c r="M29" s="159"/>
      <c r="N29" s="92"/>
      <c r="O29" s="163"/>
      <c r="P29" s="164"/>
      <c r="Q29" s="164"/>
      <c r="R29" s="162"/>
      <c r="S29" s="163"/>
      <c r="T29" s="164"/>
      <c r="U29" s="164"/>
      <c r="V29" s="162"/>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c r="MB29" s="206"/>
      <c r="MC29" s="206"/>
      <c r="MD29" s="206"/>
      <c r="ME29" s="206"/>
      <c r="MF29" s="206"/>
      <c r="MG29" s="206"/>
      <c r="MH29" s="206"/>
      <c r="MI29" s="206"/>
      <c r="MJ29" s="206"/>
      <c r="MK29" s="206"/>
      <c r="ML29" s="206"/>
      <c r="MM29" s="206"/>
      <c r="MN29" s="206"/>
      <c r="MO29" s="206"/>
      <c r="MP29" s="206"/>
      <c r="MQ29" s="206"/>
      <c r="MR29" s="206"/>
      <c r="MS29" s="206"/>
      <c r="MT29" s="206"/>
      <c r="MU29" s="206"/>
      <c r="MV29" s="206"/>
      <c r="MW29" s="206"/>
      <c r="MX29" s="206"/>
      <c r="MY29" s="206"/>
      <c r="MZ29" s="206"/>
      <c r="NA29" s="206"/>
      <c r="NB29" s="206"/>
      <c r="NC29" s="206"/>
      <c r="ND29" s="206"/>
      <c r="NE29" s="206"/>
      <c r="NF29" s="206"/>
      <c r="NG29" s="206"/>
      <c r="NH29" s="206"/>
      <c r="NI29" s="206"/>
      <c r="NJ29" s="206"/>
      <c r="NK29" s="206"/>
      <c r="NL29" s="206"/>
      <c r="NM29" s="206"/>
      <c r="NN29" s="206"/>
      <c r="NO29" s="206"/>
      <c r="NP29" s="206"/>
      <c r="NQ29" s="206"/>
      <c r="NR29" s="206"/>
      <c r="NS29" s="206"/>
      <c r="NT29" s="206"/>
      <c r="NU29" s="206"/>
      <c r="NV29" s="206"/>
      <c r="NW29" s="206"/>
      <c r="NX29" s="206"/>
      <c r="NY29" s="206"/>
      <c r="NZ29" s="206"/>
      <c r="OA29" s="206"/>
      <c r="OB29" s="206"/>
      <c r="OC29" s="206"/>
      <c r="OD29" s="206"/>
      <c r="OE29" s="206"/>
      <c r="OF29" s="206"/>
      <c r="OG29" s="206"/>
      <c r="OH29" s="206"/>
      <c r="OI29" s="206"/>
      <c r="OJ29" s="206"/>
      <c r="OK29" s="206"/>
      <c r="OL29" s="206"/>
      <c r="OM29" s="206"/>
      <c r="ON29" s="206"/>
      <c r="OO29" s="206"/>
      <c r="OP29" s="206"/>
      <c r="OQ29" s="206"/>
      <c r="OR29" s="206"/>
      <c r="OS29" s="206"/>
      <c r="OT29" s="206"/>
      <c r="OU29" s="206"/>
      <c r="OV29" s="206"/>
      <c r="OW29" s="206"/>
      <c r="OX29" s="206"/>
      <c r="OY29" s="206"/>
      <c r="OZ29" s="206"/>
      <c r="PA29" s="206"/>
      <c r="PB29" s="206"/>
      <c r="PC29" s="206"/>
      <c r="PD29" s="206"/>
      <c r="PE29" s="206"/>
      <c r="PF29" s="206"/>
      <c r="PG29" s="206"/>
      <c r="PH29" s="206"/>
      <c r="PI29" s="206"/>
      <c r="PJ29" s="206"/>
      <c r="PK29" s="206"/>
      <c r="PL29" s="206"/>
      <c r="PM29" s="206"/>
      <c r="PN29" s="206"/>
      <c r="PO29" s="206"/>
      <c r="PP29" s="206"/>
      <c r="PQ29" s="206"/>
      <c r="PR29" s="206"/>
      <c r="PS29" s="206"/>
      <c r="PT29" s="206"/>
      <c r="PU29" s="206"/>
      <c r="PV29" s="206"/>
      <c r="PW29" s="206"/>
      <c r="PX29" s="206"/>
      <c r="PY29" s="206"/>
      <c r="PZ29" s="206"/>
      <c r="QA29" s="206"/>
      <c r="QB29" s="206"/>
      <c r="QC29" s="206"/>
      <c r="QD29" s="206"/>
      <c r="QE29" s="206"/>
      <c r="QF29" s="206"/>
      <c r="QG29" s="206"/>
      <c r="QH29" s="206"/>
      <c r="QI29" s="206"/>
      <c r="QJ29" s="206"/>
      <c r="QK29" s="206"/>
      <c r="QL29" s="206"/>
      <c r="QM29" s="206"/>
      <c r="QN29" s="206"/>
      <c r="QO29" s="206"/>
      <c r="QP29" s="206"/>
      <c r="QQ29" s="206"/>
      <c r="QR29" s="206"/>
      <c r="QS29" s="206"/>
      <c r="QT29" s="206"/>
      <c r="QU29" s="206"/>
      <c r="QV29" s="206"/>
      <c r="QW29" s="206"/>
      <c r="QX29" s="206"/>
      <c r="QY29" s="206"/>
      <c r="QZ29" s="206"/>
      <c r="RA29" s="206"/>
      <c r="RB29" s="206"/>
      <c r="RC29" s="206"/>
      <c r="RD29" s="206"/>
      <c r="RE29" s="206"/>
      <c r="RF29" s="206"/>
      <c r="RG29" s="206"/>
      <c r="RH29" s="206"/>
      <c r="RI29" s="206"/>
      <c r="RJ29" s="206"/>
      <c r="RK29" s="206"/>
      <c r="RL29" s="206"/>
      <c r="RM29" s="206"/>
      <c r="RN29" s="206"/>
      <c r="RO29" s="206"/>
      <c r="RP29" s="206"/>
      <c r="RQ29" s="206"/>
      <c r="RR29" s="206"/>
      <c r="RS29" s="206"/>
      <c r="RT29" s="206"/>
      <c r="RU29" s="206"/>
      <c r="RV29" s="206"/>
      <c r="RW29" s="206"/>
      <c r="RX29" s="206"/>
      <c r="RY29" s="206"/>
      <c r="RZ29" s="206"/>
      <c r="SA29" s="206"/>
      <c r="SB29" s="206"/>
      <c r="SC29" s="206"/>
      <c r="SD29" s="206"/>
      <c r="SE29" s="206"/>
      <c r="SF29" s="206"/>
      <c r="SG29" s="206"/>
      <c r="SH29" s="206"/>
      <c r="SI29" s="206"/>
      <c r="SJ29" s="206"/>
      <c r="SK29" s="206"/>
      <c r="SL29" s="206"/>
      <c r="SM29" s="206"/>
      <c r="SN29" s="206"/>
      <c r="SO29" s="206"/>
      <c r="SP29" s="206"/>
      <c r="SQ29" s="206"/>
      <c r="SR29" s="206"/>
      <c r="SS29" s="206"/>
      <c r="ST29" s="206"/>
      <c r="SU29" s="206"/>
      <c r="SV29" s="206"/>
      <c r="SW29" s="206"/>
      <c r="SX29" s="206"/>
      <c r="SY29" s="206"/>
      <c r="SZ29" s="206"/>
      <c r="TA29" s="206"/>
      <c r="TB29" s="206"/>
      <c r="TC29" s="206"/>
      <c r="TD29" s="206"/>
      <c r="TE29" s="206"/>
      <c r="TF29" s="206"/>
      <c r="TG29" s="206"/>
      <c r="TH29" s="206"/>
      <c r="TI29" s="206"/>
      <c r="TJ29" s="206"/>
      <c r="TK29" s="206"/>
      <c r="TL29" s="206"/>
      <c r="TM29" s="206"/>
      <c r="TN29" s="206"/>
      <c r="TO29" s="206"/>
      <c r="TP29" s="206"/>
      <c r="TQ29" s="206"/>
      <c r="TR29" s="206"/>
      <c r="TS29" s="206"/>
      <c r="TT29" s="206"/>
      <c r="TU29" s="206"/>
      <c r="TV29" s="206"/>
      <c r="TW29" s="206"/>
      <c r="TX29" s="206"/>
      <c r="TY29" s="206"/>
      <c r="TZ29" s="206"/>
      <c r="UA29" s="206"/>
      <c r="UB29" s="206"/>
      <c r="UC29" s="206"/>
      <c r="UD29" s="206"/>
      <c r="UE29" s="206"/>
      <c r="UF29" s="206"/>
      <c r="UG29" s="206"/>
      <c r="UH29" s="206"/>
      <c r="UI29" s="206"/>
      <c r="UJ29" s="206"/>
      <c r="UK29" s="206"/>
      <c r="UL29" s="206"/>
      <c r="UM29" s="206"/>
      <c r="UN29" s="206"/>
      <c r="UO29" s="206"/>
      <c r="UP29" s="206"/>
      <c r="UQ29" s="206"/>
      <c r="UR29" s="206"/>
      <c r="US29" s="206"/>
      <c r="UT29" s="206"/>
      <c r="UU29" s="206"/>
      <c r="UV29" s="206"/>
      <c r="UW29" s="206"/>
      <c r="UX29" s="206"/>
      <c r="UY29" s="206"/>
      <c r="UZ29" s="206"/>
      <c r="VA29" s="206"/>
      <c r="VB29" s="206"/>
      <c r="VC29" s="206"/>
      <c r="VD29" s="206"/>
      <c r="VE29" s="206"/>
      <c r="VF29" s="206"/>
      <c r="VG29" s="206"/>
      <c r="VH29" s="206"/>
      <c r="VI29" s="206"/>
      <c r="VJ29" s="206"/>
      <c r="VK29" s="206"/>
      <c r="VL29" s="206"/>
      <c r="VM29" s="206"/>
      <c r="VN29" s="206"/>
      <c r="VO29" s="206"/>
      <c r="VP29" s="206"/>
      <c r="VQ29" s="206"/>
      <c r="VR29" s="206"/>
      <c r="VS29" s="206"/>
      <c r="VT29" s="206"/>
      <c r="VU29" s="206"/>
      <c r="VV29" s="206"/>
      <c r="VW29" s="206"/>
      <c r="VX29" s="206"/>
      <c r="VY29" s="206"/>
      <c r="VZ29" s="206"/>
      <c r="WA29" s="206"/>
      <c r="WB29" s="206"/>
      <c r="WC29" s="206"/>
      <c r="WD29" s="206"/>
      <c r="WE29" s="206"/>
      <c r="WF29" s="206"/>
      <c r="WG29" s="206"/>
      <c r="WH29" s="206"/>
      <c r="WI29" s="206"/>
      <c r="WJ29" s="206"/>
      <c r="WK29" s="206"/>
      <c r="WL29" s="206"/>
      <c r="WM29" s="206"/>
      <c r="WN29" s="206"/>
      <c r="WO29" s="206"/>
      <c r="WP29" s="206"/>
      <c r="WQ29" s="206"/>
      <c r="WR29" s="206"/>
      <c r="WS29" s="206"/>
      <c r="WT29" s="206"/>
      <c r="WU29" s="206"/>
      <c r="WV29" s="206"/>
      <c r="WW29" s="206"/>
      <c r="WX29" s="206"/>
      <c r="WY29" s="206"/>
      <c r="WZ29" s="206"/>
      <c r="XA29" s="206"/>
      <c r="XB29" s="206"/>
      <c r="XC29" s="206"/>
      <c r="XD29" s="206"/>
      <c r="XE29" s="206"/>
      <c r="XF29" s="206"/>
      <c r="XG29" s="206"/>
      <c r="XH29" s="206"/>
      <c r="XI29" s="206"/>
      <c r="XJ29" s="206"/>
      <c r="XK29" s="206"/>
      <c r="XL29" s="206"/>
      <c r="XM29" s="206"/>
      <c r="XN29" s="206"/>
      <c r="XO29" s="206"/>
      <c r="XP29" s="206"/>
      <c r="XQ29" s="206"/>
      <c r="XR29" s="206"/>
      <c r="XS29" s="206"/>
      <c r="XT29" s="206"/>
    </row>
    <row r="30" spans="1:644" customFormat="1">
      <c r="A30" s="159"/>
      <c r="B30" s="92"/>
      <c r="C30" s="163"/>
      <c r="D30" s="164"/>
      <c r="E30" s="164"/>
      <c r="F30" s="162"/>
      <c r="G30" s="163"/>
      <c r="H30" s="164"/>
      <c r="I30" s="164"/>
      <c r="J30" s="162"/>
      <c r="K30" s="206"/>
      <c r="L30" s="206"/>
      <c r="M30" s="159"/>
      <c r="N30" s="92"/>
      <c r="O30" s="163"/>
      <c r="P30" s="164"/>
      <c r="Q30" s="164"/>
      <c r="R30" s="162"/>
      <c r="S30" s="163"/>
      <c r="T30" s="164"/>
      <c r="U30" s="164"/>
      <c r="V30" s="162"/>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c r="KI30" s="206"/>
      <c r="KJ30" s="206"/>
      <c r="KK30" s="206"/>
      <c r="KL30" s="206"/>
      <c r="KM30" s="206"/>
      <c r="KN30" s="206"/>
      <c r="KO30" s="206"/>
      <c r="KP30" s="206"/>
      <c r="KQ30" s="206"/>
      <c r="KR30" s="206"/>
      <c r="KS30" s="206"/>
      <c r="KT30" s="206"/>
      <c r="KU30" s="206"/>
      <c r="KV30" s="206"/>
      <c r="KW30" s="206"/>
      <c r="KX30" s="206"/>
      <c r="KY30" s="206"/>
      <c r="KZ30" s="206"/>
      <c r="LA30" s="206"/>
      <c r="LB30" s="206"/>
      <c r="LC30" s="206"/>
      <c r="LD30" s="206"/>
      <c r="LE30" s="206"/>
      <c r="LF30" s="206"/>
      <c r="LG30" s="206"/>
      <c r="LH30" s="206"/>
      <c r="LI30" s="206"/>
      <c r="LJ30" s="206"/>
      <c r="LK30" s="206"/>
      <c r="LL30" s="206"/>
      <c r="LM30" s="206"/>
      <c r="LN30" s="206"/>
      <c r="LO30" s="206"/>
      <c r="LP30" s="206"/>
      <c r="LQ30" s="206"/>
      <c r="LR30" s="206"/>
      <c r="LS30" s="206"/>
      <c r="LT30" s="206"/>
      <c r="LU30" s="206"/>
      <c r="LV30" s="206"/>
      <c r="LW30" s="206"/>
      <c r="LX30" s="206"/>
      <c r="LY30" s="206"/>
      <c r="LZ30" s="206"/>
      <c r="MA30" s="206"/>
      <c r="MB30" s="206"/>
      <c r="MC30" s="206"/>
      <c r="MD30" s="206"/>
      <c r="ME30" s="206"/>
      <c r="MF30" s="206"/>
      <c r="MG30" s="206"/>
      <c r="MH30" s="206"/>
      <c r="MI30" s="206"/>
      <c r="MJ30" s="206"/>
      <c r="MK30" s="206"/>
      <c r="ML30" s="206"/>
      <c r="MM30" s="206"/>
      <c r="MN30" s="206"/>
      <c r="MO30" s="206"/>
      <c r="MP30" s="206"/>
      <c r="MQ30" s="206"/>
      <c r="MR30" s="206"/>
      <c r="MS30" s="206"/>
      <c r="MT30" s="206"/>
      <c r="MU30" s="206"/>
      <c r="MV30" s="206"/>
      <c r="MW30" s="206"/>
      <c r="MX30" s="206"/>
      <c r="MY30" s="206"/>
      <c r="MZ30" s="206"/>
      <c r="NA30" s="206"/>
      <c r="NB30" s="206"/>
      <c r="NC30" s="206"/>
      <c r="ND30" s="206"/>
      <c r="NE30" s="206"/>
      <c r="NF30" s="206"/>
      <c r="NG30" s="206"/>
      <c r="NH30" s="206"/>
      <c r="NI30" s="206"/>
      <c r="NJ30" s="206"/>
      <c r="NK30" s="206"/>
      <c r="NL30" s="206"/>
      <c r="NM30" s="206"/>
      <c r="NN30" s="206"/>
      <c r="NO30" s="206"/>
      <c r="NP30" s="206"/>
      <c r="NQ30" s="206"/>
      <c r="NR30" s="206"/>
      <c r="NS30" s="206"/>
      <c r="NT30" s="206"/>
      <c r="NU30" s="206"/>
      <c r="NV30" s="206"/>
      <c r="NW30" s="206"/>
      <c r="NX30" s="206"/>
      <c r="NY30" s="206"/>
      <c r="NZ30" s="206"/>
      <c r="OA30" s="206"/>
      <c r="OB30" s="206"/>
      <c r="OC30" s="206"/>
      <c r="OD30" s="206"/>
      <c r="OE30" s="206"/>
      <c r="OF30" s="206"/>
      <c r="OG30" s="206"/>
      <c r="OH30" s="206"/>
      <c r="OI30" s="206"/>
      <c r="OJ30" s="206"/>
      <c r="OK30" s="206"/>
      <c r="OL30" s="206"/>
      <c r="OM30" s="206"/>
      <c r="ON30" s="206"/>
      <c r="OO30" s="206"/>
      <c r="OP30" s="206"/>
      <c r="OQ30" s="206"/>
      <c r="OR30" s="206"/>
      <c r="OS30" s="206"/>
      <c r="OT30" s="206"/>
      <c r="OU30" s="206"/>
      <c r="OV30" s="206"/>
      <c r="OW30" s="206"/>
      <c r="OX30" s="206"/>
      <c r="OY30" s="206"/>
      <c r="OZ30" s="206"/>
      <c r="PA30" s="206"/>
      <c r="PB30" s="206"/>
      <c r="PC30" s="206"/>
      <c r="PD30" s="206"/>
      <c r="PE30" s="206"/>
      <c r="PF30" s="206"/>
      <c r="PG30" s="206"/>
      <c r="PH30" s="206"/>
      <c r="PI30" s="206"/>
      <c r="PJ30" s="206"/>
      <c r="PK30" s="206"/>
      <c r="PL30" s="206"/>
      <c r="PM30" s="206"/>
      <c r="PN30" s="206"/>
      <c r="PO30" s="206"/>
      <c r="PP30" s="206"/>
      <c r="PQ30" s="206"/>
      <c r="PR30" s="206"/>
      <c r="PS30" s="206"/>
      <c r="PT30" s="206"/>
      <c r="PU30" s="206"/>
      <c r="PV30" s="206"/>
      <c r="PW30" s="206"/>
      <c r="PX30" s="206"/>
      <c r="PY30" s="206"/>
      <c r="PZ30" s="206"/>
      <c r="QA30" s="206"/>
      <c r="QB30" s="206"/>
      <c r="QC30" s="206"/>
      <c r="QD30" s="206"/>
      <c r="QE30" s="206"/>
      <c r="QF30" s="206"/>
      <c r="QG30" s="206"/>
      <c r="QH30" s="206"/>
      <c r="QI30" s="206"/>
      <c r="QJ30" s="206"/>
      <c r="QK30" s="206"/>
      <c r="QL30" s="206"/>
      <c r="QM30" s="206"/>
      <c r="QN30" s="206"/>
      <c r="QO30" s="206"/>
      <c r="QP30" s="206"/>
      <c r="QQ30" s="206"/>
      <c r="QR30" s="206"/>
      <c r="QS30" s="206"/>
      <c r="QT30" s="206"/>
      <c r="QU30" s="206"/>
      <c r="QV30" s="206"/>
      <c r="QW30" s="206"/>
      <c r="QX30" s="206"/>
      <c r="QY30" s="206"/>
      <c r="QZ30" s="206"/>
      <c r="RA30" s="206"/>
      <c r="RB30" s="206"/>
      <c r="RC30" s="206"/>
      <c r="RD30" s="206"/>
      <c r="RE30" s="206"/>
      <c r="RF30" s="206"/>
      <c r="RG30" s="206"/>
      <c r="RH30" s="206"/>
      <c r="RI30" s="206"/>
      <c r="RJ30" s="206"/>
      <c r="RK30" s="206"/>
      <c r="RL30" s="206"/>
      <c r="RM30" s="206"/>
      <c r="RN30" s="206"/>
      <c r="RO30" s="206"/>
      <c r="RP30" s="206"/>
      <c r="RQ30" s="206"/>
      <c r="RR30" s="206"/>
      <c r="RS30" s="206"/>
      <c r="RT30" s="206"/>
      <c r="RU30" s="206"/>
      <c r="RV30" s="206"/>
      <c r="RW30" s="206"/>
      <c r="RX30" s="206"/>
      <c r="RY30" s="206"/>
      <c r="RZ30" s="206"/>
      <c r="SA30" s="206"/>
      <c r="SB30" s="206"/>
      <c r="SC30" s="206"/>
      <c r="SD30" s="206"/>
      <c r="SE30" s="206"/>
      <c r="SF30" s="206"/>
      <c r="SG30" s="206"/>
      <c r="SH30" s="206"/>
      <c r="SI30" s="206"/>
      <c r="SJ30" s="206"/>
      <c r="SK30" s="206"/>
      <c r="SL30" s="206"/>
      <c r="SM30" s="206"/>
      <c r="SN30" s="206"/>
      <c r="SO30" s="206"/>
      <c r="SP30" s="206"/>
      <c r="SQ30" s="206"/>
      <c r="SR30" s="206"/>
      <c r="SS30" s="206"/>
      <c r="ST30" s="206"/>
      <c r="SU30" s="206"/>
      <c r="SV30" s="206"/>
      <c r="SW30" s="206"/>
      <c r="SX30" s="206"/>
      <c r="SY30" s="206"/>
      <c r="SZ30" s="206"/>
      <c r="TA30" s="206"/>
      <c r="TB30" s="206"/>
      <c r="TC30" s="206"/>
      <c r="TD30" s="206"/>
      <c r="TE30" s="206"/>
      <c r="TF30" s="206"/>
      <c r="TG30" s="206"/>
      <c r="TH30" s="206"/>
      <c r="TI30" s="206"/>
      <c r="TJ30" s="206"/>
      <c r="TK30" s="206"/>
      <c r="TL30" s="206"/>
      <c r="TM30" s="206"/>
      <c r="TN30" s="206"/>
      <c r="TO30" s="206"/>
      <c r="TP30" s="206"/>
      <c r="TQ30" s="206"/>
      <c r="TR30" s="206"/>
      <c r="TS30" s="206"/>
      <c r="TT30" s="206"/>
      <c r="TU30" s="206"/>
      <c r="TV30" s="206"/>
      <c r="TW30" s="206"/>
      <c r="TX30" s="206"/>
      <c r="TY30" s="206"/>
      <c r="TZ30" s="206"/>
      <c r="UA30" s="206"/>
      <c r="UB30" s="206"/>
      <c r="UC30" s="206"/>
      <c r="UD30" s="206"/>
      <c r="UE30" s="206"/>
      <c r="UF30" s="206"/>
      <c r="UG30" s="206"/>
      <c r="UH30" s="206"/>
      <c r="UI30" s="206"/>
      <c r="UJ30" s="206"/>
      <c r="UK30" s="206"/>
      <c r="UL30" s="206"/>
      <c r="UM30" s="206"/>
      <c r="UN30" s="206"/>
      <c r="UO30" s="206"/>
      <c r="UP30" s="206"/>
      <c r="UQ30" s="206"/>
      <c r="UR30" s="206"/>
      <c r="US30" s="206"/>
      <c r="UT30" s="206"/>
      <c r="UU30" s="206"/>
      <c r="UV30" s="206"/>
      <c r="UW30" s="206"/>
      <c r="UX30" s="206"/>
      <c r="UY30" s="206"/>
      <c r="UZ30" s="206"/>
      <c r="VA30" s="206"/>
      <c r="VB30" s="206"/>
      <c r="VC30" s="206"/>
      <c r="VD30" s="206"/>
      <c r="VE30" s="206"/>
      <c r="VF30" s="206"/>
      <c r="VG30" s="206"/>
      <c r="VH30" s="206"/>
      <c r="VI30" s="206"/>
      <c r="VJ30" s="206"/>
      <c r="VK30" s="206"/>
      <c r="VL30" s="206"/>
      <c r="VM30" s="206"/>
      <c r="VN30" s="206"/>
      <c r="VO30" s="206"/>
      <c r="VP30" s="206"/>
      <c r="VQ30" s="206"/>
      <c r="VR30" s="206"/>
      <c r="VS30" s="206"/>
      <c r="VT30" s="206"/>
      <c r="VU30" s="206"/>
      <c r="VV30" s="206"/>
      <c r="VW30" s="206"/>
      <c r="VX30" s="206"/>
      <c r="VY30" s="206"/>
      <c r="VZ30" s="206"/>
      <c r="WA30" s="206"/>
      <c r="WB30" s="206"/>
      <c r="WC30" s="206"/>
      <c r="WD30" s="206"/>
      <c r="WE30" s="206"/>
      <c r="WF30" s="206"/>
      <c r="WG30" s="206"/>
      <c r="WH30" s="206"/>
      <c r="WI30" s="206"/>
      <c r="WJ30" s="206"/>
      <c r="WK30" s="206"/>
      <c r="WL30" s="206"/>
      <c r="WM30" s="206"/>
      <c r="WN30" s="206"/>
      <c r="WO30" s="206"/>
      <c r="WP30" s="206"/>
      <c r="WQ30" s="206"/>
      <c r="WR30" s="206"/>
      <c r="WS30" s="206"/>
      <c r="WT30" s="206"/>
      <c r="WU30" s="206"/>
      <c r="WV30" s="206"/>
      <c r="WW30" s="206"/>
      <c r="WX30" s="206"/>
      <c r="WY30" s="206"/>
      <c r="WZ30" s="206"/>
      <c r="XA30" s="206"/>
      <c r="XB30" s="206"/>
      <c r="XC30" s="206"/>
      <c r="XD30" s="206"/>
      <c r="XE30" s="206"/>
      <c r="XF30" s="206"/>
      <c r="XG30" s="206"/>
      <c r="XH30" s="206"/>
      <c r="XI30" s="206"/>
      <c r="XJ30" s="206"/>
      <c r="XK30" s="206"/>
      <c r="XL30" s="206"/>
      <c r="XM30" s="206"/>
      <c r="XN30" s="206"/>
      <c r="XO30" s="206"/>
      <c r="XP30" s="206"/>
      <c r="XQ30" s="206"/>
      <c r="XR30" s="206"/>
      <c r="XS30" s="206"/>
      <c r="XT30" s="206"/>
    </row>
    <row r="31" spans="1:644" customFormat="1">
      <c r="A31" s="159"/>
      <c r="B31" s="92"/>
      <c r="C31" s="163"/>
      <c r="D31" s="164"/>
      <c r="E31" s="164"/>
      <c r="F31" s="162"/>
      <c r="G31" s="163"/>
      <c r="H31" s="164"/>
      <c r="I31" s="164"/>
      <c r="J31" s="162"/>
      <c r="K31" s="206"/>
      <c r="L31" s="206"/>
      <c r="M31" s="159"/>
      <c r="N31" s="92"/>
      <c r="O31" s="163"/>
      <c r="P31" s="164"/>
      <c r="Q31" s="164"/>
      <c r="R31" s="162"/>
      <c r="S31" s="163"/>
      <c r="T31" s="164"/>
      <c r="U31" s="164"/>
      <c r="V31" s="162"/>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c r="IW31" s="206"/>
      <c r="IX31" s="206"/>
      <c r="IY31" s="206"/>
      <c r="IZ31" s="206"/>
      <c r="JA31" s="206"/>
      <c r="JB31" s="206"/>
      <c r="JC31" s="206"/>
      <c r="JD31" s="206"/>
      <c r="JE31" s="206"/>
      <c r="JF31" s="206"/>
      <c r="JG31" s="206"/>
      <c r="JH31" s="206"/>
      <c r="JI31" s="206"/>
      <c r="JJ31" s="206"/>
      <c r="JK31" s="206"/>
      <c r="JL31" s="206"/>
      <c r="JM31" s="206"/>
      <c r="JN31" s="206"/>
      <c r="JO31" s="206"/>
      <c r="JP31" s="206"/>
      <c r="JQ31" s="206"/>
      <c r="JR31" s="206"/>
      <c r="JS31" s="206"/>
      <c r="JT31" s="206"/>
      <c r="JU31" s="206"/>
      <c r="JV31" s="206"/>
      <c r="JW31" s="206"/>
      <c r="JX31" s="206"/>
      <c r="JY31" s="206"/>
      <c r="JZ31" s="206"/>
      <c r="KA31" s="206"/>
      <c r="KB31" s="206"/>
      <c r="KC31" s="206"/>
      <c r="KD31" s="206"/>
      <c r="KE31" s="206"/>
      <c r="KF31" s="206"/>
      <c r="KG31" s="206"/>
      <c r="KH31" s="206"/>
      <c r="KI31" s="206"/>
      <c r="KJ31" s="206"/>
      <c r="KK31" s="206"/>
      <c r="KL31" s="206"/>
      <c r="KM31" s="206"/>
      <c r="KN31" s="206"/>
      <c r="KO31" s="206"/>
      <c r="KP31" s="206"/>
      <c r="KQ31" s="206"/>
      <c r="KR31" s="206"/>
      <c r="KS31" s="206"/>
      <c r="KT31" s="206"/>
      <c r="KU31" s="206"/>
      <c r="KV31" s="206"/>
      <c r="KW31" s="206"/>
      <c r="KX31" s="206"/>
      <c r="KY31" s="206"/>
      <c r="KZ31" s="206"/>
      <c r="LA31" s="206"/>
      <c r="LB31" s="206"/>
      <c r="LC31" s="206"/>
      <c r="LD31" s="206"/>
      <c r="LE31" s="206"/>
      <c r="LF31" s="206"/>
      <c r="LG31" s="206"/>
      <c r="LH31" s="206"/>
      <c r="LI31" s="206"/>
      <c r="LJ31" s="206"/>
      <c r="LK31" s="206"/>
      <c r="LL31" s="206"/>
      <c r="LM31" s="206"/>
      <c r="LN31" s="206"/>
      <c r="LO31" s="206"/>
      <c r="LP31" s="206"/>
      <c r="LQ31" s="206"/>
      <c r="LR31" s="206"/>
      <c r="LS31" s="206"/>
      <c r="LT31" s="206"/>
      <c r="LU31" s="206"/>
      <c r="LV31" s="206"/>
      <c r="LW31" s="206"/>
      <c r="LX31" s="206"/>
      <c r="LY31" s="206"/>
      <c r="LZ31" s="206"/>
      <c r="MA31" s="206"/>
      <c r="MB31" s="206"/>
      <c r="MC31" s="206"/>
      <c r="MD31" s="206"/>
      <c r="ME31" s="206"/>
      <c r="MF31" s="206"/>
      <c r="MG31" s="206"/>
      <c r="MH31" s="206"/>
      <c r="MI31" s="206"/>
      <c r="MJ31" s="206"/>
      <c r="MK31" s="206"/>
      <c r="ML31" s="206"/>
      <c r="MM31" s="206"/>
      <c r="MN31" s="206"/>
      <c r="MO31" s="206"/>
      <c r="MP31" s="206"/>
      <c r="MQ31" s="206"/>
      <c r="MR31" s="206"/>
      <c r="MS31" s="206"/>
      <c r="MT31" s="206"/>
      <c r="MU31" s="206"/>
      <c r="MV31" s="206"/>
      <c r="MW31" s="206"/>
      <c r="MX31" s="206"/>
      <c r="MY31" s="206"/>
      <c r="MZ31" s="206"/>
      <c r="NA31" s="206"/>
      <c r="NB31" s="206"/>
      <c r="NC31" s="206"/>
      <c r="ND31" s="206"/>
      <c r="NE31" s="206"/>
      <c r="NF31" s="206"/>
      <c r="NG31" s="206"/>
      <c r="NH31" s="206"/>
      <c r="NI31" s="206"/>
      <c r="NJ31" s="206"/>
      <c r="NK31" s="206"/>
      <c r="NL31" s="206"/>
      <c r="NM31" s="206"/>
      <c r="NN31" s="206"/>
      <c r="NO31" s="206"/>
      <c r="NP31" s="206"/>
      <c r="NQ31" s="206"/>
      <c r="NR31" s="206"/>
      <c r="NS31" s="206"/>
      <c r="NT31" s="206"/>
      <c r="NU31" s="206"/>
      <c r="NV31" s="206"/>
      <c r="NW31" s="206"/>
      <c r="NX31" s="206"/>
      <c r="NY31" s="206"/>
      <c r="NZ31" s="206"/>
      <c r="OA31" s="206"/>
      <c r="OB31" s="206"/>
      <c r="OC31" s="206"/>
      <c r="OD31" s="206"/>
      <c r="OE31" s="206"/>
      <c r="OF31" s="206"/>
      <c r="OG31" s="206"/>
      <c r="OH31" s="206"/>
      <c r="OI31" s="206"/>
      <c r="OJ31" s="206"/>
      <c r="OK31" s="206"/>
      <c r="OL31" s="206"/>
      <c r="OM31" s="206"/>
      <c r="ON31" s="206"/>
      <c r="OO31" s="206"/>
      <c r="OP31" s="206"/>
      <c r="OQ31" s="206"/>
      <c r="OR31" s="206"/>
      <c r="OS31" s="206"/>
      <c r="OT31" s="206"/>
      <c r="OU31" s="206"/>
      <c r="OV31" s="206"/>
      <c r="OW31" s="206"/>
      <c r="OX31" s="206"/>
      <c r="OY31" s="206"/>
      <c r="OZ31" s="206"/>
      <c r="PA31" s="206"/>
      <c r="PB31" s="206"/>
      <c r="PC31" s="206"/>
      <c r="PD31" s="206"/>
      <c r="PE31" s="206"/>
      <c r="PF31" s="206"/>
      <c r="PG31" s="206"/>
      <c r="PH31" s="206"/>
      <c r="PI31" s="206"/>
      <c r="PJ31" s="206"/>
      <c r="PK31" s="206"/>
      <c r="PL31" s="206"/>
      <c r="PM31" s="206"/>
      <c r="PN31" s="206"/>
      <c r="PO31" s="206"/>
      <c r="PP31" s="206"/>
      <c r="PQ31" s="206"/>
      <c r="PR31" s="206"/>
      <c r="PS31" s="206"/>
      <c r="PT31" s="206"/>
      <c r="PU31" s="206"/>
      <c r="PV31" s="206"/>
      <c r="PW31" s="206"/>
      <c r="PX31" s="206"/>
      <c r="PY31" s="206"/>
      <c r="PZ31" s="206"/>
      <c r="QA31" s="206"/>
      <c r="QB31" s="206"/>
      <c r="QC31" s="206"/>
      <c r="QD31" s="206"/>
      <c r="QE31" s="206"/>
      <c r="QF31" s="206"/>
      <c r="QG31" s="206"/>
      <c r="QH31" s="206"/>
      <c r="QI31" s="206"/>
      <c r="QJ31" s="206"/>
      <c r="QK31" s="206"/>
      <c r="QL31" s="206"/>
      <c r="QM31" s="206"/>
      <c r="QN31" s="206"/>
      <c r="QO31" s="206"/>
      <c r="QP31" s="206"/>
      <c r="QQ31" s="206"/>
      <c r="QR31" s="206"/>
      <c r="QS31" s="206"/>
      <c r="QT31" s="206"/>
      <c r="QU31" s="206"/>
      <c r="QV31" s="206"/>
      <c r="QW31" s="206"/>
      <c r="QX31" s="206"/>
      <c r="QY31" s="206"/>
      <c r="QZ31" s="206"/>
      <c r="RA31" s="206"/>
      <c r="RB31" s="206"/>
      <c r="RC31" s="206"/>
      <c r="RD31" s="206"/>
      <c r="RE31" s="206"/>
      <c r="RF31" s="206"/>
      <c r="RG31" s="206"/>
      <c r="RH31" s="206"/>
      <c r="RI31" s="206"/>
      <c r="RJ31" s="206"/>
      <c r="RK31" s="206"/>
      <c r="RL31" s="206"/>
      <c r="RM31" s="206"/>
      <c r="RN31" s="206"/>
      <c r="RO31" s="206"/>
      <c r="RP31" s="206"/>
      <c r="RQ31" s="206"/>
      <c r="RR31" s="206"/>
      <c r="RS31" s="206"/>
      <c r="RT31" s="206"/>
      <c r="RU31" s="206"/>
      <c r="RV31" s="206"/>
      <c r="RW31" s="206"/>
      <c r="RX31" s="206"/>
      <c r="RY31" s="206"/>
      <c r="RZ31" s="206"/>
      <c r="SA31" s="206"/>
      <c r="SB31" s="206"/>
      <c r="SC31" s="206"/>
      <c r="SD31" s="206"/>
      <c r="SE31" s="206"/>
      <c r="SF31" s="206"/>
      <c r="SG31" s="206"/>
      <c r="SH31" s="206"/>
      <c r="SI31" s="206"/>
      <c r="SJ31" s="206"/>
      <c r="SK31" s="206"/>
      <c r="SL31" s="206"/>
      <c r="SM31" s="206"/>
      <c r="SN31" s="206"/>
      <c r="SO31" s="206"/>
      <c r="SP31" s="206"/>
      <c r="SQ31" s="206"/>
      <c r="SR31" s="206"/>
      <c r="SS31" s="206"/>
      <c r="ST31" s="206"/>
      <c r="SU31" s="206"/>
      <c r="SV31" s="206"/>
      <c r="SW31" s="206"/>
      <c r="SX31" s="206"/>
      <c r="SY31" s="206"/>
      <c r="SZ31" s="206"/>
      <c r="TA31" s="206"/>
      <c r="TB31" s="206"/>
      <c r="TC31" s="206"/>
      <c r="TD31" s="206"/>
      <c r="TE31" s="206"/>
      <c r="TF31" s="206"/>
      <c r="TG31" s="206"/>
      <c r="TH31" s="206"/>
      <c r="TI31" s="206"/>
      <c r="TJ31" s="206"/>
      <c r="TK31" s="206"/>
      <c r="TL31" s="206"/>
      <c r="TM31" s="206"/>
      <c r="TN31" s="206"/>
      <c r="TO31" s="206"/>
      <c r="TP31" s="206"/>
      <c r="TQ31" s="206"/>
      <c r="TR31" s="206"/>
      <c r="TS31" s="206"/>
      <c r="TT31" s="206"/>
      <c r="TU31" s="206"/>
      <c r="TV31" s="206"/>
      <c r="TW31" s="206"/>
      <c r="TX31" s="206"/>
      <c r="TY31" s="206"/>
      <c r="TZ31" s="206"/>
      <c r="UA31" s="206"/>
      <c r="UB31" s="206"/>
      <c r="UC31" s="206"/>
      <c r="UD31" s="206"/>
      <c r="UE31" s="206"/>
      <c r="UF31" s="206"/>
      <c r="UG31" s="206"/>
      <c r="UH31" s="206"/>
      <c r="UI31" s="206"/>
      <c r="UJ31" s="206"/>
      <c r="UK31" s="206"/>
      <c r="UL31" s="206"/>
      <c r="UM31" s="206"/>
      <c r="UN31" s="206"/>
      <c r="UO31" s="206"/>
      <c r="UP31" s="206"/>
      <c r="UQ31" s="206"/>
      <c r="UR31" s="206"/>
      <c r="US31" s="206"/>
      <c r="UT31" s="206"/>
      <c r="UU31" s="206"/>
      <c r="UV31" s="206"/>
      <c r="UW31" s="206"/>
      <c r="UX31" s="206"/>
      <c r="UY31" s="206"/>
      <c r="UZ31" s="206"/>
      <c r="VA31" s="206"/>
      <c r="VB31" s="206"/>
      <c r="VC31" s="206"/>
      <c r="VD31" s="206"/>
      <c r="VE31" s="206"/>
      <c r="VF31" s="206"/>
      <c r="VG31" s="206"/>
      <c r="VH31" s="206"/>
      <c r="VI31" s="206"/>
      <c r="VJ31" s="206"/>
      <c r="VK31" s="206"/>
      <c r="VL31" s="206"/>
      <c r="VM31" s="206"/>
      <c r="VN31" s="206"/>
      <c r="VO31" s="206"/>
      <c r="VP31" s="206"/>
      <c r="VQ31" s="206"/>
      <c r="VR31" s="206"/>
      <c r="VS31" s="206"/>
      <c r="VT31" s="206"/>
      <c r="VU31" s="206"/>
      <c r="VV31" s="206"/>
      <c r="VW31" s="206"/>
      <c r="VX31" s="206"/>
      <c r="VY31" s="206"/>
      <c r="VZ31" s="206"/>
      <c r="WA31" s="206"/>
      <c r="WB31" s="206"/>
      <c r="WC31" s="206"/>
      <c r="WD31" s="206"/>
      <c r="WE31" s="206"/>
      <c r="WF31" s="206"/>
      <c r="WG31" s="206"/>
      <c r="WH31" s="206"/>
      <c r="WI31" s="206"/>
      <c r="WJ31" s="206"/>
      <c r="WK31" s="206"/>
      <c r="WL31" s="206"/>
      <c r="WM31" s="206"/>
      <c r="WN31" s="206"/>
      <c r="WO31" s="206"/>
      <c r="WP31" s="206"/>
      <c r="WQ31" s="206"/>
      <c r="WR31" s="206"/>
      <c r="WS31" s="206"/>
      <c r="WT31" s="206"/>
      <c r="WU31" s="206"/>
      <c r="WV31" s="206"/>
      <c r="WW31" s="206"/>
      <c r="WX31" s="206"/>
      <c r="WY31" s="206"/>
      <c r="WZ31" s="206"/>
      <c r="XA31" s="206"/>
      <c r="XB31" s="206"/>
      <c r="XC31" s="206"/>
      <c r="XD31" s="206"/>
      <c r="XE31" s="206"/>
      <c r="XF31" s="206"/>
      <c r="XG31" s="206"/>
      <c r="XH31" s="206"/>
      <c r="XI31" s="206"/>
      <c r="XJ31" s="206"/>
      <c r="XK31" s="206"/>
      <c r="XL31" s="206"/>
      <c r="XM31" s="206"/>
      <c r="XN31" s="206"/>
      <c r="XO31" s="206"/>
      <c r="XP31" s="206"/>
      <c r="XQ31" s="206"/>
      <c r="XR31" s="206"/>
      <c r="XS31" s="206"/>
      <c r="XT31" s="206"/>
    </row>
    <row r="32" spans="1:644" customFormat="1">
      <c r="A32" s="159"/>
      <c r="B32" s="92"/>
      <c r="C32" s="163"/>
      <c r="D32" s="164"/>
      <c r="E32" s="164"/>
      <c r="F32" s="162"/>
      <c r="G32" s="163"/>
      <c r="H32" s="164"/>
      <c r="I32" s="164"/>
      <c r="J32" s="162"/>
      <c r="K32" s="206"/>
      <c r="L32" s="206"/>
      <c r="M32" s="159"/>
      <c r="N32" s="92"/>
      <c r="O32" s="163"/>
      <c r="P32" s="164"/>
      <c r="Q32" s="164"/>
      <c r="R32" s="162"/>
      <c r="S32" s="163"/>
      <c r="T32" s="164"/>
      <c r="U32" s="164"/>
      <c r="V32" s="162"/>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c r="IW32" s="206"/>
      <c r="IX32" s="206"/>
      <c r="IY32" s="206"/>
      <c r="IZ32" s="206"/>
      <c r="JA32" s="206"/>
      <c r="JB32" s="206"/>
      <c r="JC32" s="206"/>
      <c r="JD32" s="206"/>
      <c r="JE32" s="206"/>
      <c r="JF32" s="206"/>
      <c r="JG32" s="206"/>
      <c r="JH32" s="206"/>
      <c r="JI32" s="206"/>
      <c r="JJ32" s="206"/>
      <c r="JK32" s="206"/>
      <c r="JL32" s="206"/>
      <c r="JM32" s="206"/>
      <c r="JN32" s="206"/>
      <c r="JO32" s="206"/>
      <c r="JP32" s="206"/>
      <c r="JQ32" s="206"/>
      <c r="JR32" s="206"/>
      <c r="JS32" s="206"/>
      <c r="JT32" s="206"/>
      <c r="JU32" s="206"/>
      <c r="JV32" s="206"/>
      <c r="JW32" s="206"/>
      <c r="JX32" s="206"/>
      <c r="JY32" s="206"/>
      <c r="JZ32" s="206"/>
      <c r="KA32" s="206"/>
      <c r="KB32" s="206"/>
      <c r="KC32" s="206"/>
      <c r="KD32" s="206"/>
      <c r="KE32" s="206"/>
      <c r="KF32" s="206"/>
      <c r="KG32" s="206"/>
      <c r="KH32" s="206"/>
      <c r="KI32" s="206"/>
      <c r="KJ32" s="206"/>
      <c r="KK32" s="206"/>
      <c r="KL32" s="206"/>
      <c r="KM32" s="206"/>
      <c r="KN32" s="206"/>
      <c r="KO32" s="206"/>
      <c r="KP32" s="206"/>
      <c r="KQ32" s="206"/>
      <c r="KR32" s="206"/>
      <c r="KS32" s="206"/>
      <c r="KT32" s="206"/>
      <c r="KU32" s="206"/>
      <c r="KV32" s="206"/>
      <c r="KW32" s="206"/>
      <c r="KX32" s="206"/>
      <c r="KY32" s="206"/>
      <c r="KZ32" s="206"/>
      <c r="LA32" s="206"/>
      <c r="LB32" s="206"/>
      <c r="LC32" s="206"/>
      <c r="LD32" s="206"/>
      <c r="LE32" s="206"/>
      <c r="LF32" s="206"/>
      <c r="LG32" s="206"/>
      <c r="LH32" s="206"/>
      <c r="LI32" s="206"/>
      <c r="LJ32" s="206"/>
      <c r="LK32" s="206"/>
      <c r="LL32" s="206"/>
      <c r="LM32" s="206"/>
      <c r="LN32" s="206"/>
      <c r="LO32" s="206"/>
      <c r="LP32" s="206"/>
      <c r="LQ32" s="206"/>
      <c r="LR32" s="206"/>
      <c r="LS32" s="206"/>
      <c r="LT32" s="206"/>
      <c r="LU32" s="206"/>
      <c r="LV32" s="206"/>
      <c r="LW32" s="206"/>
      <c r="LX32" s="206"/>
      <c r="LY32" s="206"/>
      <c r="LZ32" s="206"/>
      <c r="MA32" s="206"/>
      <c r="MB32" s="206"/>
      <c r="MC32" s="206"/>
      <c r="MD32" s="206"/>
      <c r="ME32" s="206"/>
      <c r="MF32" s="206"/>
      <c r="MG32" s="206"/>
      <c r="MH32" s="206"/>
      <c r="MI32" s="206"/>
      <c r="MJ32" s="206"/>
      <c r="MK32" s="206"/>
      <c r="ML32" s="206"/>
      <c r="MM32" s="206"/>
      <c r="MN32" s="206"/>
      <c r="MO32" s="206"/>
      <c r="MP32" s="206"/>
      <c r="MQ32" s="206"/>
      <c r="MR32" s="206"/>
      <c r="MS32" s="206"/>
      <c r="MT32" s="206"/>
      <c r="MU32" s="206"/>
      <c r="MV32" s="206"/>
      <c r="MW32" s="206"/>
      <c r="MX32" s="206"/>
      <c r="MY32" s="206"/>
      <c r="MZ32" s="206"/>
      <c r="NA32" s="206"/>
      <c r="NB32" s="206"/>
      <c r="NC32" s="206"/>
      <c r="ND32" s="206"/>
      <c r="NE32" s="206"/>
      <c r="NF32" s="206"/>
      <c r="NG32" s="206"/>
      <c r="NH32" s="206"/>
      <c r="NI32" s="206"/>
      <c r="NJ32" s="206"/>
      <c r="NK32" s="206"/>
      <c r="NL32" s="206"/>
      <c r="NM32" s="206"/>
      <c r="NN32" s="206"/>
      <c r="NO32" s="206"/>
      <c r="NP32" s="206"/>
      <c r="NQ32" s="206"/>
      <c r="NR32" s="206"/>
      <c r="NS32" s="206"/>
      <c r="NT32" s="206"/>
      <c r="NU32" s="206"/>
      <c r="NV32" s="206"/>
      <c r="NW32" s="206"/>
      <c r="NX32" s="206"/>
      <c r="NY32" s="206"/>
      <c r="NZ32" s="206"/>
      <c r="OA32" s="206"/>
      <c r="OB32" s="206"/>
      <c r="OC32" s="206"/>
      <c r="OD32" s="206"/>
      <c r="OE32" s="206"/>
      <c r="OF32" s="206"/>
      <c r="OG32" s="206"/>
      <c r="OH32" s="206"/>
      <c r="OI32" s="206"/>
      <c r="OJ32" s="206"/>
      <c r="OK32" s="206"/>
      <c r="OL32" s="206"/>
      <c r="OM32" s="206"/>
      <c r="ON32" s="206"/>
      <c r="OO32" s="206"/>
      <c r="OP32" s="206"/>
      <c r="OQ32" s="206"/>
      <c r="OR32" s="206"/>
      <c r="OS32" s="206"/>
      <c r="OT32" s="206"/>
      <c r="OU32" s="206"/>
      <c r="OV32" s="206"/>
      <c r="OW32" s="206"/>
      <c r="OX32" s="206"/>
      <c r="OY32" s="206"/>
      <c r="OZ32" s="206"/>
      <c r="PA32" s="206"/>
      <c r="PB32" s="206"/>
      <c r="PC32" s="206"/>
      <c r="PD32" s="206"/>
      <c r="PE32" s="206"/>
      <c r="PF32" s="206"/>
      <c r="PG32" s="206"/>
      <c r="PH32" s="206"/>
      <c r="PI32" s="206"/>
      <c r="PJ32" s="206"/>
      <c r="PK32" s="206"/>
      <c r="PL32" s="206"/>
      <c r="PM32" s="206"/>
      <c r="PN32" s="206"/>
      <c r="PO32" s="206"/>
      <c r="PP32" s="206"/>
      <c r="PQ32" s="206"/>
      <c r="PR32" s="206"/>
      <c r="PS32" s="206"/>
      <c r="PT32" s="206"/>
      <c r="PU32" s="206"/>
      <c r="PV32" s="206"/>
      <c r="PW32" s="206"/>
      <c r="PX32" s="206"/>
      <c r="PY32" s="206"/>
      <c r="PZ32" s="206"/>
      <c r="QA32" s="206"/>
      <c r="QB32" s="206"/>
      <c r="QC32" s="206"/>
      <c r="QD32" s="206"/>
      <c r="QE32" s="206"/>
      <c r="QF32" s="206"/>
      <c r="QG32" s="206"/>
      <c r="QH32" s="206"/>
      <c r="QI32" s="206"/>
      <c r="QJ32" s="206"/>
      <c r="QK32" s="206"/>
      <c r="QL32" s="206"/>
      <c r="QM32" s="206"/>
      <c r="QN32" s="206"/>
      <c r="QO32" s="206"/>
      <c r="QP32" s="206"/>
      <c r="QQ32" s="206"/>
      <c r="QR32" s="206"/>
      <c r="QS32" s="206"/>
      <c r="QT32" s="206"/>
      <c r="QU32" s="206"/>
      <c r="QV32" s="206"/>
      <c r="QW32" s="206"/>
      <c r="QX32" s="206"/>
      <c r="QY32" s="206"/>
      <c r="QZ32" s="206"/>
      <c r="RA32" s="206"/>
      <c r="RB32" s="206"/>
      <c r="RC32" s="206"/>
      <c r="RD32" s="206"/>
      <c r="RE32" s="206"/>
      <c r="RF32" s="206"/>
      <c r="RG32" s="206"/>
      <c r="RH32" s="206"/>
      <c r="RI32" s="206"/>
      <c r="RJ32" s="206"/>
      <c r="RK32" s="206"/>
      <c r="RL32" s="206"/>
      <c r="RM32" s="206"/>
      <c r="RN32" s="206"/>
      <c r="RO32" s="206"/>
      <c r="RP32" s="206"/>
      <c r="RQ32" s="206"/>
      <c r="RR32" s="206"/>
      <c r="RS32" s="206"/>
      <c r="RT32" s="206"/>
      <c r="RU32" s="206"/>
      <c r="RV32" s="206"/>
      <c r="RW32" s="206"/>
      <c r="RX32" s="206"/>
      <c r="RY32" s="206"/>
      <c r="RZ32" s="206"/>
      <c r="SA32" s="206"/>
      <c r="SB32" s="206"/>
      <c r="SC32" s="206"/>
      <c r="SD32" s="206"/>
      <c r="SE32" s="206"/>
      <c r="SF32" s="206"/>
      <c r="SG32" s="206"/>
      <c r="SH32" s="206"/>
      <c r="SI32" s="206"/>
      <c r="SJ32" s="206"/>
      <c r="SK32" s="206"/>
      <c r="SL32" s="206"/>
      <c r="SM32" s="206"/>
      <c r="SN32" s="206"/>
      <c r="SO32" s="206"/>
      <c r="SP32" s="206"/>
      <c r="SQ32" s="206"/>
      <c r="SR32" s="206"/>
      <c r="SS32" s="206"/>
      <c r="ST32" s="206"/>
      <c r="SU32" s="206"/>
      <c r="SV32" s="206"/>
      <c r="SW32" s="206"/>
      <c r="SX32" s="206"/>
      <c r="SY32" s="206"/>
      <c r="SZ32" s="206"/>
      <c r="TA32" s="206"/>
      <c r="TB32" s="206"/>
      <c r="TC32" s="206"/>
      <c r="TD32" s="206"/>
      <c r="TE32" s="206"/>
      <c r="TF32" s="206"/>
      <c r="TG32" s="206"/>
      <c r="TH32" s="206"/>
      <c r="TI32" s="206"/>
      <c r="TJ32" s="206"/>
      <c r="TK32" s="206"/>
      <c r="TL32" s="206"/>
      <c r="TM32" s="206"/>
      <c r="TN32" s="206"/>
      <c r="TO32" s="206"/>
      <c r="TP32" s="206"/>
      <c r="TQ32" s="206"/>
      <c r="TR32" s="206"/>
      <c r="TS32" s="206"/>
      <c r="TT32" s="206"/>
      <c r="TU32" s="206"/>
      <c r="TV32" s="206"/>
      <c r="TW32" s="206"/>
      <c r="TX32" s="206"/>
      <c r="TY32" s="206"/>
      <c r="TZ32" s="206"/>
      <c r="UA32" s="206"/>
      <c r="UB32" s="206"/>
      <c r="UC32" s="206"/>
      <c r="UD32" s="206"/>
      <c r="UE32" s="206"/>
      <c r="UF32" s="206"/>
      <c r="UG32" s="206"/>
      <c r="UH32" s="206"/>
      <c r="UI32" s="206"/>
      <c r="UJ32" s="206"/>
      <c r="UK32" s="206"/>
      <c r="UL32" s="206"/>
      <c r="UM32" s="206"/>
      <c r="UN32" s="206"/>
      <c r="UO32" s="206"/>
      <c r="UP32" s="206"/>
      <c r="UQ32" s="206"/>
      <c r="UR32" s="206"/>
      <c r="US32" s="206"/>
      <c r="UT32" s="206"/>
      <c r="UU32" s="206"/>
      <c r="UV32" s="206"/>
      <c r="UW32" s="206"/>
      <c r="UX32" s="206"/>
      <c r="UY32" s="206"/>
      <c r="UZ32" s="206"/>
      <c r="VA32" s="206"/>
      <c r="VB32" s="206"/>
      <c r="VC32" s="206"/>
      <c r="VD32" s="206"/>
      <c r="VE32" s="206"/>
      <c r="VF32" s="206"/>
      <c r="VG32" s="206"/>
      <c r="VH32" s="206"/>
      <c r="VI32" s="206"/>
      <c r="VJ32" s="206"/>
      <c r="VK32" s="206"/>
      <c r="VL32" s="206"/>
      <c r="VM32" s="206"/>
      <c r="VN32" s="206"/>
      <c r="VO32" s="206"/>
      <c r="VP32" s="206"/>
      <c r="VQ32" s="206"/>
      <c r="VR32" s="206"/>
      <c r="VS32" s="206"/>
      <c r="VT32" s="206"/>
      <c r="VU32" s="206"/>
      <c r="VV32" s="206"/>
      <c r="VW32" s="206"/>
      <c r="VX32" s="206"/>
      <c r="VY32" s="206"/>
      <c r="VZ32" s="206"/>
      <c r="WA32" s="206"/>
      <c r="WB32" s="206"/>
      <c r="WC32" s="206"/>
      <c r="WD32" s="206"/>
      <c r="WE32" s="206"/>
      <c r="WF32" s="206"/>
      <c r="WG32" s="206"/>
      <c r="WH32" s="206"/>
      <c r="WI32" s="206"/>
      <c r="WJ32" s="206"/>
      <c r="WK32" s="206"/>
      <c r="WL32" s="206"/>
      <c r="WM32" s="206"/>
      <c r="WN32" s="206"/>
      <c r="WO32" s="206"/>
      <c r="WP32" s="206"/>
      <c r="WQ32" s="206"/>
      <c r="WR32" s="206"/>
      <c r="WS32" s="206"/>
      <c r="WT32" s="206"/>
      <c r="WU32" s="206"/>
      <c r="WV32" s="206"/>
      <c r="WW32" s="206"/>
      <c r="WX32" s="206"/>
      <c r="WY32" s="206"/>
      <c r="WZ32" s="206"/>
      <c r="XA32" s="206"/>
      <c r="XB32" s="206"/>
      <c r="XC32" s="206"/>
      <c r="XD32" s="206"/>
      <c r="XE32" s="206"/>
      <c r="XF32" s="206"/>
      <c r="XG32" s="206"/>
      <c r="XH32" s="206"/>
      <c r="XI32" s="206"/>
      <c r="XJ32" s="206"/>
      <c r="XK32" s="206"/>
      <c r="XL32" s="206"/>
      <c r="XM32" s="206"/>
      <c r="XN32" s="206"/>
      <c r="XO32" s="206"/>
      <c r="XP32" s="206"/>
      <c r="XQ32" s="206"/>
      <c r="XR32" s="206"/>
      <c r="XS32" s="206"/>
      <c r="XT32" s="206"/>
    </row>
    <row r="33" spans="1:644" customFormat="1">
      <c r="A33" s="159"/>
      <c r="B33" s="92"/>
      <c r="C33" s="163"/>
      <c r="D33" s="164"/>
      <c r="E33" s="164"/>
      <c r="F33" s="162"/>
      <c r="G33" s="163"/>
      <c r="H33" s="164"/>
      <c r="I33" s="164"/>
      <c r="J33" s="162"/>
      <c r="K33" s="206"/>
      <c r="L33" s="206"/>
      <c r="M33" s="159"/>
      <c r="N33" s="92"/>
      <c r="O33" s="163"/>
      <c r="P33" s="164"/>
      <c r="Q33" s="164"/>
      <c r="R33" s="162"/>
      <c r="S33" s="163"/>
      <c r="T33" s="164"/>
      <c r="U33" s="164"/>
      <c r="V33" s="162"/>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c r="IW33" s="206"/>
      <c r="IX33" s="206"/>
      <c r="IY33" s="206"/>
      <c r="IZ33" s="206"/>
      <c r="JA33" s="206"/>
      <c r="JB33" s="206"/>
      <c r="JC33" s="206"/>
      <c r="JD33" s="206"/>
      <c r="JE33" s="206"/>
      <c r="JF33" s="206"/>
      <c r="JG33" s="206"/>
      <c r="JH33" s="206"/>
      <c r="JI33" s="206"/>
      <c r="JJ33" s="206"/>
      <c r="JK33" s="206"/>
      <c r="JL33" s="206"/>
      <c r="JM33" s="206"/>
      <c r="JN33" s="206"/>
      <c r="JO33" s="206"/>
      <c r="JP33" s="206"/>
      <c r="JQ33" s="206"/>
      <c r="JR33" s="206"/>
      <c r="JS33" s="206"/>
      <c r="JT33" s="206"/>
      <c r="JU33" s="206"/>
      <c r="JV33" s="206"/>
      <c r="JW33" s="206"/>
      <c r="JX33" s="206"/>
      <c r="JY33" s="206"/>
      <c r="JZ33" s="206"/>
      <c r="KA33" s="206"/>
      <c r="KB33" s="206"/>
      <c r="KC33" s="206"/>
      <c r="KD33" s="206"/>
      <c r="KE33" s="206"/>
      <c r="KF33" s="206"/>
      <c r="KG33" s="206"/>
      <c r="KH33" s="206"/>
      <c r="KI33" s="206"/>
      <c r="KJ33" s="206"/>
      <c r="KK33" s="206"/>
      <c r="KL33" s="206"/>
      <c r="KM33" s="206"/>
      <c r="KN33" s="206"/>
      <c r="KO33" s="206"/>
      <c r="KP33" s="206"/>
      <c r="KQ33" s="206"/>
      <c r="KR33" s="206"/>
      <c r="KS33" s="206"/>
      <c r="KT33" s="206"/>
      <c r="KU33" s="206"/>
      <c r="KV33" s="206"/>
      <c r="KW33" s="206"/>
      <c r="KX33" s="206"/>
      <c r="KY33" s="206"/>
      <c r="KZ33" s="206"/>
      <c r="LA33" s="206"/>
      <c r="LB33" s="206"/>
      <c r="LC33" s="206"/>
      <c r="LD33" s="206"/>
      <c r="LE33" s="206"/>
      <c r="LF33" s="206"/>
      <c r="LG33" s="206"/>
      <c r="LH33" s="206"/>
      <c r="LI33" s="206"/>
      <c r="LJ33" s="206"/>
      <c r="LK33" s="206"/>
      <c r="LL33" s="206"/>
      <c r="LM33" s="206"/>
      <c r="LN33" s="206"/>
      <c r="LO33" s="206"/>
      <c r="LP33" s="206"/>
      <c r="LQ33" s="206"/>
      <c r="LR33" s="206"/>
      <c r="LS33" s="206"/>
      <c r="LT33" s="206"/>
      <c r="LU33" s="206"/>
      <c r="LV33" s="206"/>
      <c r="LW33" s="206"/>
      <c r="LX33" s="206"/>
      <c r="LY33" s="206"/>
      <c r="LZ33" s="206"/>
      <c r="MA33" s="206"/>
      <c r="MB33" s="206"/>
      <c r="MC33" s="206"/>
      <c r="MD33" s="206"/>
      <c r="ME33" s="206"/>
      <c r="MF33" s="206"/>
      <c r="MG33" s="206"/>
      <c r="MH33" s="206"/>
      <c r="MI33" s="206"/>
      <c r="MJ33" s="206"/>
      <c r="MK33" s="206"/>
      <c r="ML33" s="206"/>
      <c r="MM33" s="206"/>
      <c r="MN33" s="206"/>
      <c r="MO33" s="206"/>
      <c r="MP33" s="206"/>
      <c r="MQ33" s="206"/>
      <c r="MR33" s="206"/>
      <c r="MS33" s="206"/>
      <c r="MT33" s="206"/>
      <c r="MU33" s="206"/>
      <c r="MV33" s="206"/>
      <c r="MW33" s="206"/>
      <c r="MX33" s="206"/>
      <c r="MY33" s="206"/>
      <c r="MZ33" s="206"/>
      <c r="NA33" s="206"/>
      <c r="NB33" s="206"/>
      <c r="NC33" s="206"/>
      <c r="ND33" s="206"/>
      <c r="NE33" s="206"/>
      <c r="NF33" s="206"/>
      <c r="NG33" s="206"/>
      <c r="NH33" s="206"/>
      <c r="NI33" s="206"/>
      <c r="NJ33" s="206"/>
      <c r="NK33" s="206"/>
      <c r="NL33" s="206"/>
      <c r="NM33" s="206"/>
      <c r="NN33" s="206"/>
      <c r="NO33" s="206"/>
      <c r="NP33" s="206"/>
      <c r="NQ33" s="206"/>
      <c r="NR33" s="206"/>
      <c r="NS33" s="206"/>
      <c r="NT33" s="206"/>
      <c r="NU33" s="206"/>
      <c r="NV33" s="206"/>
      <c r="NW33" s="206"/>
      <c r="NX33" s="206"/>
      <c r="NY33" s="206"/>
      <c r="NZ33" s="206"/>
      <c r="OA33" s="206"/>
      <c r="OB33" s="206"/>
      <c r="OC33" s="206"/>
      <c r="OD33" s="206"/>
      <c r="OE33" s="206"/>
      <c r="OF33" s="206"/>
      <c r="OG33" s="206"/>
      <c r="OH33" s="206"/>
      <c r="OI33" s="206"/>
      <c r="OJ33" s="206"/>
      <c r="OK33" s="206"/>
      <c r="OL33" s="206"/>
      <c r="OM33" s="206"/>
      <c r="ON33" s="206"/>
      <c r="OO33" s="206"/>
      <c r="OP33" s="206"/>
      <c r="OQ33" s="206"/>
      <c r="OR33" s="206"/>
      <c r="OS33" s="206"/>
      <c r="OT33" s="206"/>
      <c r="OU33" s="206"/>
      <c r="OV33" s="206"/>
      <c r="OW33" s="206"/>
      <c r="OX33" s="206"/>
      <c r="OY33" s="206"/>
      <c r="OZ33" s="206"/>
      <c r="PA33" s="206"/>
      <c r="PB33" s="206"/>
      <c r="PC33" s="206"/>
      <c r="PD33" s="206"/>
      <c r="PE33" s="206"/>
      <c r="PF33" s="206"/>
      <c r="PG33" s="206"/>
      <c r="PH33" s="206"/>
      <c r="PI33" s="206"/>
      <c r="PJ33" s="206"/>
      <c r="PK33" s="206"/>
      <c r="PL33" s="206"/>
      <c r="PM33" s="206"/>
      <c r="PN33" s="206"/>
      <c r="PO33" s="206"/>
      <c r="PP33" s="206"/>
      <c r="PQ33" s="206"/>
      <c r="PR33" s="206"/>
      <c r="PS33" s="206"/>
      <c r="PT33" s="206"/>
      <c r="PU33" s="206"/>
      <c r="PV33" s="206"/>
      <c r="PW33" s="206"/>
      <c r="PX33" s="206"/>
      <c r="PY33" s="206"/>
      <c r="PZ33" s="206"/>
      <c r="QA33" s="206"/>
      <c r="QB33" s="206"/>
      <c r="QC33" s="206"/>
      <c r="QD33" s="206"/>
      <c r="QE33" s="206"/>
      <c r="QF33" s="206"/>
      <c r="QG33" s="206"/>
      <c r="QH33" s="206"/>
      <c r="QI33" s="206"/>
      <c r="QJ33" s="206"/>
      <c r="QK33" s="206"/>
      <c r="QL33" s="206"/>
      <c r="QM33" s="206"/>
      <c r="QN33" s="206"/>
      <c r="QO33" s="206"/>
      <c r="QP33" s="206"/>
      <c r="QQ33" s="206"/>
      <c r="QR33" s="206"/>
      <c r="QS33" s="206"/>
      <c r="QT33" s="206"/>
      <c r="QU33" s="206"/>
      <c r="QV33" s="206"/>
      <c r="QW33" s="206"/>
      <c r="QX33" s="206"/>
      <c r="QY33" s="206"/>
      <c r="QZ33" s="206"/>
      <c r="RA33" s="206"/>
      <c r="RB33" s="206"/>
      <c r="RC33" s="206"/>
      <c r="RD33" s="206"/>
      <c r="RE33" s="206"/>
      <c r="RF33" s="206"/>
      <c r="RG33" s="206"/>
      <c r="RH33" s="206"/>
      <c r="RI33" s="206"/>
      <c r="RJ33" s="206"/>
      <c r="RK33" s="206"/>
      <c r="RL33" s="206"/>
      <c r="RM33" s="206"/>
      <c r="RN33" s="206"/>
      <c r="RO33" s="206"/>
      <c r="RP33" s="206"/>
      <c r="RQ33" s="206"/>
      <c r="RR33" s="206"/>
      <c r="RS33" s="206"/>
      <c r="RT33" s="206"/>
      <c r="RU33" s="206"/>
      <c r="RV33" s="206"/>
      <c r="RW33" s="206"/>
      <c r="RX33" s="206"/>
      <c r="RY33" s="206"/>
      <c r="RZ33" s="206"/>
      <c r="SA33" s="206"/>
      <c r="SB33" s="206"/>
      <c r="SC33" s="206"/>
      <c r="SD33" s="206"/>
      <c r="SE33" s="206"/>
      <c r="SF33" s="206"/>
      <c r="SG33" s="206"/>
      <c r="SH33" s="206"/>
      <c r="SI33" s="206"/>
      <c r="SJ33" s="206"/>
      <c r="SK33" s="206"/>
      <c r="SL33" s="206"/>
      <c r="SM33" s="206"/>
      <c r="SN33" s="206"/>
      <c r="SO33" s="206"/>
      <c r="SP33" s="206"/>
      <c r="SQ33" s="206"/>
      <c r="SR33" s="206"/>
      <c r="SS33" s="206"/>
      <c r="ST33" s="206"/>
      <c r="SU33" s="206"/>
      <c r="SV33" s="206"/>
      <c r="SW33" s="206"/>
      <c r="SX33" s="206"/>
      <c r="SY33" s="206"/>
      <c r="SZ33" s="206"/>
      <c r="TA33" s="206"/>
      <c r="TB33" s="206"/>
      <c r="TC33" s="206"/>
      <c r="TD33" s="206"/>
      <c r="TE33" s="206"/>
      <c r="TF33" s="206"/>
      <c r="TG33" s="206"/>
      <c r="TH33" s="206"/>
      <c r="TI33" s="206"/>
      <c r="TJ33" s="206"/>
      <c r="TK33" s="206"/>
      <c r="TL33" s="206"/>
      <c r="TM33" s="206"/>
      <c r="TN33" s="206"/>
      <c r="TO33" s="206"/>
      <c r="TP33" s="206"/>
      <c r="TQ33" s="206"/>
      <c r="TR33" s="206"/>
      <c r="TS33" s="206"/>
      <c r="TT33" s="206"/>
      <c r="TU33" s="206"/>
      <c r="TV33" s="206"/>
      <c r="TW33" s="206"/>
      <c r="TX33" s="206"/>
      <c r="TY33" s="206"/>
      <c r="TZ33" s="206"/>
      <c r="UA33" s="206"/>
      <c r="UB33" s="206"/>
      <c r="UC33" s="206"/>
      <c r="UD33" s="206"/>
      <c r="UE33" s="206"/>
      <c r="UF33" s="206"/>
      <c r="UG33" s="206"/>
      <c r="UH33" s="206"/>
      <c r="UI33" s="206"/>
      <c r="UJ33" s="206"/>
      <c r="UK33" s="206"/>
      <c r="UL33" s="206"/>
      <c r="UM33" s="206"/>
      <c r="UN33" s="206"/>
      <c r="UO33" s="206"/>
      <c r="UP33" s="206"/>
      <c r="UQ33" s="206"/>
      <c r="UR33" s="206"/>
      <c r="US33" s="206"/>
      <c r="UT33" s="206"/>
      <c r="UU33" s="206"/>
      <c r="UV33" s="206"/>
      <c r="UW33" s="206"/>
      <c r="UX33" s="206"/>
      <c r="UY33" s="206"/>
      <c r="UZ33" s="206"/>
      <c r="VA33" s="206"/>
      <c r="VB33" s="206"/>
      <c r="VC33" s="206"/>
      <c r="VD33" s="206"/>
      <c r="VE33" s="206"/>
      <c r="VF33" s="206"/>
      <c r="VG33" s="206"/>
      <c r="VH33" s="206"/>
      <c r="VI33" s="206"/>
      <c r="VJ33" s="206"/>
      <c r="VK33" s="206"/>
      <c r="VL33" s="206"/>
      <c r="VM33" s="206"/>
      <c r="VN33" s="206"/>
      <c r="VO33" s="206"/>
      <c r="VP33" s="206"/>
      <c r="VQ33" s="206"/>
      <c r="VR33" s="206"/>
      <c r="VS33" s="206"/>
      <c r="VT33" s="206"/>
      <c r="VU33" s="206"/>
      <c r="VV33" s="206"/>
      <c r="VW33" s="206"/>
      <c r="VX33" s="206"/>
      <c r="VY33" s="206"/>
      <c r="VZ33" s="206"/>
      <c r="WA33" s="206"/>
      <c r="WB33" s="206"/>
      <c r="WC33" s="206"/>
      <c r="WD33" s="206"/>
      <c r="WE33" s="206"/>
      <c r="WF33" s="206"/>
      <c r="WG33" s="206"/>
      <c r="WH33" s="206"/>
      <c r="WI33" s="206"/>
      <c r="WJ33" s="206"/>
      <c r="WK33" s="206"/>
      <c r="WL33" s="206"/>
      <c r="WM33" s="206"/>
      <c r="WN33" s="206"/>
      <c r="WO33" s="206"/>
      <c r="WP33" s="206"/>
      <c r="WQ33" s="206"/>
      <c r="WR33" s="206"/>
      <c r="WS33" s="206"/>
      <c r="WT33" s="206"/>
      <c r="WU33" s="206"/>
      <c r="WV33" s="206"/>
      <c r="WW33" s="206"/>
      <c r="WX33" s="206"/>
      <c r="WY33" s="206"/>
      <c r="WZ33" s="206"/>
      <c r="XA33" s="206"/>
      <c r="XB33" s="206"/>
      <c r="XC33" s="206"/>
      <c r="XD33" s="206"/>
      <c r="XE33" s="206"/>
      <c r="XF33" s="206"/>
      <c r="XG33" s="206"/>
      <c r="XH33" s="206"/>
      <c r="XI33" s="206"/>
      <c r="XJ33" s="206"/>
      <c r="XK33" s="206"/>
      <c r="XL33" s="206"/>
      <c r="XM33" s="206"/>
      <c r="XN33" s="206"/>
      <c r="XO33" s="206"/>
      <c r="XP33" s="206"/>
      <c r="XQ33" s="206"/>
      <c r="XR33" s="206"/>
      <c r="XS33" s="206"/>
      <c r="XT33" s="206"/>
    </row>
    <row r="34" spans="1:644" customFormat="1">
      <c r="A34" s="159"/>
      <c r="B34" s="92"/>
      <c r="C34" s="163"/>
      <c r="D34" s="164"/>
      <c r="E34" s="164"/>
      <c r="F34" s="162"/>
      <c r="G34" s="163"/>
      <c r="H34" s="164"/>
      <c r="I34" s="164"/>
      <c r="J34" s="162"/>
      <c r="K34" s="206"/>
      <c r="L34" s="206"/>
      <c r="M34" s="159"/>
      <c r="N34" s="92"/>
      <c r="O34" s="163"/>
      <c r="P34" s="164"/>
      <c r="Q34" s="164"/>
      <c r="R34" s="162"/>
      <c r="S34" s="163"/>
      <c r="T34" s="164"/>
      <c r="U34" s="164"/>
      <c r="V34" s="162"/>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c r="IW34" s="206"/>
      <c r="IX34" s="206"/>
      <c r="IY34" s="206"/>
      <c r="IZ34" s="206"/>
      <c r="JA34" s="206"/>
      <c r="JB34" s="206"/>
      <c r="JC34" s="206"/>
      <c r="JD34" s="206"/>
      <c r="JE34" s="206"/>
      <c r="JF34" s="206"/>
      <c r="JG34" s="206"/>
      <c r="JH34" s="206"/>
      <c r="JI34" s="206"/>
      <c r="JJ34" s="206"/>
      <c r="JK34" s="206"/>
      <c r="JL34" s="206"/>
      <c r="JM34" s="206"/>
      <c r="JN34" s="206"/>
      <c r="JO34" s="206"/>
      <c r="JP34" s="206"/>
      <c r="JQ34" s="206"/>
      <c r="JR34" s="206"/>
      <c r="JS34" s="206"/>
      <c r="JT34" s="206"/>
      <c r="JU34" s="206"/>
      <c r="JV34" s="206"/>
      <c r="JW34" s="206"/>
      <c r="JX34" s="206"/>
      <c r="JY34" s="206"/>
      <c r="JZ34" s="206"/>
      <c r="KA34" s="206"/>
      <c r="KB34" s="206"/>
      <c r="KC34" s="206"/>
      <c r="KD34" s="206"/>
      <c r="KE34" s="206"/>
      <c r="KF34" s="206"/>
      <c r="KG34" s="206"/>
      <c r="KH34" s="206"/>
      <c r="KI34" s="206"/>
      <c r="KJ34" s="206"/>
      <c r="KK34" s="206"/>
      <c r="KL34" s="206"/>
      <c r="KM34" s="206"/>
      <c r="KN34" s="206"/>
      <c r="KO34" s="206"/>
      <c r="KP34" s="206"/>
      <c r="KQ34" s="206"/>
      <c r="KR34" s="206"/>
      <c r="KS34" s="206"/>
      <c r="KT34" s="206"/>
      <c r="KU34" s="206"/>
      <c r="KV34" s="206"/>
      <c r="KW34" s="206"/>
      <c r="KX34" s="206"/>
      <c r="KY34" s="206"/>
      <c r="KZ34" s="206"/>
      <c r="LA34" s="206"/>
      <c r="LB34" s="206"/>
      <c r="LC34" s="206"/>
      <c r="LD34" s="206"/>
      <c r="LE34" s="206"/>
      <c r="LF34" s="206"/>
      <c r="LG34" s="206"/>
      <c r="LH34" s="206"/>
      <c r="LI34" s="206"/>
      <c r="LJ34" s="206"/>
      <c r="LK34" s="206"/>
      <c r="LL34" s="206"/>
      <c r="LM34" s="206"/>
      <c r="LN34" s="206"/>
      <c r="LO34" s="206"/>
      <c r="LP34" s="206"/>
      <c r="LQ34" s="206"/>
      <c r="LR34" s="206"/>
      <c r="LS34" s="206"/>
      <c r="LT34" s="206"/>
      <c r="LU34" s="206"/>
      <c r="LV34" s="206"/>
      <c r="LW34" s="206"/>
      <c r="LX34" s="206"/>
      <c r="LY34" s="206"/>
      <c r="LZ34" s="206"/>
      <c r="MA34" s="206"/>
      <c r="MB34" s="206"/>
      <c r="MC34" s="206"/>
      <c r="MD34" s="206"/>
      <c r="ME34" s="206"/>
      <c r="MF34" s="206"/>
      <c r="MG34" s="206"/>
      <c r="MH34" s="206"/>
      <c r="MI34" s="206"/>
      <c r="MJ34" s="206"/>
      <c r="MK34" s="206"/>
      <c r="ML34" s="206"/>
      <c r="MM34" s="206"/>
      <c r="MN34" s="206"/>
      <c r="MO34" s="206"/>
      <c r="MP34" s="206"/>
      <c r="MQ34" s="206"/>
      <c r="MR34" s="206"/>
      <c r="MS34" s="206"/>
      <c r="MT34" s="206"/>
      <c r="MU34" s="206"/>
      <c r="MV34" s="206"/>
      <c r="MW34" s="206"/>
      <c r="MX34" s="206"/>
      <c r="MY34" s="206"/>
      <c r="MZ34" s="206"/>
      <c r="NA34" s="206"/>
      <c r="NB34" s="206"/>
      <c r="NC34" s="206"/>
      <c r="ND34" s="206"/>
      <c r="NE34" s="206"/>
      <c r="NF34" s="206"/>
      <c r="NG34" s="206"/>
      <c r="NH34" s="206"/>
      <c r="NI34" s="206"/>
      <c r="NJ34" s="206"/>
      <c r="NK34" s="206"/>
      <c r="NL34" s="206"/>
      <c r="NM34" s="206"/>
      <c r="NN34" s="206"/>
      <c r="NO34" s="206"/>
      <c r="NP34" s="206"/>
      <c r="NQ34" s="206"/>
      <c r="NR34" s="206"/>
      <c r="NS34" s="206"/>
      <c r="NT34" s="206"/>
      <c r="NU34" s="206"/>
      <c r="NV34" s="206"/>
      <c r="NW34" s="206"/>
      <c r="NX34" s="206"/>
      <c r="NY34" s="206"/>
      <c r="NZ34" s="206"/>
      <c r="OA34" s="206"/>
      <c r="OB34" s="206"/>
      <c r="OC34" s="206"/>
      <c r="OD34" s="206"/>
      <c r="OE34" s="206"/>
      <c r="OF34" s="206"/>
      <c r="OG34" s="206"/>
      <c r="OH34" s="206"/>
      <c r="OI34" s="206"/>
      <c r="OJ34" s="206"/>
      <c r="OK34" s="206"/>
      <c r="OL34" s="206"/>
      <c r="OM34" s="206"/>
      <c r="ON34" s="206"/>
      <c r="OO34" s="206"/>
      <c r="OP34" s="206"/>
      <c r="OQ34" s="206"/>
      <c r="OR34" s="206"/>
      <c r="OS34" s="206"/>
      <c r="OT34" s="206"/>
      <c r="OU34" s="206"/>
      <c r="OV34" s="206"/>
      <c r="OW34" s="206"/>
      <c r="OX34" s="206"/>
      <c r="OY34" s="206"/>
      <c r="OZ34" s="206"/>
      <c r="PA34" s="206"/>
      <c r="PB34" s="206"/>
      <c r="PC34" s="206"/>
      <c r="PD34" s="206"/>
      <c r="PE34" s="206"/>
      <c r="PF34" s="206"/>
      <c r="PG34" s="206"/>
      <c r="PH34" s="206"/>
      <c r="PI34" s="206"/>
      <c r="PJ34" s="206"/>
      <c r="PK34" s="206"/>
      <c r="PL34" s="206"/>
      <c r="PM34" s="206"/>
      <c r="PN34" s="206"/>
      <c r="PO34" s="206"/>
      <c r="PP34" s="206"/>
      <c r="PQ34" s="206"/>
      <c r="PR34" s="206"/>
      <c r="PS34" s="206"/>
      <c r="PT34" s="206"/>
      <c r="PU34" s="206"/>
      <c r="PV34" s="206"/>
      <c r="PW34" s="206"/>
      <c r="PX34" s="206"/>
      <c r="PY34" s="206"/>
      <c r="PZ34" s="206"/>
      <c r="QA34" s="206"/>
      <c r="QB34" s="206"/>
      <c r="QC34" s="206"/>
      <c r="QD34" s="206"/>
      <c r="QE34" s="206"/>
      <c r="QF34" s="206"/>
      <c r="QG34" s="206"/>
      <c r="QH34" s="206"/>
      <c r="QI34" s="206"/>
      <c r="QJ34" s="206"/>
      <c r="QK34" s="206"/>
      <c r="QL34" s="206"/>
      <c r="QM34" s="206"/>
      <c r="QN34" s="206"/>
      <c r="QO34" s="206"/>
      <c r="QP34" s="206"/>
      <c r="QQ34" s="206"/>
      <c r="QR34" s="206"/>
      <c r="QS34" s="206"/>
      <c r="QT34" s="206"/>
      <c r="QU34" s="206"/>
      <c r="QV34" s="206"/>
      <c r="QW34" s="206"/>
      <c r="QX34" s="206"/>
      <c r="QY34" s="206"/>
      <c r="QZ34" s="206"/>
      <c r="RA34" s="206"/>
      <c r="RB34" s="206"/>
      <c r="RC34" s="206"/>
      <c r="RD34" s="206"/>
      <c r="RE34" s="206"/>
      <c r="RF34" s="206"/>
      <c r="RG34" s="206"/>
      <c r="RH34" s="206"/>
      <c r="RI34" s="206"/>
      <c r="RJ34" s="206"/>
      <c r="RK34" s="206"/>
      <c r="RL34" s="206"/>
      <c r="RM34" s="206"/>
      <c r="RN34" s="206"/>
      <c r="RO34" s="206"/>
      <c r="RP34" s="206"/>
      <c r="RQ34" s="206"/>
      <c r="RR34" s="206"/>
      <c r="RS34" s="206"/>
      <c r="RT34" s="206"/>
      <c r="RU34" s="206"/>
      <c r="RV34" s="206"/>
      <c r="RW34" s="206"/>
      <c r="RX34" s="206"/>
      <c r="RY34" s="206"/>
      <c r="RZ34" s="206"/>
      <c r="SA34" s="206"/>
      <c r="SB34" s="206"/>
      <c r="SC34" s="206"/>
      <c r="SD34" s="206"/>
      <c r="SE34" s="206"/>
      <c r="SF34" s="206"/>
      <c r="SG34" s="206"/>
      <c r="SH34" s="206"/>
      <c r="SI34" s="206"/>
      <c r="SJ34" s="206"/>
      <c r="SK34" s="206"/>
      <c r="SL34" s="206"/>
      <c r="SM34" s="206"/>
      <c r="SN34" s="206"/>
      <c r="SO34" s="206"/>
      <c r="SP34" s="206"/>
      <c r="SQ34" s="206"/>
      <c r="SR34" s="206"/>
      <c r="SS34" s="206"/>
      <c r="ST34" s="206"/>
      <c r="SU34" s="206"/>
      <c r="SV34" s="206"/>
      <c r="SW34" s="206"/>
      <c r="SX34" s="206"/>
      <c r="SY34" s="206"/>
      <c r="SZ34" s="206"/>
      <c r="TA34" s="206"/>
      <c r="TB34" s="206"/>
      <c r="TC34" s="206"/>
      <c r="TD34" s="206"/>
      <c r="TE34" s="206"/>
      <c r="TF34" s="206"/>
      <c r="TG34" s="206"/>
      <c r="TH34" s="206"/>
      <c r="TI34" s="206"/>
      <c r="TJ34" s="206"/>
      <c r="TK34" s="206"/>
      <c r="TL34" s="206"/>
      <c r="TM34" s="206"/>
      <c r="TN34" s="206"/>
      <c r="TO34" s="206"/>
      <c r="TP34" s="206"/>
      <c r="TQ34" s="206"/>
      <c r="TR34" s="206"/>
      <c r="TS34" s="206"/>
      <c r="TT34" s="206"/>
      <c r="TU34" s="206"/>
      <c r="TV34" s="206"/>
      <c r="TW34" s="206"/>
      <c r="TX34" s="206"/>
      <c r="TY34" s="206"/>
      <c r="TZ34" s="206"/>
      <c r="UA34" s="206"/>
      <c r="UB34" s="206"/>
      <c r="UC34" s="206"/>
      <c r="UD34" s="206"/>
      <c r="UE34" s="206"/>
      <c r="UF34" s="206"/>
      <c r="UG34" s="206"/>
      <c r="UH34" s="206"/>
      <c r="UI34" s="206"/>
      <c r="UJ34" s="206"/>
      <c r="UK34" s="206"/>
      <c r="UL34" s="206"/>
      <c r="UM34" s="206"/>
      <c r="UN34" s="206"/>
      <c r="UO34" s="206"/>
      <c r="UP34" s="206"/>
      <c r="UQ34" s="206"/>
      <c r="UR34" s="206"/>
      <c r="US34" s="206"/>
      <c r="UT34" s="206"/>
      <c r="UU34" s="206"/>
      <c r="UV34" s="206"/>
      <c r="UW34" s="206"/>
      <c r="UX34" s="206"/>
      <c r="UY34" s="206"/>
      <c r="UZ34" s="206"/>
      <c r="VA34" s="206"/>
      <c r="VB34" s="206"/>
      <c r="VC34" s="206"/>
      <c r="VD34" s="206"/>
      <c r="VE34" s="206"/>
      <c r="VF34" s="206"/>
      <c r="VG34" s="206"/>
      <c r="VH34" s="206"/>
      <c r="VI34" s="206"/>
      <c r="VJ34" s="206"/>
      <c r="VK34" s="206"/>
      <c r="VL34" s="206"/>
      <c r="VM34" s="206"/>
      <c r="VN34" s="206"/>
      <c r="VO34" s="206"/>
      <c r="VP34" s="206"/>
      <c r="VQ34" s="206"/>
      <c r="VR34" s="206"/>
      <c r="VS34" s="206"/>
      <c r="VT34" s="206"/>
      <c r="VU34" s="206"/>
      <c r="VV34" s="206"/>
      <c r="VW34" s="206"/>
      <c r="VX34" s="206"/>
      <c r="VY34" s="206"/>
      <c r="VZ34" s="206"/>
      <c r="WA34" s="206"/>
      <c r="WB34" s="206"/>
      <c r="WC34" s="206"/>
      <c r="WD34" s="206"/>
      <c r="WE34" s="206"/>
      <c r="WF34" s="206"/>
      <c r="WG34" s="206"/>
      <c r="WH34" s="206"/>
      <c r="WI34" s="206"/>
      <c r="WJ34" s="206"/>
      <c r="WK34" s="206"/>
      <c r="WL34" s="206"/>
      <c r="WM34" s="206"/>
      <c r="WN34" s="206"/>
      <c r="WO34" s="206"/>
      <c r="WP34" s="206"/>
      <c r="WQ34" s="206"/>
      <c r="WR34" s="206"/>
      <c r="WS34" s="206"/>
      <c r="WT34" s="206"/>
      <c r="WU34" s="206"/>
      <c r="WV34" s="206"/>
      <c r="WW34" s="206"/>
      <c r="WX34" s="206"/>
      <c r="WY34" s="206"/>
      <c r="WZ34" s="206"/>
      <c r="XA34" s="206"/>
      <c r="XB34" s="206"/>
      <c r="XC34" s="206"/>
      <c r="XD34" s="206"/>
      <c r="XE34" s="206"/>
      <c r="XF34" s="206"/>
      <c r="XG34" s="206"/>
      <c r="XH34" s="206"/>
      <c r="XI34" s="206"/>
      <c r="XJ34" s="206"/>
      <c r="XK34" s="206"/>
      <c r="XL34" s="206"/>
      <c r="XM34" s="206"/>
      <c r="XN34" s="206"/>
      <c r="XO34" s="206"/>
      <c r="XP34" s="206"/>
      <c r="XQ34" s="206"/>
      <c r="XR34" s="206"/>
      <c r="XS34" s="206"/>
      <c r="XT34" s="206"/>
    </row>
    <row r="35" spans="1:644" customFormat="1">
      <c r="A35" s="165"/>
      <c r="B35" s="166" t="s">
        <v>43</v>
      </c>
      <c r="C35" s="167"/>
      <c r="D35" s="168"/>
      <c r="E35" s="168"/>
      <c r="F35" s="169"/>
      <c r="G35" s="167"/>
      <c r="H35" s="168"/>
      <c r="I35" s="168"/>
      <c r="J35" s="169"/>
      <c r="K35" s="206"/>
      <c r="L35" s="206"/>
      <c r="M35" s="165"/>
      <c r="N35" s="166" t="s">
        <v>43</v>
      </c>
      <c r="O35" s="167"/>
      <c r="P35" s="168"/>
      <c r="Q35" s="168"/>
      <c r="R35" s="169"/>
      <c r="S35" s="167"/>
      <c r="T35" s="168"/>
      <c r="U35" s="168"/>
      <c r="V35" s="169"/>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c r="IW35" s="206"/>
      <c r="IX35" s="206"/>
      <c r="IY35" s="206"/>
      <c r="IZ35" s="206"/>
      <c r="JA35" s="206"/>
      <c r="JB35" s="206"/>
      <c r="JC35" s="206"/>
      <c r="JD35" s="206"/>
      <c r="JE35" s="206"/>
      <c r="JF35" s="206"/>
      <c r="JG35" s="206"/>
      <c r="JH35" s="206"/>
      <c r="JI35" s="206"/>
      <c r="JJ35" s="206"/>
      <c r="JK35" s="206"/>
      <c r="JL35" s="206"/>
      <c r="JM35" s="206"/>
      <c r="JN35" s="206"/>
      <c r="JO35" s="206"/>
      <c r="JP35" s="206"/>
      <c r="JQ35" s="206"/>
      <c r="JR35" s="206"/>
      <c r="JS35" s="206"/>
      <c r="JT35" s="206"/>
      <c r="JU35" s="206"/>
      <c r="JV35" s="206"/>
      <c r="JW35" s="206"/>
      <c r="JX35" s="206"/>
      <c r="JY35" s="206"/>
      <c r="JZ35" s="206"/>
      <c r="KA35" s="206"/>
      <c r="KB35" s="206"/>
      <c r="KC35" s="206"/>
      <c r="KD35" s="206"/>
      <c r="KE35" s="206"/>
      <c r="KF35" s="206"/>
      <c r="KG35" s="206"/>
      <c r="KH35" s="206"/>
      <c r="KI35" s="206"/>
      <c r="KJ35" s="206"/>
      <c r="KK35" s="206"/>
      <c r="KL35" s="206"/>
      <c r="KM35" s="206"/>
      <c r="KN35" s="206"/>
      <c r="KO35" s="206"/>
      <c r="KP35" s="206"/>
      <c r="KQ35" s="206"/>
      <c r="KR35" s="206"/>
      <c r="KS35" s="206"/>
      <c r="KT35" s="206"/>
      <c r="KU35" s="206"/>
      <c r="KV35" s="206"/>
      <c r="KW35" s="206"/>
      <c r="KX35" s="206"/>
      <c r="KY35" s="206"/>
      <c r="KZ35" s="206"/>
      <c r="LA35" s="206"/>
      <c r="LB35" s="206"/>
      <c r="LC35" s="206"/>
      <c r="LD35" s="206"/>
      <c r="LE35" s="206"/>
      <c r="LF35" s="206"/>
      <c r="LG35" s="206"/>
      <c r="LH35" s="206"/>
      <c r="LI35" s="206"/>
      <c r="LJ35" s="206"/>
      <c r="LK35" s="206"/>
      <c r="LL35" s="206"/>
      <c r="LM35" s="206"/>
      <c r="LN35" s="206"/>
      <c r="LO35" s="206"/>
      <c r="LP35" s="206"/>
      <c r="LQ35" s="206"/>
      <c r="LR35" s="206"/>
      <c r="LS35" s="206"/>
      <c r="LT35" s="206"/>
      <c r="LU35" s="206"/>
      <c r="LV35" s="206"/>
      <c r="LW35" s="206"/>
      <c r="LX35" s="206"/>
      <c r="LY35" s="206"/>
      <c r="LZ35" s="206"/>
      <c r="MA35" s="206"/>
      <c r="MB35" s="206"/>
      <c r="MC35" s="206"/>
      <c r="MD35" s="206"/>
      <c r="ME35" s="206"/>
      <c r="MF35" s="206"/>
      <c r="MG35" s="206"/>
      <c r="MH35" s="206"/>
      <c r="MI35" s="206"/>
      <c r="MJ35" s="206"/>
      <c r="MK35" s="206"/>
      <c r="ML35" s="206"/>
      <c r="MM35" s="206"/>
      <c r="MN35" s="206"/>
      <c r="MO35" s="206"/>
      <c r="MP35" s="206"/>
      <c r="MQ35" s="206"/>
      <c r="MR35" s="206"/>
      <c r="MS35" s="206"/>
      <c r="MT35" s="206"/>
      <c r="MU35" s="206"/>
      <c r="MV35" s="206"/>
      <c r="MW35" s="206"/>
      <c r="MX35" s="206"/>
      <c r="MY35" s="206"/>
      <c r="MZ35" s="206"/>
      <c r="NA35" s="206"/>
      <c r="NB35" s="206"/>
      <c r="NC35" s="206"/>
      <c r="ND35" s="206"/>
      <c r="NE35" s="206"/>
      <c r="NF35" s="206"/>
      <c r="NG35" s="206"/>
      <c r="NH35" s="206"/>
      <c r="NI35" s="206"/>
      <c r="NJ35" s="206"/>
      <c r="NK35" s="206"/>
      <c r="NL35" s="206"/>
      <c r="NM35" s="206"/>
      <c r="NN35" s="206"/>
      <c r="NO35" s="206"/>
      <c r="NP35" s="206"/>
      <c r="NQ35" s="206"/>
      <c r="NR35" s="206"/>
      <c r="NS35" s="206"/>
      <c r="NT35" s="206"/>
      <c r="NU35" s="206"/>
      <c r="NV35" s="206"/>
      <c r="NW35" s="206"/>
      <c r="NX35" s="206"/>
      <c r="NY35" s="206"/>
      <c r="NZ35" s="206"/>
      <c r="OA35" s="206"/>
      <c r="OB35" s="206"/>
      <c r="OC35" s="206"/>
      <c r="OD35" s="206"/>
      <c r="OE35" s="206"/>
      <c r="OF35" s="206"/>
      <c r="OG35" s="206"/>
      <c r="OH35" s="206"/>
      <c r="OI35" s="206"/>
      <c r="OJ35" s="206"/>
      <c r="OK35" s="206"/>
      <c r="OL35" s="206"/>
      <c r="OM35" s="206"/>
      <c r="ON35" s="206"/>
      <c r="OO35" s="206"/>
      <c r="OP35" s="206"/>
      <c r="OQ35" s="206"/>
      <c r="OR35" s="206"/>
      <c r="OS35" s="206"/>
      <c r="OT35" s="206"/>
      <c r="OU35" s="206"/>
      <c r="OV35" s="206"/>
      <c r="OW35" s="206"/>
      <c r="OX35" s="206"/>
      <c r="OY35" s="206"/>
      <c r="OZ35" s="206"/>
      <c r="PA35" s="206"/>
      <c r="PB35" s="206"/>
      <c r="PC35" s="206"/>
      <c r="PD35" s="206"/>
      <c r="PE35" s="206"/>
      <c r="PF35" s="206"/>
      <c r="PG35" s="206"/>
      <c r="PH35" s="206"/>
      <c r="PI35" s="206"/>
      <c r="PJ35" s="206"/>
      <c r="PK35" s="206"/>
      <c r="PL35" s="206"/>
      <c r="PM35" s="206"/>
      <c r="PN35" s="206"/>
      <c r="PO35" s="206"/>
      <c r="PP35" s="206"/>
      <c r="PQ35" s="206"/>
      <c r="PR35" s="206"/>
      <c r="PS35" s="206"/>
      <c r="PT35" s="206"/>
      <c r="PU35" s="206"/>
      <c r="PV35" s="206"/>
      <c r="PW35" s="206"/>
      <c r="PX35" s="206"/>
      <c r="PY35" s="206"/>
      <c r="PZ35" s="206"/>
      <c r="QA35" s="206"/>
      <c r="QB35" s="206"/>
      <c r="QC35" s="206"/>
      <c r="QD35" s="206"/>
      <c r="QE35" s="206"/>
      <c r="QF35" s="206"/>
      <c r="QG35" s="206"/>
      <c r="QH35" s="206"/>
      <c r="QI35" s="206"/>
      <c r="QJ35" s="206"/>
      <c r="QK35" s="206"/>
      <c r="QL35" s="206"/>
      <c r="QM35" s="206"/>
      <c r="QN35" s="206"/>
      <c r="QO35" s="206"/>
      <c r="QP35" s="206"/>
      <c r="QQ35" s="206"/>
      <c r="QR35" s="206"/>
      <c r="QS35" s="206"/>
      <c r="QT35" s="206"/>
      <c r="QU35" s="206"/>
      <c r="QV35" s="206"/>
      <c r="QW35" s="206"/>
      <c r="QX35" s="206"/>
      <c r="QY35" s="206"/>
      <c r="QZ35" s="206"/>
      <c r="RA35" s="206"/>
      <c r="RB35" s="206"/>
      <c r="RC35" s="206"/>
      <c r="RD35" s="206"/>
      <c r="RE35" s="206"/>
      <c r="RF35" s="206"/>
      <c r="RG35" s="206"/>
      <c r="RH35" s="206"/>
      <c r="RI35" s="206"/>
      <c r="RJ35" s="206"/>
      <c r="RK35" s="206"/>
      <c r="RL35" s="206"/>
      <c r="RM35" s="206"/>
      <c r="RN35" s="206"/>
      <c r="RO35" s="206"/>
      <c r="RP35" s="206"/>
      <c r="RQ35" s="206"/>
      <c r="RR35" s="206"/>
      <c r="RS35" s="206"/>
      <c r="RT35" s="206"/>
      <c r="RU35" s="206"/>
      <c r="RV35" s="206"/>
      <c r="RW35" s="206"/>
      <c r="RX35" s="206"/>
      <c r="RY35" s="206"/>
      <c r="RZ35" s="206"/>
      <c r="SA35" s="206"/>
      <c r="SB35" s="206"/>
      <c r="SC35" s="206"/>
      <c r="SD35" s="206"/>
      <c r="SE35" s="206"/>
      <c r="SF35" s="206"/>
      <c r="SG35" s="206"/>
      <c r="SH35" s="206"/>
      <c r="SI35" s="206"/>
      <c r="SJ35" s="206"/>
      <c r="SK35" s="206"/>
      <c r="SL35" s="206"/>
      <c r="SM35" s="206"/>
      <c r="SN35" s="206"/>
      <c r="SO35" s="206"/>
      <c r="SP35" s="206"/>
      <c r="SQ35" s="206"/>
      <c r="SR35" s="206"/>
      <c r="SS35" s="206"/>
      <c r="ST35" s="206"/>
      <c r="SU35" s="206"/>
      <c r="SV35" s="206"/>
      <c r="SW35" s="206"/>
      <c r="SX35" s="206"/>
      <c r="SY35" s="206"/>
      <c r="SZ35" s="206"/>
      <c r="TA35" s="206"/>
      <c r="TB35" s="206"/>
      <c r="TC35" s="206"/>
      <c r="TD35" s="206"/>
      <c r="TE35" s="206"/>
      <c r="TF35" s="206"/>
      <c r="TG35" s="206"/>
      <c r="TH35" s="206"/>
      <c r="TI35" s="206"/>
      <c r="TJ35" s="206"/>
      <c r="TK35" s="206"/>
      <c r="TL35" s="206"/>
      <c r="TM35" s="206"/>
      <c r="TN35" s="206"/>
      <c r="TO35" s="206"/>
      <c r="TP35" s="206"/>
      <c r="TQ35" s="206"/>
      <c r="TR35" s="206"/>
      <c r="TS35" s="206"/>
      <c r="TT35" s="206"/>
      <c r="TU35" s="206"/>
      <c r="TV35" s="206"/>
      <c r="TW35" s="206"/>
      <c r="TX35" s="206"/>
      <c r="TY35" s="206"/>
      <c r="TZ35" s="206"/>
      <c r="UA35" s="206"/>
      <c r="UB35" s="206"/>
      <c r="UC35" s="206"/>
      <c r="UD35" s="206"/>
      <c r="UE35" s="206"/>
      <c r="UF35" s="206"/>
      <c r="UG35" s="206"/>
      <c r="UH35" s="206"/>
      <c r="UI35" s="206"/>
      <c r="UJ35" s="206"/>
      <c r="UK35" s="206"/>
      <c r="UL35" s="206"/>
      <c r="UM35" s="206"/>
      <c r="UN35" s="206"/>
      <c r="UO35" s="206"/>
      <c r="UP35" s="206"/>
      <c r="UQ35" s="206"/>
      <c r="UR35" s="206"/>
      <c r="US35" s="206"/>
      <c r="UT35" s="206"/>
      <c r="UU35" s="206"/>
      <c r="UV35" s="206"/>
      <c r="UW35" s="206"/>
      <c r="UX35" s="206"/>
      <c r="UY35" s="206"/>
      <c r="UZ35" s="206"/>
      <c r="VA35" s="206"/>
      <c r="VB35" s="206"/>
      <c r="VC35" s="206"/>
      <c r="VD35" s="206"/>
      <c r="VE35" s="206"/>
      <c r="VF35" s="206"/>
      <c r="VG35" s="206"/>
      <c r="VH35" s="206"/>
      <c r="VI35" s="206"/>
      <c r="VJ35" s="206"/>
      <c r="VK35" s="206"/>
      <c r="VL35" s="206"/>
      <c r="VM35" s="206"/>
      <c r="VN35" s="206"/>
      <c r="VO35" s="206"/>
      <c r="VP35" s="206"/>
      <c r="VQ35" s="206"/>
      <c r="VR35" s="206"/>
      <c r="VS35" s="206"/>
      <c r="VT35" s="206"/>
      <c r="VU35" s="206"/>
      <c r="VV35" s="206"/>
      <c r="VW35" s="206"/>
      <c r="VX35" s="206"/>
      <c r="VY35" s="206"/>
      <c r="VZ35" s="206"/>
      <c r="WA35" s="206"/>
      <c r="WB35" s="206"/>
      <c r="WC35" s="206"/>
      <c r="WD35" s="206"/>
      <c r="WE35" s="206"/>
      <c r="WF35" s="206"/>
      <c r="WG35" s="206"/>
      <c r="WH35" s="206"/>
      <c r="WI35" s="206"/>
      <c r="WJ35" s="206"/>
      <c r="WK35" s="206"/>
      <c r="WL35" s="206"/>
      <c r="WM35" s="206"/>
      <c r="WN35" s="206"/>
      <c r="WO35" s="206"/>
      <c r="WP35" s="206"/>
      <c r="WQ35" s="206"/>
      <c r="WR35" s="206"/>
      <c r="WS35" s="206"/>
      <c r="WT35" s="206"/>
      <c r="WU35" s="206"/>
      <c r="WV35" s="206"/>
      <c r="WW35" s="206"/>
      <c r="WX35" s="206"/>
      <c r="WY35" s="206"/>
      <c r="WZ35" s="206"/>
      <c r="XA35" s="206"/>
      <c r="XB35" s="206"/>
      <c r="XC35" s="206"/>
      <c r="XD35" s="206"/>
      <c r="XE35" s="206"/>
      <c r="XF35" s="206"/>
      <c r="XG35" s="206"/>
      <c r="XH35" s="206"/>
      <c r="XI35" s="206"/>
      <c r="XJ35" s="206"/>
      <c r="XK35" s="206"/>
      <c r="XL35" s="206"/>
      <c r="XM35" s="206"/>
      <c r="XN35" s="206"/>
      <c r="XO35" s="206"/>
      <c r="XP35" s="206"/>
      <c r="XQ35" s="206"/>
      <c r="XR35" s="206"/>
      <c r="XS35" s="206"/>
      <c r="XT35" s="206"/>
    </row>
    <row r="36" spans="1:644" customFormat="1">
      <c r="A36" s="170"/>
      <c r="B36" s="57"/>
      <c r="C36" s="171"/>
      <c r="D36" s="172"/>
      <c r="E36" s="172"/>
      <c r="F36" s="173"/>
      <c r="G36" s="171"/>
      <c r="H36" s="172"/>
      <c r="I36" s="172"/>
      <c r="J36" s="173"/>
      <c r="K36" s="206"/>
      <c r="L36" s="206"/>
      <c r="M36" s="170"/>
      <c r="N36" s="57"/>
      <c r="O36" s="171"/>
      <c r="P36" s="172"/>
      <c r="Q36" s="172"/>
      <c r="R36" s="173"/>
      <c r="S36" s="171"/>
      <c r="T36" s="172"/>
      <c r="U36" s="172"/>
      <c r="V36" s="173"/>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6"/>
      <c r="JY36" s="206"/>
      <c r="JZ36" s="206"/>
      <c r="KA36" s="206"/>
      <c r="KB36" s="206"/>
      <c r="KC36" s="206"/>
      <c r="KD36" s="206"/>
      <c r="KE36" s="206"/>
      <c r="KF36" s="206"/>
      <c r="KG36" s="206"/>
      <c r="KH36" s="206"/>
      <c r="KI36" s="206"/>
      <c r="KJ36" s="206"/>
      <c r="KK36" s="206"/>
      <c r="KL36" s="206"/>
      <c r="KM36" s="206"/>
      <c r="KN36" s="206"/>
      <c r="KO36" s="206"/>
      <c r="KP36" s="206"/>
      <c r="KQ36" s="206"/>
      <c r="KR36" s="206"/>
      <c r="KS36" s="206"/>
      <c r="KT36" s="206"/>
      <c r="KU36" s="206"/>
      <c r="KV36" s="206"/>
      <c r="KW36" s="206"/>
      <c r="KX36" s="206"/>
      <c r="KY36" s="206"/>
      <c r="KZ36" s="206"/>
      <c r="LA36" s="206"/>
      <c r="LB36" s="206"/>
      <c r="LC36" s="206"/>
      <c r="LD36" s="206"/>
      <c r="LE36" s="206"/>
      <c r="LF36" s="206"/>
      <c r="LG36" s="206"/>
      <c r="LH36" s="206"/>
      <c r="LI36" s="206"/>
      <c r="LJ36" s="206"/>
      <c r="LK36" s="206"/>
      <c r="LL36" s="206"/>
      <c r="LM36" s="206"/>
      <c r="LN36" s="206"/>
      <c r="LO36" s="206"/>
      <c r="LP36" s="206"/>
      <c r="LQ36" s="206"/>
      <c r="LR36" s="206"/>
      <c r="LS36" s="206"/>
      <c r="LT36" s="206"/>
      <c r="LU36" s="206"/>
      <c r="LV36" s="206"/>
      <c r="LW36" s="206"/>
      <c r="LX36" s="206"/>
      <c r="LY36" s="206"/>
      <c r="LZ36" s="206"/>
      <c r="MA36" s="206"/>
      <c r="MB36" s="206"/>
      <c r="MC36" s="206"/>
      <c r="MD36" s="206"/>
      <c r="ME36" s="206"/>
      <c r="MF36" s="206"/>
      <c r="MG36" s="206"/>
      <c r="MH36" s="206"/>
      <c r="MI36" s="206"/>
      <c r="MJ36" s="206"/>
      <c r="MK36" s="206"/>
      <c r="ML36" s="206"/>
      <c r="MM36" s="206"/>
      <c r="MN36" s="206"/>
      <c r="MO36" s="206"/>
      <c r="MP36" s="206"/>
      <c r="MQ36" s="206"/>
      <c r="MR36" s="206"/>
      <c r="MS36" s="206"/>
      <c r="MT36" s="206"/>
      <c r="MU36" s="206"/>
      <c r="MV36" s="206"/>
      <c r="MW36" s="206"/>
      <c r="MX36" s="206"/>
      <c r="MY36" s="206"/>
      <c r="MZ36" s="206"/>
      <c r="NA36" s="206"/>
      <c r="NB36" s="206"/>
      <c r="NC36" s="206"/>
      <c r="ND36" s="206"/>
      <c r="NE36" s="206"/>
      <c r="NF36" s="206"/>
      <c r="NG36" s="206"/>
      <c r="NH36" s="206"/>
      <c r="NI36" s="206"/>
      <c r="NJ36" s="206"/>
      <c r="NK36" s="206"/>
      <c r="NL36" s="206"/>
      <c r="NM36" s="206"/>
      <c r="NN36" s="206"/>
      <c r="NO36" s="206"/>
      <c r="NP36" s="206"/>
      <c r="NQ36" s="206"/>
      <c r="NR36" s="206"/>
      <c r="NS36" s="206"/>
      <c r="NT36" s="206"/>
      <c r="NU36" s="206"/>
      <c r="NV36" s="206"/>
      <c r="NW36" s="206"/>
      <c r="NX36" s="206"/>
      <c r="NY36" s="206"/>
      <c r="NZ36" s="206"/>
      <c r="OA36" s="206"/>
      <c r="OB36" s="206"/>
      <c r="OC36" s="206"/>
      <c r="OD36" s="206"/>
      <c r="OE36" s="206"/>
      <c r="OF36" s="206"/>
      <c r="OG36" s="206"/>
      <c r="OH36" s="206"/>
      <c r="OI36" s="206"/>
      <c r="OJ36" s="206"/>
      <c r="OK36" s="206"/>
      <c r="OL36" s="206"/>
      <c r="OM36" s="206"/>
      <c r="ON36" s="206"/>
      <c r="OO36" s="206"/>
      <c r="OP36" s="206"/>
      <c r="OQ36" s="206"/>
      <c r="OR36" s="206"/>
      <c r="OS36" s="206"/>
      <c r="OT36" s="206"/>
      <c r="OU36" s="206"/>
      <c r="OV36" s="206"/>
      <c r="OW36" s="206"/>
      <c r="OX36" s="206"/>
      <c r="OY36" s="206"/>
      <c r="OZ36" s="206"/>
      <c r="PA36" s="206"/>
      <c r="PB36" s="206"/>
      <c r="PC36" s="206"/>
      <c r="PD36" s="206"/>
      <c r="PE36" s="206"/>
      <c r="PF36" s="206"/>
      <c r="PG36" s="206"/>
      <c r="PH36" s="206"/>
      <c r="PI36" s="206"/>
      <c r="PJ36" s="206"/>
      <c r="PK36" s="206"/>
      <c r="PL36" s="206"/>
      <c r="PM36" s="206"/>
      <c r="PN36" s="206"/>
      <c r="PO36" s="206"/>
      <c r="PP36" s="206"/>
      <c r="PQ36" s="206"/>
      <c r="PR36" s="206"/>
      <c r="PS36" s="206"/>
      <c r="PT36" s="206"/>
      <c r="PU36" s="206"/>
      <c r="PV36" s="206"/>
      <c r="PW36" s="206"/>
      <c r="PX36" s="206"/>
      <c r="PY36" s="206"/>
      <c r="PZ36" s="206"/>
      <c r="QA36" s="206"/>
      <c r="QB36" s="206"/>
      <c r="QC36" s="206"/>
      <c r="QD36" s="206"/>
      <c r="QE36" s="206"/>
      <c r="QF36" s="206"/>
      <c r="QG36" s="206"/>
      <c r="QH36" s="206"/>
      <c r="QI36" s="206"/>
      <c r="QJ36" s="206"/>
      <c r="QK36" s="206"/>
      <c r="QL36" s="206"/>
      <c r="QM36" s="206"/>
      <c r="QN36" s="206"/>
      <c r="QO36" s="206"/>
      <c r="QP36" s="206"/>
      <c r="QQ36" s="206"/>
      <c r="QR36" s="206"/>
      <c r="QS36" s="206"/>
      <c r="QT36" s="206"/>
      <c r="QU36" s="206"/>
      <c r="QV36" s="206"/>
      <c r="QW36" s="206"/>
      <c r="QX36" s="206"/>
      <c r="QY36" s="206"/>
      <c r="QZ36" s="206"/>
      <c r="RA36" s="206"/>
      <c r="RB36" s="206"/>
      <c r="RC36" s="206"/>
      <c r="RD36" s="206"/>
      <c r="RE36" s="206"/>
      <c r="RF36" s="206"/>
      <c r="RG36" s="206"/>
      <c r="RH36" s="206"/>
      <c r="RI36" s="206"/>
      <c r="RJ36" s="206"/>
      <c r="RK36" s="206"/>
      <c r="RL36" s="206"/>
      <c r="RM36" s="206"/>
      <c r="RN36" s="206"/>
      <c r="RO36" s="206"/>
      <c r="RP36" s="206"/>
      <c r="RQ36" s="206"/>
      <c r="RR36" s="206"/>
      <c r="RS36" s="206"/>
      <c r="RT36" s="206"/>
      <c r="RU36" s="206"/>
      <c r="RV36" s="206"/>
      <c r="RW36" s="206"/>
      <c r="RX36" s="206"/>
      <c r="RY36" s="206"/>
      <c r="RZ36" s="206"/>
      <c r="SA36" s="206"/>
      <c r="SB36" s="206"/>
      <c r="SC36" s="206"/>
      <c r="SD36" s="206"/>
      <c r="SE36" s="206"/>
      <c r="SF36" s="206"/>
      <c r="SG36" s="206"/>
      <c r="SH36" s="206"/>
      <c r="SI36" s="206"/>
      <c r="SJ36" s="206"/>
      <c r="SK36" s="206"/>
      <c r="SL36" s="206"/>
      <c r="SM36" s="206"/>
      <c r="SN36" s="206"/>
      <c r="SO36" s="206"/>
      <c r="SP36" s="206"/>
      <c r="SQ36" s="206"/>
      <c r="SR36" s="206"/>
      <c r="SS36" s="206"/>
      <c r="ST36" s="206"/>
      <c r="SU36" s="206"/>
      <c r="SV36" s="206"/>
      <c r="SW36" s="206"/>
      <c r="SX36" s="206"/>
      <c r="SY36" s="206"/>
      <c r="SZ36" s="206"/>
      <c r="TA36" s="206"/>
      <c r="TB36" s="206"/>
      <c r="TC36" s="206"/>
      <c r="TD36" s="206"/>
      <c r="TE36" s="206"/>
      <c r="TF36" s="206"/>
      <c r="TG36" s="206"/>
      <c r="TH36" s="206"/>
      <c r="TI36" s="206"/>
      <c r="TJ36" s="206"/>
      <c r="TK36" s="206"/>
      <c r="TL36" s="206"/>
      <c r="TM36" s="206"/>
      <c r="TN36" s="206"/>
      <c r="TO36" s="206"/>
      <c r="TP36" s="206"/>
      <c r="TQ36" s="206"/>
      <c r="TR36" s="206"/>
      <c r="TS36" s="206"/>
      <c r="TT36" s="206"/>
      <c r="TU36" s="206"/>
      <c r="TV36" s="206"/>
      <c r="TW36" s="206"/>
      <c r="TX36" s="206"/>
      <c r="TY36" s="206"/>
      <c r="TZ36" s="206"/>
      <c r="UA36" s="206"/>
      <c r="UB36" s="206"/>
      <c r="UC36" s="206"/>
      <c r="UD36" s="206"/>
      <c r="UE36" s="206"/>
      <c r="UF36" s="206"/>
      <c r="UG36" s="206"/>
      <c r="UH36" s="206"/>
      <c r="UI36" s="206"/>
      <c r="UJ36" s="206"/>
      <c r="UK36" s="206"/>
      <c r="UL36" s="206"/>
      <c r="UM36" s="206"/>
      <c r="UN36" s="206"/>
      <c r="UO36" s="206"/>
      <c r="UP36" s="206"/>
      <c r="UQ36" s="206"/>
      <c r="UR36" s="206"/>
      <c r="US36" s="206"/>
      <c r="UT36" s="206"/>
      <c r="UU36" s="206"/>
      <c r="UV36" s="206"/>
      <c r="UW36" s="206"/>
      <c r="UX36" s="206"/>
      <c r="UY36" s="206"/>
      <c r="UZ36" s="206"/>
      <c r="VA36" s="206"/>
      <c r="VB36" s="206"/>
      <c r="VC36" s="206"/>
      <c r="VD36" s="206"/>
      <c r="VE36" s="206"/>
      <c r="VF36" s="206"/>
      <c r="VG36" s="206"/>
      <c r="VH36" s="206"/>
      <c r="VI36" s="206"/>
      <c r="VJ36" s="206"/>
      <c r="VK36" s="206"/>
      <c r="VL36" s="206"/>
      <c r="VM36" s="206"/>
      <c r="VN36" s="206"/>
      <c r="VO36" s="206"/>
      <c r="VP36" s="206"/>
      <c r="VQ36" s="206"/>
      <c r="VR36" s="206"/>
      <c r="VS36" s="206"/>
      <c r="VT36" s="206"/>
      <c r="VU36" s="206"/>
      <c r="VV36" s="206"/>
      <c r="VW36" s="206"/>
      <c r="VX36" s="206"/>
      <c r="VY36" s="206"/>
      <c r="VZ36" s="206"/>
      <c r="WA36" s="206"/>
      <c r="WB36" s="206"/>
      <c r="WC36" s="206"/>
      <c r="WD36" s="206"/>
      <c r="WE36" s="206"/>
      <c r="WF36" s="206"/>
      <c r="WG36" s="206"/>
      <c r="WH36" s="206"/>
      <c r="WI36" s="206"/>
      <c r="WJ36" s="206"/>
      <c r="WK36" s="206"/>
      <c r="WL36" s="206"/>
      <c r="WM36" s="206"/>
      <c r="WN36" s="206"/>
      <c r="WO36" s="206"/>
      <c r="WP36" s="206"/>
      <c r="WQ36" s="206"/>
      <c r="WR36" s="206"/>
      <c r="WS36" s="206"/>
      <c r="WT36" s="206"/>
      <c r="WU36" s="206"/>
      <c r="WV36" s="206"/>
      <c r="WW36" s="206"/>
      <c r="WX36" s="206"/>
      <c r="WY36" s="206"/>
      <c r="WZ36" s="206"/>
      <c r="XA36" s="206"/>
      <c r="XB36" s="206"/>
      <c r="XC36" s="206"/>
      <c r="XD36" s="206"/>
      <c r="XE36" s="206"/>
      <c r="XF36" s="206"/>
      <c r="XG36" s="206"/>
      <c r="XH36" s="206"/>
      <c r="XI36" s="206"/>
      <c r="XJ36" s="206"/>
      <c r="XK36" s="206"/>
      <c r="XL36" s="206"/>
      <c r="XM36" s="206"/>
      <c r="XN36" s="206"/>
      <c r="XO36" s="206"/>
      <c r="XP36" s="206"/>
      <c r="XQ36" s="206"/>
      <c r="XR36" s="206"/>
      <c r="XS36" s="206"/>
      <c r="XT36" s="206"/>
    </row>
    <row r="37" spans="1:644" customFormat="1" ht="13.5" thickBot="1">
      <c r="A37" s="174"/>
      <c r="B37" s="175" t="s">
        <v>44</v>
      </c>
      <c r="C37" s="176"/>
      <c r="D37" s="177"/>
      <c r="E37" s="177"/>
      <c r="F37" s="178"/>
      <c r="G37" s="176"/>
      <c r="H37" s="177"/>
      <c r="I37" s="177"/>
      <c r="J37" s="178"/>
      <c r="K37" s="206"/>
      <c r="L37" s="206"/>
      <c r="M37" s="174"/>
      <c r="N37" s="175" t="s">
        <v>44</v>
      </c>
      <c r="O37" s="176"/>
      <c r="P37" s="177"/>
      <c r="Q37" s="177"/>
      <c r="R37" s="178"/>
      <c r="S37" s="176"/>
      <c r="T37" s="177"/>
      <c r="U37" s="177"/>
      <c r="V37" s="178"/>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6"/>
      <c r="JZ37" s="206"/>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6"/>
      <c r="LE37" s="206"/>
      <c r="LF37" s="206"/>
      <c r="LG37" s="206"/>
      <c r="LH37" s="206"/>
      <c r="LI37" s="206"/>
      <c r="LJ37" s="206"/>
      <c r="LK37" s="206"/>
      <c r="LL37" s="206"/>
      <c r="LM37" s="206"/>
      <c r="LN37" s="206"/>
      <c r="LO37" s="206"/>
      <c r="LP37" s="206"/>
      <c r="LQ37" s="206"/>
      <c r="LR37" s="206"/>
      <c r="LS37" s="206"/>
      <c r="LT37" s="206"/>
      <c r="LU37" s="206"/>
      <c r="LV37" s="206"/>
      <c r="LW37" s="206"/>
      <c r="LX37" s="206"/>
      <c r="LY37" s="206"/>
      <c r="LZ37" s="206"/>
      <c r="MA37" s="206"/>
      <c r="MB37" s="206"/>
      <c r="MC37" s="206"/>
      <c r="MD37" s="206"/>
      <c r="ME37" s="206"/>
      <c r="MF37" s="206"/>
      <c r="MG37" s="206"/>
      <c r="MH37" s="206"/>
      <c r="MI37" s="206"/>
      <c r="MJ37" s="206"/>
      <c r="MK37" s="206"/>
      <c r="ML37" s="206"/>
      <c r="MM37" s="206"/>
      <c r="MN37" s="206"/>
      <c r="MO37" s="206"/>
      <c r="MP37" s="206"/>
      <c r="MQ37" s="206"/>
      <c r="MR37" s="206"/>
      <c r="MS37" s="206"/>
      <c r="MT37" s="206"/>
      <c r="MU37" s="206"/>
      <c r="MV37" s="206"/>
      <c r="MW37" s="206"/>
      <c r="MX37" s="206"/>
      <c r="MY37" s="206"/>
      <c r="MZ37" s="206"/>
      <c r="NA37" s="206"/>
      <c r="NB37" s="206"/>
      <c r="NC37" s="206"/>
      <c r="ND37" s="206"/>
      <c r="NE37" s="206"/>
      <c r="NF37" s="206"/>
      <c r="NG37" s="206"/>
      <c r="NH37" s="206"/>
      <c r="NI37" s="206"/>
      <c r="NJ37" s="206"/>
      <c r="NK37" s="206"/>
      <c r="NL37" s="206"/>
      <c r="NM37" s="206"/>
      <c r="NN37" s="206"/>
      <c r="NO37" s="206"/>
      <c r="NP37" s="206"/>
      <c r="NQ37" s="206"/>
      <c r="NR37" s="206"/>
      <c r="NS37" s="206"/>
      <c r="NT37" s="206"/>
      <c r="NU37" s="206"/>
      <c r="NV37" s="206"/>
      <c r="NW37" s="206"/>
      <c r="NX37" s="206"/>
      <c r="NY37" s="206"/>
      <c r="NZ37" s="206"/>
      <c r="OA37" s="206"/>
      <c r="OB37" s="206"/>
      <c r="OC37" s="206"/>
      <c r="OD37" s="206"/>
      <c r="OE37" s="206"/>
      <c r="OF37" s="206"/>
      <c r="OG37" s="206"/>
      <c r="OH37" s="206"/>
      <c r="OI37" s="206"/>
      <c r="OJ37" s="206"/>
      <c r="OK37" s="206"/>
      <c r="OL37" s="206"/>
      <c r="OM37" s="206"/>
      <c r="ON37" s="206"/>
      <c r="OO37" s="206"/>
      <c r="OP37" s="206"/>
      <c r="OQ37" s="206"/>
      <c r="OR37" s="206"/>
      <c r="OS37" s="206"/>
      <c r="OT37" s="206"/>
      <c r="OU37" s="206"/>
      <c r="OV37" s="206"/>
      <c r="OW37" s="206"/>
      <c r="OX37" s="206"/>
      <c r="OY37" s="206"/>
      <c r="OZ37" s="206"/>
      <c r="PA37" s="206"/>
      <c r="PB37" s="206"/>
      <c r="PC37" s="206"/>
      <c r="PD37" s="206"/>
      <c r="PE37" s="206"/>
      <c r="PF37" s="206"/>
      <c r="PG37" s="206"/>
      <c r="PH37" s="206"/>
      <c r="PI37" s="206"/>
      <c r="PJ37" s="206"/>
      <c r="PK37" s="206"/>
      <c r="PL37" s="206"/>
      <c r="PM37" s="206"/>
      <c r="PN37" s="206"/>
      <c r="PO37" s="206"/>
      <c r="PP37" s="206"/>
      <c r="PQ37" s="206"/>
      <c r="PR37" s="206"/>
      <c r="PS37" s="206"/>
      <c r="PT37" s="206"/>
      <c r="PU37" s="206"/>
      <c r="PV37" s="206"/>
      <c r="PW37" s="206"/>
      <c r="PX37" s="206"/>
      <c r="PY37" s="206"/>
      <c r="PZ37" s="206"/>
      <c r="QA37" s="206"/>
      <c r="QB37" s="206"/>
      <c r="QC37" s="206"/>
      <c r="QD37" s="206"/>
      <c r="QE37" s="206"/>
      <c r="QF37" s="206"/>
      <c r="QG37" s="206"/>
      <c r="QH37" s="206"/>
      <c r="QI37" s="206"/>
      <c r="QJ37" s="206"/>
      <c r="QK37" s="206"/>
      <c r="QL37" s="206"/>
      <c r="QM37" s="206"/>
      <c r="QN37" s="206"/>
      <c r="QO37" s="206"/>
      <c r="QP37" s="206"/>
      <c r="QQ37" s="206"/>
      <c r="QR37" s="206"/>
      <c r="QS37" s="206"/>
      <c r="QT37" s="206"/>
      <c r="QU37" s="206"/>
      <c r="QV37" s="206"/>
      <c r="QW37" s="206"/>
      <c r="QX37" s="206"/>
      <c r="QY37" s="206"/>
      <c r="QZ37" s="206"/>
      <c r="RA37" s="206"/>
      <c r="RB37" s="206"/>
      <c r="RC37" s="206"/>
      <c r="RD37" s="206"/>
      <c r="RE37" s="206"/>
      <c r="RF37" s="206"/>
      <c r="RG37" s="206"/>
      <c r="RH37" s="206"/>
      <c r="RI37" s="206"/>
      <c r="RJ37" s="206"/>
      <c r="RK37" s="206"/>
      <c r="RL37" s="206"/>
      <c r="RM37" s="206"/>
      <c r="RN37" s="206"/>
      <c r="RO37" s="206"/>
      <c r="RP37" s="206"/>
      <c r="RQ37" s="206"/>
      <c r="RR37" s="206"/>
      <c r="RS37" s="206"/>
      <c r="RT37" s="206"/>
      <c r="RU37" s="206"/>
      <c r="RV37" s="206"/>
      <c r="RW37" s="206"/>
      <c r="RX37" s="206"/>
      <c r="RY37" s="206"/>
      <c r="RZ37" s="206"/>
      <c r="SA37" s="206"/>
      <c r="SB37" s="206"/>
      <c r="SC37" s="206"/>
      <c r="SD37" s="206"/>
      <c r="SE37" s="206"/>
      <c r="SF37" s="206"/>
      <c r="SG37" s="206"/>
      <c r="SH37" s="206"/>
      <c r="SI37" s="206"/>
      <c r="SJ37" s="206"/>
      <c r="SK37" s="206"/>
      <c r="SL37" s="206"/>
      <c r="SM37" s="206"/>
      <c r="SN37" s="206"/>
      <c r="SO37" s="206"/>
      <c r="SP37" s="206"/>
      <c r="SQ37" s="206"/>
      <c r="SR37" s="206"/>
      <c r="SS37" s="206"/>
      <c r="ST37" s="206"/>
      <c r="SU37" s="206"/>
      <c r="SV37" s="206"/>
      <c r="SW37" s="206"/>
      <c r="SX37" s="206"/>
      <c r="SY37" s="206"/>
      <c r="SZ37" s="206"/>
      <c r="TA37" s="206"/>
      <c r="TB37" s="206"/>
      <c r="TC37" s="206"/>
      <c r="TD37" s="206"/>
      <c r="TE37" s="206"/>
      <c r="TF37" s="206"/>
      <c r="TG37" s="206"/>
      <c r="TH37" s="206"/>
      <c r="TI37" s="206"/>
      <c r="TJ37" s="206"/>
      <c r="TK37" s="206"/>
      <c r="TL37" s="206"/>
      <c r="TM37" s="206"/>
      <c r="TN37" s="206"/>
      <c r="TO37" s="206"/>
      <c r="TP37" s="206"/>
      <c r="TQ37" s="206"/>
      <c r="TR37" s="206"/>
      <c r="TS37" s="206"/>
      <c r="TT37" s="206"/>
      <c r="TU37" s="206"/>
      <c r="TV37" s="206"/>
      <c r="TW37" s="206"/>
      <c r="TX37" s="206"/>
      <c r="TY37" s="206"/>
      <c r="TZ37" s="206"/>
      <c r="UA37" s="206"/>
      <c r="UB37" s="206"/>
      <c r="UC37" s="206"/>
      <c r="UD37" s="206"/>
      <c r="UE37" s="206"/>
      <c r="UF37" s="206"/>
      <c r="UG37" s="206"/>
      <c r="UH37" s="206"/>
      <c r="UI37" s="206"/>
      <c r="UJ37" s="206"/>
      <c r="UK37" s="206"/>
      <c r="UL37" s="206"/>
      <c r="UM37" s="206"/>
      <c r="UN37" s="206"/>
      <c r="UO37" s="206"/>
      <c r="UP37" s="206"/>
      <c r="UQ37" s="206"/>
      <c r="UR37" s="206"/>
      <c r="US37" s="206"/>
      <c r="UT37" s="206"/>
      <c r="UU37" s="206"/>
      <c r="UV37" s="206"/>
      <c r="UW37" s="206"/>
      <c r="UX37" s="206"/>
      <c r="UY37" s="206"/>
      <c r="UZ37" s="206"/>
      <c r="VA37" s="206"/>
      <c r="VB37" s="206"/>
      <c r="VC37" s="206"/>
      <c r="VD37" s="206"/>
      <c r="VE37" s="206"/>
      <c r="VF37" s="206"/>
      <c r="VG37" s="206"/>
      <c r="VH37" s="206"/>
      <c r="VI37" s="206"/>
      <c r="VJ37" s="206"/>
      <c r="VK37" s="206"/>
      <c r="VL37" s="206"/>
      <c r="VM37" s="206"/>
      <c r="VN37" s="206"/>
      <c r="VO37" s="206"/>
      <c r="VP37" s="206"/>
      <c r="VQ37" s="206"/>
      <c r="VR37" s="206"/>
      <c r="VS37" s="206"/>
      <c r="VT37" s="206"/>
      <c r="VU37" s="206"/>
      <c r="VV37" s="206"/>
      <c r="VW37" s="206"/>
      <c r="VX37" s="206"/>
      <c r="VY37" s="206"/>
      <c r="VZ37" s="206"/>
      <c r="WA37" s="206"/>
      <c r="WB37" s="206"/>
      <c r="WC37" s="206"/>
      <c r="WD37" s="206"/>
      <c r="WE37" s="206"/>
      <c r="WF37" s="206"/>
      <c r="WG37" s="206"/>
      <c r="WH37" s="206"/>
      <c r="WI37" s="206"/>
      <c r="WJ37" s="206"/>
      <c r="WK37" s="206"/>
      <c r="WL37" s="206"/>
      <c r="WM37" s="206"/>
      <c r="WN37" s="206"/>
      <c r="WO37" s="206"/>
      <c r="WP37" s="206"/>
      <c r="WQ37" s="206"/>
      <c r="WR37" s="206"/>
      <c r="WS37" s="206"/>
      <c r="WT37" s="206"/>
      <c r="WU37" s="206"/>
      <c r="WV37" s="206"/>
      <c r="WW37" s="206"/>
      <c r="WX37" s="206"/>
      <c r="WY37" s="206"/>
      <c r="WZ37" s="206"/>
      <c r="XA37" s="206"/>
      <c r="XB37" s="206"/>
      <c r="XC37" s="206"/>
      <c r="XD37" s="206"/>
      <c r="XE37" s="206"/>
      <c r="XF37" s="206"/>
      <c r="XG37" s="206"/>
      <c r="XH37" s="206"/>
      <c r="XI37" s="206"/>
      <c r="XJ37" s="206"/>
      <c r="XK37" s="206"/>
      <c r="XL37" s="206"/>
      <c r="XM37" s="206"/>
      <c r="XN37" s="206"/>
      <c r="XO37" s="206"/>
      <c r="XP37" s="206"/>
      <c r="XQ37" s="206"/>
      <c r="XR37" s="206"/>
      <c r="XS37" s="206"/>
      <c r="XT37" s="206"/>
    </row>
    <row r="38" spans="1:644" ht="13.5" thickBot="1">
      <c r="E38" s="1756"/>
      <c r="F38" s="1756"/>
      <c r="Q38" s="1756"/>
      <c r="R38" s="1756"/>
    </row>
    <row r="39" spans="1:644" customFormat="1">
      <c r="A39" s="152" t="s">
        <v>34</v>
      </c>
      <c r="B39" s="153"/>
      <c r="C39" s="2753" t="str">
        <f>'PAGE DE GARDE'!$B$16</f>
        <v>REALITE 2014</v>
      </c>
      <c r="D39" s="2753"/>
      <c r="E39" s="2753"/>
      <c r="F39" s="2753"/>
      <c r="G39" s="2753" t="str">
        <f>'PAGE DE GARDE'!$B$14</f>
        <v>REALITE 2015</v>
      </c>
      <c r="H39" s="2753"/>
      <c r="I39" s="2753"/>
      <c r="J39" s="2753"/>
      <c r="K39" s="206"/>
      <c r="L39" s="206"/>
      <c r="M39" s="152" t="s">
        <v>703</v>
      </c>
      <c r="N39" s="153"/>
      <c r="O39" s="2753" t="str">
        <f>'PAGE DE GARDE'!$B$16</f>
        <v>REALITE 2014</v>
      </c>
      <c r="P39" s="2753"/>
      <c r="Q39" s="2753"/>
      <c r="R39" s="2753"/>
      <c r="S39" s="2753" t="str">
        <f>'PAGE DE GARDE'!$B$14</f>
        <v>REALITE 2015</v>
      </c>
      <c r="T39" s="2753"/>
      <c r="U39" s="2753"/>
      <c r="V39" s="2753"/>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c r="IW39" s="206"/>
      <c r="IX39" s="206"/>
      <c r="IY39" s="206"/>
      <c r="IZ39" s="206"/>
      <c r="JA39" s="206"/>
      <c r="JB39" s="206"/>
      <c r="JC39" s="206"/>
      <c r="JD39" s="206"/>
      <c r="JE39" s="206"/>
      <c r="JF39" s="206"/>
      <c r="JG39" s="206"/>
      <c r="JH39" s="206"/>
      <c r="JI39" s="206"/>
      <c r="JJ39" s="206"/>
      <c r="JK39" s="206"/>
      <c r="JL39" s="206"/>
      <c r="JM39" s="206"/>
      <c r="JN39" s="206"/>
      <c r="JO39" s="206"/>
      <c r="JP39" s="206"/>
      <c r="JQ39" s="206"/>
      <c r="JR39" s="206"/>
      <c r="JS39" s="206"/>
      <c r="JT39" s="206"/>
      <c r="JU39" s="206"/>
      <c r="JV39" s="206"/>
      <c r="JW39" s="206"/>
      <c r="JX39" s="206"/>
      <c r="JY39" s="206"/>
      <c r="JZ39" s="206"/>
      <c r="KA39" s="206"/>
      <c r="KB39" s="206"/>
      <c r="KC39" s="206"/>
      <c r="KD39" s="206"/>
      <c r="KE39" s="206"/>
      <c r="KF39" s="206"/>
      <c r="KG39" s="206"/>
      <c r="KH39" s="206"/>
      <c r="KI39" s="206"/>
      <c r="KJ39" s="206"/>
      <c r="KK39" s="206"/>
      <c r="KL39" s="206"/>
      <c r="KM39" s="206"/>
      <c r="KN39" s="206"/>
      <c r="KO39" s="206"/>
      <c r="KP39" s="206"/>
      <c r="KQ39" s="206"/>
      <c r="KR39" s="206"/>
      <c r="KS39" s="206"/>
      <c r="KT39" s="206"/>
      <c r="KU39" s="206"/>
      <c r="KV39" s="206"/>
      <c r="KW39" s="206"/>
      <c r="KX39" s="206"/>
      <c r="KY39" s="206"/>
      <c r="KZ39" s="206"/>
      <c r="LA39" s="206"/>
      <c r="LB39" s="206"/>
      <c r="LC39" s="206"/>
      <c r="LD39" s="206"/>
      <c r="LE39" s="206"/>
      <c r="LF39" s="206"/>
      <c r="LG39" s="206"/>
      <c r="LH39" s="206"/>
      <c r="LI39" s="206"/>
      <c r="LJ39" s="206"/>
      <c r="LK39" s="206"/>
      <c r="LL39" s="206"/>
      <c r="LM39" s="206"/>
      <c r="LN39" s="206"/>
      <c r="LO39" s="206"/>
      <c r="LP39" s="206"/>
      <c r="LQ39" s="206"/>
      <c r="LR39" s="206"/>
      <c r="LS39" s="206"/>
      <c r="LT39" s="206"/>
      <c r="LU39" s="206"/>
      <c r="LV39" s="206"/>
      <c r="LW39" s="206"/>
      <c r="LX39" s="206"/>
      <c r="LY39" s="206"/>
      <c r="LZ39" s="206"/>
      <c r="MA39" s="206"/>
      <c r="MB39" s="206"/>
      <c r="MC39" s="206"/>
      <c r="MD39" s="206"/>
      <c r="ME39" s="206"/>
      <c r="MF39" s="206"/>
      <c r="MG39" s="206"/>
      <c r="MH39" s="206"/>
      <c r="MI39" s="206"/>
      <c r="MJ39" s="206"/>
      <c r="MK39" s="206"/>
      <c r="ML39" s="206"/>
      <c r="MM39" s="206"/>
      <c r="MN39" s="206"/>
      <c r="MO39" s="206"/>
      <c r="MP39" s="206"/>
      <c r="MQ39" s="206"/>
      <c r="MR39" s="206"/>
      <c r="MS39" s="206"/>
      <c r="MT39" s="206"/>
      <c r="MU39" s="206"/>
      <c r="MV39" s="206"/>
      <c r="MW39" s="206"/>
      <c r="MX39" s="206"/>
      <c r="MY39" s="206"/>
      <c r="MZ39" s="206"/>
      <c r="NA39" s="206"/>
      <c r="NB39" s="206"/>
      <c r="NC39" s="206"/>
      <c r="ND39" s="206"/>
      <c r="NE39" s="206"/>
      <c r="NF39" s="206"/>
      <c r="NG39" s="206"/>
      <c r="NH39" s="206"/>
      <c r="NI39" s="206"/>
      <c r="NJ39" s="206"/>
      <c r="NK39" s="206"/>
      <c r="NL39" s="206"/>
      <c r="NM39" s="206"/>
      <c r="NN39" s="206"/>
      <c r="NO39" s="206"/>
      <c r="NP39" s="206"/>
      <c r="NQ39" s="206"/>
      <c r="NR39" s="206"/>
      <c r="NS39" s="206"/>
      <c r="NT39" s="206"/>
      <c r="NU39" s="206"/>
      <c r="NV39" s="206"/>
      <c r="NW39" s="206"/>
      <c r="NX39" s="206"/>
      <c r="NY39" s="206"/>
      <c r="NZ39" s="206"/>
      <c r="OA39" s="206"/>
      <c r="OB39" s="206"/>
      <c r="OC39" s="206"/>
      <c r="OD39" s="206"/>
      <c r="OE39" s="206"/>
      <c r="OF39" s="206"/>
      <c r="OG39" s="206"/>
      <c r="OH39" s="206"/>
      <c r="OI39" s="206"/>
      <c r="OJ39" s="206"/>
      <c r="OK39" s="206"/>
      <c r="OL39" s="206"/>
      <c r="OM39" s="206"/>
      <c r="ON39" s="206"/>
      <c r="OO39" s="206"/>
      <c r="OP39" s="206"/>
      <c r="OQ39" s="206"/>
      <c r="OR39" s="206"/>
      <c r="OS39" s="206"/>
      <c r="OT39" s="206"/>
      <c r="OU39" s="206"/>
      <c r="OV39" s="206"/>
      <c r="OW39" s="206"/>
      <c r="OX39" s="206"/>
      <c r="OY39" s="206"/>
      <c r="OZ39" s="206"/>
      <c r="PA39" s="206"/>
      <c r="PB39" s="206"/>
      <c r="PC39" s="206"/>
      <c r="PD39" s="206"/>
      <c r="PE39" s="206"/>
      <c r="PF39" s="206"/>
      <c r="PG39" s="206"/>
      <c r="PH39" s="206"/>
      <c r="PI39" s="206"/>
      <c r="PJ39" s="206"/>
      <c r="PK39" s="206"/>
      <c r="PL39" s="206"/>
      <c r="PM39" s="206"/>
      <c r="PN39" s="206"/>
      <c r="PO39" s="206"/>
      <c r="PP39" s="206"/>
      <c r="PQ39" s="206"/>
      <c r="PR39" s="206"/>
      <c r="PS39" s="206"/>
      <c r="PT39" s="206"/>
      <c r="PU39" s="206"/>
      <c r="PV39" s="206"/>
      <c r="PW39" s="206"/>
      <c r="PX39" s="206"/>
      <c r="PY39" s="206"/>
      <c r="PZ39" s="206"/>
      <c r="QA39" s="206"/>
      <c r="QB39" s="206"/>
      <c r="QC39" s="206"/>
      <c r="QD39" s="206"/>
      <c r="QE39" s="206"/>
      <c r="QF39" s="206"/>
      <c r="QG39" s="206"/>
      <c r="QH39" s="206"/>
      <c r="QI39" s="206"/>
      <c r="QJ39" s="206"/>
      <c r="QK39" s="206"/>
      <c r="QL39" s="206"/>
      <c r="QM39" s="206"/>
      <c r="QN39" s="206"/>
      <c r="QO39" s="206"/>
      <c r="QP39" s="206"/>
      <c r="QQ39" s="206"/>
      <c r="QR39" s="206"/>
      <c r="QS39" s="206"/>
      <c r="QT39" s="206"/>
      <c r="QU39" s="206"/>
      <c r="QV39" s="206"/>
      <c r="QW39" s="206"/>
      <c r="QX39" s="206"/>
      <c r="QY39" s="206"/>
      <c r="QZ39" s="206"/>
      <c r="RA39" s="206"/>
      <c r="RB39" s="206"/>
      <c r="RC39" s="206"/>
      <c r="RD39" s="206"/>
      <c r="RE39" s="206"/>
      <c r="RF39" s="206"/>
      <c r="RG39" s="206"/>
      <c r="RH39" s="206"/>
      <c r="RI39" s="206"/>
      <c r="RJ39" s="206"/>
      <c r="RK39" s="206"/>
      <c r="RL39" s="206"/>
      <c r="RM39" s="206"/>
      <c r="RN39" s="206"/>
      <c r="RO39" s="206"/>
      <c r="RP39" s="206"/>
      <c r="RQ39" s="206"/>
      <c r="RR39" s="206"/>
      <c r="RS39" s="206"/>
      <c r="RT39" s="206"/>
      <c r="RU39" s="206"/>
      <c r="RV39" s="206"/>
      <c r="RW39" s="206"/>
      <c r="RX39" s="206"/>
      <c r="RY39" s="206"/>
      <c r="RZ39" s="206"/>
      <c r="SA39" s="206"/>
      <c r="SB39" s="206"/>
      <c r="SC39" s="206"/>
      <c r="SD39" s="206"/>
      <c r="SE39" s="206"/>
      <c r="SF39" s="206"/>
      <c r="SG39" s="206"/>
      <c r="SH39" s="206"/>
      <c r="SI39" s="206"/>
      <c r="SJ39" s="206"/>
      <c r="SK39" s="206"/>
      <c r="SL39" s="206"/>
      <c r="SM39" s="206"/>
      <c r="SN39" s="206"/>
      <c r="SO39" s="206"/>
      <c r="SP39" s="206"/>
      <c r="SQ39" s="206"/>
      <c r="SR39" s="206"/>
      <c r="SS39" s="206"/>
      <c r="ST39" s="206"/>
      <c r="SU39" s="206"/>
      <c r="SV39" s="206"/>
      <c r="SW39" s="206"/>
      <c r="SX39" s="206"/>
      <c r="SY39" s="206"/>
      <c r="SZ39" s="206"/>
      <c r="TA39" s="206"/>
      <c r="TB39" s="206"/>
      <c r="TC39" s="206"/>
      <c r="TD39" s="206"/>
      <c r="TE39" s="206"/>
      <c r="TF39" s="206"/>
      <c r="TG39" s="206"/>
      <c r="TH39" s="206"/>
      <c r="TI39" s="206"/>
      <c r="TJ39" s="206"/>
      <c r="TK39" s="206"/>
      <c r="TL39" s="206"/>
      <c r="TM39" s="206"/>
      <c r="TN39" s="206"/>
      <c r="TO39" s="206"/>
      <c r="TP39" s="206"/>
      <c r="TQ39" s="206"/>
      <c r="TR39" s="206"/>
      <c r="TS39" s="206"/>
      <c r="TT39" s="206"/>
      <c r="TU39" s="206"/>
      <c r="TV39" s="206"/>
      <c r="TW39" s="206"/>
      <c r="TX39" s="206"/>
      <c r="TY39" s="206"/>
      <c r="TZ39" s="206"/>
      <c r="UA39" s="206"/>
      <c r="UB39" s="206"/>
      <c r="UC39" s="206"/>
      <c r="UD39" s="206"/>
      <c r="UE39" s="206"/>
      <c r="UF39" s="206"/>
      <c r="UG39" s="206"/>
      <c r="UH39" s="206"/>
      <c r="UI39" s="206"/>
      <c r="UJ39" s="206"/>
      <c r="UK39" s="206"/>
      <c r="UL39" s="206"/>
      <c r="UM39" s="206"/>
      <c r="UN39" s="206"/>
      <c r="UO39" s="206"/>
      <c r="UP39" s="206"/>
      <c r="UQ39" s="206"/>
      <c r="UR39" s="206"/>
      <c r="US39" s="206"/>
      <c r="UT39" s="206"/>
      <c r="UU39" s="206"/>
      <c r="UV39" s="206"/>
      <c r="UW39" s="206"/>
      <c r="UX39" s="206"/>
      <c r="UY39" s="206"/>
      <c r="UZ39" s="206"/>
      <c r="VA39" s="206"/>
      <c r="VB39" s="206"/>
      <c r="VC39" s="206"/>
      <c r="VD39" s="206"/>
      <c r="VE39" s="206"/>
      <c r="VF39" s="206"/>
      <c r="VG39" s="206"/>
      <c r="VH39" s="206"/>
      <c r="VI39" s="206"/>
      <c r="VJ39" s="206"/>
      <c r="VK39" s="206"/>
      <c r="VL39" s="206"/>
      <c r="VM39" s="206"/>
      <c r="VN39" s="206"/>
      <c r="VO39" s="206"/>
      <c r="VP39" s="206"/>
      <c r="VQ39" s="206"/>
      <c r="VR39" s="206"/>
      <c r="VS39" s="206"/>
      <c r="VT39" s="206"/>
      <c r="VU39" s="206"/>
      <c r="VV39" s="206"/>
      <c r="VW39" s="206"/>
      <c r="VX39" s="206"/>
      <c r="VY39" s="206"/>
      <c r="VZ39" s="206"/>
      <c r="WA39" s="206"/>
      <c r="WB39" s="206"/>
      <c r="WC39" s="206"/>
      <c r="WD39" s="206"/>
      <c r="WE39" s="206"/>
      <c r="WF39" s="206"/>
      <c r="WG39" s="206"/>
      <c r="WH39" s="206"/>
      <c r="WI39" s="206"/>
      <c r="WJ39" s="206"/>
      <c r="WK39" s="206"/>
      <c r="WL39" s="206"/>
      <c r="WM39" s="206"/>
      <c r="WN39" s="206"/>
      <c r="WO39" s="206"/>
      <c r="WP39" s="206"/>
      <c r="WQ39" s="206"/>
      <c r="WR39" s="206"/>
      <c r="WS39" s="206"/>
      <c r="WT39" s="206"/>
      <c r="WU39" s="206"/>
      <c r="WV39" s="206"/>
      <c r="WW39" s="206"/>
      <c r="WX39" s="206"/>
      <c r="WY39" s="206"/>
      <c r="WZ39" s="206"/>
      <c r="XA39" s="206"/>
      <c r="XB39" s="206"/>
      <c r="XC39" s="206"/>
      <c r="XD39" s="206"/>
      <c r="XE39" s="206"/>
      <c r="XF39" s="206"/>
      <c r="XG39" s="206"/>
      <c r="XH39" s="206"/>
      <c r="XI39" s="206"/>
      <c r="XJ39" s="206"/>
      <c r="XK39" s="206"/>
      <c r="XL39" s="206"/>
      <c r="XM39" s="206"/>
      <c r="XN39" s="206"/>
      <c r="XO39" s="206"/>
      <c r="XP39" s="206"/>
      <c r="XQ39" s="206"/>
      <c r="XR39" s="206"/>
      <c r="XS39" s="206"/>
      <c r="XT39" s="206"/>
    </row>
    <row r="40" spans="1:644" customFormat="1">
      <c r="A40" s="154" t="s">
        <v>40</v>
      </c>
      <c r="B40" s="155" t="s">
        <v>41</v>
      </c>
      <c r="C40" s="156" t="s">
        <v>11</v>
      </c>
      <c r="D40" s="157" t="s">
        <v>363</v>
      </c>
      <c r="E40" s="157" t="s">
        <v>48</v>
      </c>
      <c r="F40" s="158" t="s">
        <v>42</v>
      </c>
      <c r="G40" s="156" t="s">
        <v>11</v>
      </c>
      <c r="H40" s="157" t="s">
        <v>363</v>
      </c>
      <c r="I40" s="157" t="s">
        <v>48</v>
      </c>
      <c r="J40" s="158" t="s">
        <v>42</v>
      </c>
      <c r="K40" s="206"/>
      <c r="L40" s="206"/>
      <c r="M40" s="154" t="s">
        <v>40</v>
      </c>
      <c r="N40" s="155" t="s">
        <v>41</v>
      </c>
      <c r="O40" s="156" t="s">
        <v>11</v>
      </c>
      <c r="P40" s="157" t="s">
        <v>363</v>
      </c>
      <c r="Q40" s="157" t="s">
        <v>48</v>
      </c>
      <c r="R40" s="158" t="s">
        <v>42</v>
      </c>
      <c r="S40" s="156" t="s">
        <v>11</v>
      </c>
      <c r="T40" s="157" t="s">
        <v>363</v>
      </c>
      <c r="U40" s="157" t="s">
        <v>48</v>
      </c>
      <c r="V40" s="158" t="s">
        <v>42</v>
      </c>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c r="IX40" s="206"/>
      <c r="IY40" s="206"/>
      <c r="IZ40" s="206"/>
      <c r="JA40" s="206"/>
      <c r="JB40" s="206"/>
      <c r="JC40" s="206"/>
      <c r="JD40" s="206"/>
      <c r="JE40" s="206"/>
      <c r="JF40" s="206"/>
      <c r="JG40" s="206"/>
      <c r="JH40" s="206"/>
      <c r="JI40" s="206"/>
      <c r="JJ40" s="206"/>
      <c r="JK40" s="206"/>
      <c r="JL40" s="206"/>
      <c r="JM40" s="206"/>
      <c r="JN40" s="206"/>
      <c r="JO40" s="206"/>
      <c r="JP40" s="206"/>
      <c r="JQ40" s="206"/>
      <c r="JR40" s="206"/>
      <c r="JS40" s="206"/>
      <c r="JT40" s="206"/>
      <c r="JU40" s="206"/>
      <c r="JV40" s="206"/>
      <c r="JW40" s="206"/>
      <c r="JX40" s="206"/>
      <c r="JY40" s="206"/>
      <c r="JZ40" s="206"/>
      <c r="KA40" s="206"/>
      <c r="KB40" s="206"/>
      <c r="KC40" s="206"/>
      <c r="KD40" s="206"/>
      <c r="KE40" s="206"/>
      <c r="KF40" s="206"/>
      <c r="KG40" s="206"/>
      <c r="KH40" s="206"/>
      <c r="KI40" s="206"/>
      <c r="KJ40" s="206"/>
      <c r="KK40" s="206"/>
      <c r="KL40" s="206"/>
      <c r="KM40" s="206"/>
      <c r="KN40" s="206"/>
      <c r="KO40" s="206"/>
      <c r="KP40" s="206"/>
      <c r="KQ40" s="206"/>
      <c r="KR40" s="206"/>
      <c r="KS40" s="206"/>
      <c r="KT40" s="206"/>
      <c r="KU40" s="206"/>
      <c r="KV40" s="206"/>
      <c r="KW40" s="206"/>
      <c r="KX40" s="206"/>
      <c r="KY40" s="206"/>
      <c r="KZ40" s="206"/>
      <c r="LA40" s="206"/>
      <c r="LB40" s="206"/>
      <c r="LC40" s="206"/>
      <c r="LD40" s="206"/>
      <c r="LE40" s="206"/>
      <c r="LF40" s="206"/>
      <c r="LG40" s="206"/>
      <c r="LH40" s="206"/>
      <c r="LI40" s="206"/>
      <c r="LJ40" s="206"/>
      <c r="LK40" s="206"/>
      <c r="LL40" s="206"/>
      <c r="LM40" s="206"/>
      <c r="LN40" s="206"/>
      <c r="LO40" s="206"/>
      <c r="LP40" s="206"/>
      <c r="LQ40" s="206"/>
      <c r="LR40" s="206"/>
      <c r="LS40" s="206"/>
      <c r="LT40" s="206"/>
      <c r="LU40" s="206"/>
      <c r="LV40" s="206"/>
      <c r="LW40" s="206"/>
      <c r="LX40" s="206"/>
      <c r="LY40" s="206"/>
      <c r="LZ40" s="206"/>
      <c r="MA40" s="206"/>
      <c r="MB40" s="206"/>
      <c r="MC40" s="206"/>
      <c r="MD40" s="206"/>
      <c r="ME40" s="206"/>
      <c r="MF40" s="206"/>
      <c r="MG40" s="206"/>
      <c r="MH40" s="206"/>
      <c r="MI40" s="206"/>
      <c r="MJ40" s="206"/>
      <c r="MK40" s="206"/>
      <c r="ML40" s="206"/>
      <c r="MM40" s="206"/>
      <c r="MN40" s="206"/>
      <c r="MO40" s="206"/>
      <c r="MP40" s="206"/>
      <c r="MQ40" s="206"/>
      <c r="MR40" s="206"/>
      <c r="MS40" s="206"/>
      <c r="MT40" s="206"/>
      <c r="MU40" s="206"/>
      <c r="MV40" s="206"/>
      <c r="MW40" s="206"/>
      <c r="MX40" s="206"/>
      <c r="MY40" s="206"/>
      <c r="MZ40" s="206"/>
      <c r="NA40" s="206"/>
      <c r="NB40" s="206"/>
      <c r="NC40" s="206"/>
      <c r="ND40" s="206"/>
      <c r="NE40" s="206"/>
      <c r="NF40" s="206"/>
      <c r="NG40" s="206"/>
      <c r="NH40" s="206"/>
      <c r="NI40" s="206"/>
      <c r="NJ40" s="206"/>
      <c r="NK40" s="206"/>
      <c r="NL40" s="206"/>
      <c r="NM40" s="206"/>
      <c r="NN40" s="206"/>
      <c r="NO40" s="206"/>
      <c r="NP40" s="206"/>
      <c r="NQ40" s="206"/>
      <c r="NR40" s="206"/>
      <c r="NS40" s="206"/>
      <c r="NT40" s="206"/>
      <c r="NU40" s="206"/>
      <c r="NV40" s="206"/>
      <c r="NW40" s="206"/>
      <c r="NX40" s="206"/>
      <c r="NY40" s="206"/>
      <c r="NZ40" s="206"/>
      <c r="OA40" s="206"/>
      <c r="OB40" s="206"/>
      <c r="OC40" s="206"/>
      <c r="OD40" s="206"/>
      <c r="OE40" s="206"/>
      <c r="OF40" s="206"/>
      <c r="OG40" s="206"/>
      <c r="OH40" s="206"/>
      <c r="OI40" s="206"/>
      <c r="OJ40" s="206"/>
      <c r="OK40" s="206"/>
      <c r="OL40" s="206"/>
      <c r="OM40" s="206"/>
      <c r="ON40" s="206"/>
      <c r="OO40" s="206"/>
      <c r="OP40" s="206"/>
      <c r="OQ40" s="206"/>
      <c r="OR40" s="206"/>
      <c r="OS40" s="206"/>
      <c r="OT40" s="206"/>
      <c r="OU40" s="206"/>
      <c r="OV40" s="206"/>
      <c r="OW40" s="206"/>
      <c r="OX40" s="206"/>
      <c r="OY40" s="206"/>
      <c r="OZ40" s="206"/>
      <c r="PA40" s="206"/>
      <c r="PB40" s="206"/>
      <c r="PC40" s="206"/>
      <c r="PD40" s="206"/>
      <c r="PE40" s="206"/>
      <c r="PF40" s="206"/>
      <c r="PG40" s="206"/>
      <c r="PH40" s="206"/>
      <c r="PI40" s="206"/>
      <c r="PJ40" s="206"/>
      <c r="PK40" s="206"/>
      <c r="PL40" s="206"/>
      <c r="PM40" s="206"/>
      <c r="PN40" s="206"/>
      <c r="PO40" s="206"/>
      <c r="PP40" s="206"/>
      <c r="PQ40" s="206"/>
      <c r="PR40" s="206"/>
      <c r="PS40" s="206"/>
      <c r="PT40" s="206"/>
      <c r="PU40" s="206"/>
      <c r="PV40" s="206"/>
      <c r="PW40" s="206"/>
      <c r="PX40" s="206"/>
      <c r="PY40" s="206"/>
      <c r="PZ40" s="206"/>
      <c r="QA40" s="206"/>
      <c r="QB40" s="206"/>
      <c r="QC40" s="206"/>
      <c r="QD40" s="206"/>
      <c r="QE40" s="206"/>
      <c r="QF40" s="206"/>
      <c r="QG40" s="206"/>
      <c r="QH40" s="206"/>
      <c r="QI40" s="206"/>
      <c r="QJ40" s="206"/>
      <c r="QK40" s="206"/>
      <c r="QL40" s="206"/>
      <c r="QM40" s="206"/>
      <c r="QN40" s="206"/>
      <c r="QO40" s="206"/>
      <c r="QP40" s="206"/>
      <c r="QQ40" s="206"/>
      <c r="QR40" s="206"/>
      <c r="QS40" s="206"/>
      <c r="QT40" s="206"/>
      <c r="QU40" s="206"/>
      <c r="QV40" s="206"/>
      <c r="QW40" s="206"/>
      <c r="QX40" s="206"/>
      <c r="QY40" s="206"/>
      <c r="QZ40" s="206"/>
      <c r="RA40" s="206"/>
      <c r="RB40" s="206"/>
      <c r="RC40" s="206"/>
      <c r="RD40" s="206"/>
      <c r="RE40" s="206"/>
      <c r="RF40" s="206"/>
      <c r="RG40" s="206"/>
      <c r="RH40" s="206"/>
      <c r="RI40" s="206"/>
      <c r="RJ40" s="206"/>
      <c r="RK40" s="206"/>
      <c r="RL40" s="206"/>
      <c r="RM40" s="206"/>
      <c r="RN40" s="206"/>
      <c r="RO40" s="206"/>
      <c r="RP40" s="206"/>
      <c r="RQ40" s="206"/>
      <c r="RR40" s="206"/>
      <c r="RS40" s="206"/>
      <c r="RT40" s="206"/>
      <c r="RU40" s="206"/>
      <c r="RV40" s="206"/>
      <c r="RW40" s="206"/>
      <c r="RX40" s="206"/>
      <c r="RY40" s="206"/>
      <c r="RZ40" s="206"/>
      <c r="SA40" s="206"/>
      <c r="SB40" s="206"/>
      <c r="SC40" s="206"/>
      <c r="SD40" s="206"/>
      <c r="SE40" s="206"/>
      <c r="SF40" s="206"/>
      <c r="SG40" s="206"/>
      <c r="SH40" s="206"/>
      <c r="SI40" s="206"/>
      <c r="SJ40" s="206"/>
      <c r="SK40" s="206"/>
      <c r="SL40" s="206"/>
      <c r="SM40" s="206"/>
      <c r="SN40" s="206"/>
      <c r="SO40" s="206"/>
      <c r="SP40" s="206"/>
      <c r="SQ40" s="206"/>
      <c r="SR40" s="206"/>
      <c r="SS40" s="206"/>
      <c r="ST40" s="206"/>
      <c r="SU40" s="206"/>
      <c r="SV40" s="206"/>
      <c r="SW40" s="206"/>
      <c r="SX40" s="206"/>
      <c r="SY40" s="206"/>
      <c r="SZ40" s="206"/>
      <c r="TA40" s="206"/>
      <c r="TB40" s="206"/>
      <c r="TC40" s="206"/>
      <c r="TD40" s="206"/>
      <c r="TE40" s="206"/>
      <c r="TF40" s="206"/>
      <c r="TG40" s="206"/>
      <c r="TH40" s="206"/>
      <c r="TI40" s="206"/>
      <c r="TJ40" s="206"/>
      <c r="TK40" s="206"/>
      <c r="TL40" s="206"/>
      <c r="TM40" s="206"/>
      <c r="TN40" s="206"/>
      <c r="TO40" s="206"/>
      <c r="TP40" s="206"/>
      <c r="TQ40" s="206"/>
      <c r="TR40" s="206"/>
      <c r="TS40" s="206"/>
      <c r="TT40" s="206"/>
      <c r="TU40" s="206"/>
      <c r="TV40" s="206"/>
      <c r="TW40" s="206"/>
      <c r="TX40" s="206"/>
      <c r="TY40" s="206"/>
      <c r="TZ40" s="206"/>
      <c r="UA40" s="206"/>
      <c r="UB40" s="206"/>
      <c r="UC40" s="206"/>
      <c r="UD40" s="206"/>
      <c r="UE40" s="206"/>
      <c r="UF40" s="206"/>
      <c r="UG40" s="206"/>
      <c r="UH40" s="206"/>
      <c r="UI40" s="206"/>
      <c r="UJ40" s="206"/>
      <c r="UK40" s="206"/>
      <c r="UL40" s="206"/>
      <c r="UM40" s="206"/>
      <c r="UN40" s="206"/>
      <c r="UO40" s="206"/>
      <c r="UP40" s="206"/>
      <c r="UQ40" s="206"/>
      <c r="UR40" s="206"/>
      <c r="US40" s="206"/>
      <c r="UT40" s="206"/>
      <c r="UU40" s="206"/>
      <c r="UV40" s="206"/>
      <c r="UW40" s="206"/>
      <c r="UX40" s="206"/>
      <c r="UY40" s="206"/>
      <c r="UZ40" s="206"/>
      <c r="VA40" s="206"/>
      <c r="VB40" s="206"/>
      <c r="VC40" s="206"/>
      <c r="VD40" s="206"/>
      <c r="VE40" s="206"/>
      <c r="VF40" s="206"/>
      <c r="VG40" s="206"/>
      <c r="VH40" s="206"/>
      <c r="VI40" s="206"/>
      <c r="VJ40" s="206"/>
      <c r="VK40" s="206"/>
      <c r="VL40" s="206"/>
      <c r="VM40" s="206"/>
      <c r="VN40" s="206"/>
      <c r="VO40" s="206"/>
      <c r="VP40" s="206"/>
      <c r="VQ40" s="206"/>
      <c r="VR40" s="206"/>
      <c r="VS40" s="206"/>
      <c r="VT40" s="206"/>
      <c r="VU40" s="206"/>
      <c r="VV40" s="206"/>
      <c r="VW40" s="206"/>
      <c r="VX40" s="206"/>
      <c r="VY40" s="206"/>
      <c r="VZ40" s="206"/>
      <c r="WA40" s="206"/>
      <c r="WB40" s="206"/>
      <c r="WC40" s="206"/>
      <c r="WD40" s="206"/>
      <c r="WE40" s="206"/>
      <c r="WF40" s="206"/>
      <c r="WG40" s="206"/>
      <c r="WH40" s="206"/>
      <c r="WI40" s="206"/>
      <c r="WJ40" s="206"/>
      <c r="WK40" s="206"/>
      <c r="WL40" s="206"/>
      <c r="WM40" s="206"/>
      <c r="WN40" s="206"/>
      <c r="WO40" s="206"/>
      <c r="WP40" s="206"/>
      <c r="WQ40" s="206"/>
      <c r="WR40" s="206"/>
      <c r="WS40" s="206"/>
      <c r="WT40" s="206"/>
      <c r="WU40" s="206"/>
      <c r="WV40" s="206"/>
      <c r="WW40" s="206"/>
      <c r="WX40" s="206"/>
      <c r="WY40" s="206"/>
      <c r="WZ40" s="206"/>
      <c r="XA40" s="206"/>
      <c r="XB40" s="206"/>
      <c r="XC40" s="206"/>
      <c r="XD40" s="206"/>
      <c r="XE40" s="206"/>
      <c r="XF40" s="206"/>
      <c r="XG40" s="206"/>
      <c r="XH40" s="206"/>
      <c r="XI40" s="206"/>
      <c r="XJ40" s="206"/>
      <c r="XK40" s="206"/>
      <c r="XL40" s="206"/>
      <c r="XM40" s="206"/>
      <c r="XN40" s="206"/>
      <c r="XO40" s="206"/>
      <c r="XP40" s="206"/>
      <c r="XQ40" s="206"/>
      <c r="XR40" s="206"/>
      <c r="XS40" s="206"/>
      <c r="XT40" s="206"/>
    </row>
    <row r="41" spans="1:644" customFormat="1">
      <c r="A41" s="159"/>
      <c r="B41" s="92"/>
      <c r="C41" s="160"/>
      <c r="D41" s="161"/>
      <c r="E41" s="161"/>
      <c r="F41" s="162"/>
      <c r="G41" s="160"/>
      <c r="H41" s="161"/>
      <c r="I41" s="161"/>
      <c r="J41" s="162"/>
      <c r="K41" s="206"/>
      <c r="L41" s="206"/>
      <c r="M41" s="159"/>
      <c r="N41" s="92"/>
      <c r="O41" s="160"/>
      <c r="P41" s="161"/>
      <c r="Q41" s="161"/>
      <c r="R41" s="162"/>
      <c r="S41" s="160"/>
      <c r="T41" s="161"/>
      <c r="U41" s="161"/>
      <c r="V41" s="162"/>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c r="IW41" s="206"/>
      <c r="IX41" s="206"/>
      <c r="IY41" s="206"/>
      <c r="IZ41" s="206"/>
      <c r="JA41" s="206"/>
      <c r="JB41" s="206"/>
      <c r="JC41" s="206"/>
      <c r="JD41" s="206"/>
      <c r="JE41" s="206"/>
      <c r="JF41" s="206"/>
      <c r="JG41" s="206"/>
      <c r="JH41" s="206"/>
      <c r="JI41" s="206"/>
      <c r="JJ41" s="206"/>
      <c r="JK41" s="206"/>
      <c r="JL41" s="206"/>
      <c r="JM41" s="206"/>
      <c r="JN41" s="206"/>
      <c r="JO41" s="206"/>
      <c r="JP41" s="206"/>
      <c r="JQ41" s="206"/>
      <c r="JR41" s="206"/>
      <c r="JS41" s="206"/>
      <c r="JT41" s="206"/>
      <c r="JU41" s="206"/>
      <c r="JV41" s="206"/>
      <c r="JW41" s="206"/>
      <c r="JX41" s="206"/>
      <c r="JY41" s="206"/>
      <c r="JZ41" s="206"/>
      <c r="KA41" s="206"/>
      <c r="KB41" s="206"/>
      <c r="KC41" s="206"/>
      <c r="KD41" s="206"/>
      <c r="KE41" s="206"/>
      <c r="KF41" s="206"/>
      <c r="KG41" s="206"/>
      <c r="KH41" s="206"/>
      <c r="KI41" s="206"/>
      <c r="KJ41" s="206"/>
      <c r="KK41" s="206"/>
      <c r="KL41" s="206"/>
      <c r="KM41" s="206"/>
      <c r="KN41" s="206"/>
      <c r="KO41" s="206"/>
      <c r="KP41" s="206"/>
      <c r="KQ41" s="206"/>
      <c r="KR41" s="206"/>
      <c r="KS41" s="206"/>
      <c r="KT41" s="206"/>
      <c r="KU41" s="206"/>
      <c r="KV41" s="206"/>
      <c r="KW41" s="206"/>
      <c r="KX41" s="206"/>
      <c r="KY41" s="206"/>
      <c r="KZ41" s="206"/>
      <c r="LA41" s="206"/>
      <c r="LB41" s="206"/>
      <c r="LC41" s="206"/>
      <c r="LD41" s="206"/>
      <c r="LE41" s="206"/>
      <c r="LF41" s="206"/>
      <c r="LG41" s="206"/>
      <c r="LH41" s="206"/>
      <c r="LI41" s="206"/>
      <c r="LJ41" s="206"/>
      <c r="LK41" s="206"/>
      <c r="LL41" s="206"/>
      <c r="LM41" s="206"/>
      <c r="LN41" s="206"/>
      <c r="LO41" s="206"/>
      <c r="LP41" s="206"/>
      <c r="LQ41" s="206"/>
      <c r="LR41" s="206"/>
      <c r="LS41" s="206"/>
      <c r="LT41" s="206"/>
      <c r="LU41" s="206"/>
      <c r="LV41" s="206"/>
      <c r="LW41" s="206"/>
      <c r="LX41" s="206"/>
      <c r="LY41" s="206"/>
      <c r="LZ41" s="206"/>
      <c r="MA41" s="206"/>
      <c r="MB41" s="206"/>
      <c r="MC41" s="206"/>
      <c r="MD41" s="206"/>
      <c r="ME41" s="206"/>
      <c r="MF41" s="206"/>
      <c r="MG41" s="206"/>
      <c r="MH41" s="206"/>
      <c r="MI41" s="206"/>
      <c r="MJ41" s="206"/>
      <c r="MK41" s="206"/>
      <c r="ML41" s="206"/>
      <c r="MM41" s="206"/>
      <c r="MN41" s="206"/>
      <c r="MO41" s="206"/>
      <c r="MP41" s="206"/>
      <c r="MQ41" s="206"/>
      <c r="MR41" s="206"/>
      <c r="MS41" s="206"/>
      <c r="MT41" s="206"/>
      <c r="MU41" s="206"/>
      <c r="MV41" s="206"/>
      <c r="MW41" s="206"/>
      <c r="MX41" s="206"/>
      <c r="MY41" s="206"/>
      <c r="MZ41" s="206"/>
      <c r="NA41" s="206"/>
      <c r="NB41" s="206"/>
      <c r="NC41" s="206"/>
      <c r="ND41" s="206"/>
      <c r="NE41" s="206"/>
      <c r="NF41" s="206"/>
      <c r="NG41" s="206"/>
      <c r="NH41" s="206"/>
      <c r="NI41" s="206"/>
      <c r="NJ41" s="206"/>
      <c r="NK41" s="206"/>
      <c r="NL41" s="206"/>
      <c r="NM41" s="206"/>
      <c r="NN41" s="206"/>
      <c r="NO41" s="206"/>
      <c r="NP41" s="206"/>
      <c r="NQ41" s="206"/>
      <c r="NR41" s="206"/>
      <c r="NS41" s="206"/>
      <c r="NT41" s="206"/>
      <c r="NU41" s="206"/>
      <c r="NV41" s="206"/>
      <c r="NW41" s="206"/>
      <c r="NX41" s="206"/>
      <c r="NY41" s="206"/>
      <c r="NZ41" s="206"/>
      <c r="OA41" s="206"/>
      <c r="OB41" s="206"/>
      <c r="OC41" s="206"/>
      <c r="OD41" s="206"/>
      <c r="OE41" s="206"/>
      <c r="OF41" s="206"/>
      <c r="OG41" s="206"/>
      <c r="OH41" s="206"/>
      <c r="OI41" s="206"/>
      <c r="OJ41" s="206"/>
      <c r="OK41" s="206"/>
      <c r="OL41" s="206"/>
      <c r="OM41" s="206"/>
      <c r="ON41" s="206"/>
      <c r="OO41" s="206"/>
      <c r="OP41" s="206"/>
      <c r="OQ41" s="206"/>
      <c r="OR41" s="206"/>
      <c r="OS41" s="206"/>
      <c r="OT41" s="206"/>
      <c r="OU41" s="206"/>
      <c r="OV41" s="206"/>
      <c r="OW41" s="206"/>
      <c r="OX41" s="206"/>
      <c r="OY41" s="206"/>
      <c r="OZ41" s="206"/>
      <c r="PA41" s="206"/>
      <c r="PB41" s="206"/>
      <c r="PC41" s="206"/>
      <c r="PD41" s="206"/>
      <c r="PE41" s="206"/>
      <c r="PF41" s="206"/>
      <c r="PG41" s="206"/>
      <c r="PH41" s="206"/>
      <c r="PI41" s="206"/>
      <c r="PJ41" s="206"/>
      <c r="PK41" s="206"/>
      <c r="PL41" s="206"/>
      <c r="PM41" s="206"/>
      <c r="PN41" s="206"/>
      <c r="PO41" s="206"/>
      <c r="PP41" s="206"/>
      <c r="PQ41" s="206"/>
      <c r="PR41" s="206"/>
      <c r="PS41" s="206"/>
      <c r="PT41" s="206"/>
      <c r="PU41" s="206"/>
      <c r="PV41" s="206"/>
      <c r="PW41" s="206"/>
      <c r="PX41" s="206"/>
      <c r="PY41" s="206"/>
      <c r="PZ41" s="206"/>
      <c r="QA41" s="206"/>
      <c r="QB41" s="206"/>
      <c r="QC41" s="206"/>
      <c r="QD41" s="206"/>
      <c r="QE41" s="206"/>
      <c r="QF41" s="206"/>
      <c r="QG41" s="206"/>
      <c r="QH41" s="206"/>
      <c r="QI41" s="206"/>
      <c r="QJ41" s="206"/>
      <c r="QK41" s="206"/>
      <c r="QL41" s="206"/>
      <c r="QM41" s="206"/>
      <c r="QN41" s="206"/>
      <c r="QO41" s="206"/>
      <c r="QP41" s="206"/>
      <c r="QQ41" s="206"/>
      <c r="QR41" s="206"/>
      <c r="QS41" s="206"/>
      <c r="QT41" s="206"/>
      <c r="QU41" s="206"/>
      <c r="QV41" s="206"/>
      <c r="QW41" s="206"/>
      <c r="QX41" s="206"/>
      <c r="QY41" s="206"/>
      <c r="QZ41" s="206"/>
      <c r="RA41" s="206"/>
      <c r="RB41" s="206"/>
      <c r="RC41" s="206"/>
      <c r="RD41" s="206"/>
      <c r="RE41" s="206"/>
      <c r="RF41" s="206"/>
      <c r="RG41" s="206"/>
      <c r="RH41" s="206"/>
      <c r="RI41" s="206"/>
      <c r="RJ41" s="206"/>
      <c r="RK41" s="206"/>
      <c r="RL41" s="206"/>
      <c r="RM41" s="206"/>
      <c r="RN41" s="206"/>
      <c r="RO41" s="206"/>
      <c r="RP41" s="206"/>
      <c r="RQ41" s="206"/>
      <c r="RR41" s="206"/>
      <c r="RS41" s="206"/>
      <c r="RT41" s="206"/>
      <c r="RU41" s="206"/>
      <c r="RV41" s="206"/>
      <c r="RW41" s="206"/>
      <c r="RX41" s="206"/>
      <c r="RY41" s="206"/>
      <c r="RZ41" s="206"/>
      <c r="SA41" s="206"/>
      <c r="SB41" s="206"/>
      <c r="SC41" s="206"/>
      <c r="SD41" s="206"/>
      <c r="SE41" s="206"/>
      <c r="SF41" s="206"/>
      <c r="SG41" s="206"/>
      <c r="SH41" s="206"/>
      <c r="SI41" s="206"/>
      <c r="SJ41" s="206"/>
      <c r="SK41" s="206"/>
      <c r="SL41" s="206"/>
      <c r="SM41" s="206"/>
      <c r="SN41" s="206"/>
      <c r="SO41" s="206"/>
      <c r="SP41" s="206"/>
      <c r="SQ41" s="206"/>
      <c r="SR41" s="206"/>
      <c r="SS41" s="206"/>
      <c r="ST41" s="206"/>
      <c r="SU41" s="206"/>
      <c r="SV41" s="206"/>
      <c r="SW41" s="206"/>
      <c r="SX41" s="206"/>
      <c r="SY41" s="206"/>
      <c r="SZ41" s="206"/>
      <c r="TA41" s="206"/>
      <c r="TB41" s="206"/>
      <c r="TC41" s="206"/>
      <c r="TD41" s="206"/>
      <c r="TE41" s="206"/>
      <c r="TF41" s="206"/>
      <c r="TG41" s="206"/>
      <c r="TH41" s="206"/>
      <c r="TI41" s="206"/>
      <c r="TJ41" s="206"/>
      <c r="TK41" s="206"/>
      <c r="TL41" s="206"/>
      <c r="TM41" s="206"/>
      <c r="TN41" s="206"/>
      <c r="TO41" s="206"/>
      <c r="TP41" s="206"/>
      <c r="TQ41" s="206"/>
      <c r="TR41" s="206"/>
      <c r="TS41" s="206"/>
      <c r="TT41" s="206"/>
      <c r="TU41" s="206"/>
      <c r="TV41" s="206"/>
      <c r="TW41" s="206"/>
      <c r="TX41" s="206"/>
      <c r="TY41" s="206"/>
      <c r="TZ41" s="206"/>
      <c r="UA41" s="206"/>
      <c r="UB41" s="206"/>
      <c r="UC41" s="206"/>
      <c r="UD41" s="206"/>
      <c r="UE41" s="206"/>
      <c r="UF41" s="206"/>
      <c r="UG41" s="206"/>
      <c r="UH41" s="206"/>
      <c r="UI41" s="206"/>
      <c r="UJ41" s="206"/>
      <c r="UK41" s="206"/>
      <c r="UL41" s="206"/>
      <c r="UM41" s="206"/>
      <c r="UN41" s="206"/>
      <c r="UO41" s="206"/>
      <c r="UP41" s="206"/>
      <c r="UQ41" s="206"/>
      <c r="UR41" s="206"/>
      <c r="US41" s="206"/>
      <c r="UT41" s="206"/>
      <c r="UU41" s="206"/>
      <c r="UV41" s="206"/>
      <c r="UW41" s="206"/>
      <c r="UX41" s="206"/>
      <c r="UY41" s="206"/>
      <c r="UZ41" s="206"/>
      <c r="VA41" s="206"/>
      <c r="VB41" s="206"/>
      <c r="VC41" s="206"/>
      <c r="VD41" s="206"/>
      <c r="VE41" s="206"/>
      <c r="VF41" s="206"/>
      <c r="VG41" s="206"/>
      <c r="VH41" s="206"/>
      <c r="VI41" s="206"/>
      <c r="VJ41" s="206"/>
      <c r="VK41" s="206"/>
      <c r="VL41" s="206"/>
      <c r="VM41" s="206"/>
      <c r="VN41" s="206"/>
      <c r="VO41" s="206"/>
      <c r="VP41" s="206"/>
      <c r="VQ41" s="206"/>
      <c r="VR41" s="206"/>
      <c r="VS41" s="206"/>
      <c r="VT41" s="206"/>
      <c r="VU41" s="206"/>
      <c r="VV41" s="206"/>
      <c r="VW41" s="206"/>
      <c r="VX41" s="206"/>
      <c r="VY41" s="206"/>
      <c r="VZ41" s="206"/>
      <c r="WA41" s="206"/>
      <c r="WB41" s="206"/>
      <c r="WC41" s="206"/>
      <c r="WD41" s="206"/>
      <c r="WE41" s="206"/>
      <c r="WF41" s="206"/>
      <c r="WG41" s="206"/>
      <c r="WH41" s="206"/>
      <c r="WI41" s="206"/>
      <c r="WJ41" s="206"/>
      <c r="WK41" s="206"/>
      <c r="WL41" s="206"/>
      <c r="WM41" s="206"/>
      <c r="WN41" s="206"/>
      <c r="WO41" s="206"/>
      <c r="WP41" s="206"/>
      <c r="WQ41" s="206"/>
      <c r="WR41" s="206"/>
      <c r="WS41" s="206"/>
      <c r="WT41" s="206"/>
      <c r="WU41" s="206"/>
      <c r="WV41" s="206"/>
      <c r="WW41" s="206"/>
      <c r="WX41" s="206"/>
      <c r="WY41" s="206"/>
      <c r="WZ41" s="206"/>
      <c r="XA41" s="206"/>
      <c r="XB41" s="206"/>
      <c r="XC41" s="206"/>
      <c r="XD41" s="206"/>
      <c r="XE41" s="206"/>
      <c r="XF41" s="206"/>
      <c r="XG41" s="206"/>
      <c r="XH41" s="206"/>
      <c r="XI41" s="206"/>
      <c r="XJ41" s="206"/>
      <c r="XK41" s="206"/>
      <c r="XL41" s="206"/>
      <c r="XM41" s="206"/>
      <c r="XN41" s="206"/>
      <c r="XO41" s="206"/>
      <c r="XP41" s="206"/>
      <c r="XQ41" s="206"/>
      <c r="XR41" s="206"/>
      <c r="XS41" s="206"/>
      <c r="XT41" s="206"/>
    </row>
    <row r="42" spans="1:644" customFormat="1">
      <c r="A42" s="159"/>
      <c r="B42" s="92"/>
      <c r="C42" s="163"/>
      <c r="D42" s="164"/>
      <c r="E42" s="164"/>
      <c r="F42" s="162"/>
      <c r="G42" s="163"/>
      <c r="H42" s="164"/>
      <c r="I42" s="164"/>
      <c r="J42" s="162"/>
      <c r="K42" s="206"/>
      <c r="L42" s="206"/>
      <c r="M42" s="159"/>
      <c r="N42" s="92"/>
      <c r="O42" s="163"/>
      <c r="P42" s="164"/>
      <c r="Q42" s="164"/>
      <c r="R42" s="162"/>
      <c r="S42" s="163"/>
      <c r="T42" s="164"/>
      <c r="U42" s="164"/>
      <c r="V42" s="162"/>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c r="IX42" s="206"/>
      <c r="IY42" s="206"/>
      <c r="IZ42" s="206"/>
      <c r="JA42" s="206"/>
      <c r="JB42" s="206"/>
      <c r="JC42" s="206"/>
      <c r="JD42" s="206"/>
      <c r="JE42" s="206"/>
      <c r="JF42" s="206"/>
      <c r="JG42" s="206"/>
      <c r="JH42" s="206"/>
      <c r="JI42" s="206"/>
      <c r="JJ42" s="206"/>
      <c r="JK42" s="206"/>
      <c r="JL42" s="206"/>
      <c r="JM42" s="206"/>
      <c r="JN42" s="206"/>
      <c r="JO42" s="206"/>
      <c r="JP42" s="206"/>
      <c r="JQ42" s="206"/>
      <c r="JR42" s="206"/>
      <c r="JS42" s="206"/>
      <c r="JT42" s="206"/>
      <c r="JU42" s="206"/>
      <c r="JV42" s="206"/>
      <c r="JW42" s="206"/>
      <c r="JX42" s="206"/>
      <c r="JY42" s="206"/>
      <c r="JZ42" s="206"/>
      <c r="KA42" s="206"/>
      <c r="KB42" s="206"/>
      <c r="KC42" s="206"/>
      <c r="KD42" s="206"/>
      <c r="KE42" s="206"/>
      <c r="KF42" s="206"/>
      <c r="KG42" s="206"/>
      <c r="KH42" s="206"/>
      <c r="KI42" s="206"/>
      <c r="KJ42" s="206"/>
      <c r="KK42" s="206"/>
      <c r="KL42" s="206"/>
      <c r="KM42" s="206"/>
      <c r="KN42" s="206"/>
      <c r="KO42" s="206"/>
      <c r="KP42" s="206"/>
      <c r="KQ42" s="206"/>
      <c r="KR42" s="206"/>
      <c r="KS42" s="206"/>
      <c r="KT42" s="206"/>
      <c r="KU42" s="206"/>
      <c r="KV42" s="206"/>
      <c r="KW42" s="206"/>
      <c r="KX42" s="206"/>
      <c r="KY42" s="206"/>
      <c r="KZ42" s="206"/>
      <c r="LA42" s="206"/>
      <c r="LB42" s="206"/>
      <c r="LC42" s="206"/>
      <c r="LD42" s="206"/>
      <c r="LE42" s="206"/>
      <c r="LF42" s="206"/>
      <c r="LG42" s="206"/>
      <c r="LH42" s="206"/>
      <c r="LI42" s="206"/>
      <c r="LJ42" s="206"/>
      <c r="LK42" s="206"/>
      <c r="LL42" s="206"/>
      <c r="LM42" s="206"/>
      <c r="LN42" s="206"/>
      <c r="LO42" s="206"/>
      <c r="LP42" s="206"/>
      <c r="LQ42" s="206"/>
      <c r="LR42" s="206"/>
      <c r="LS42" s="206"/>
      <c r="LT42" s="206"/>
      <c r="LU42" s="206"/>
      <c r="LV42" s="206"/>
      <c r="LW42" s="206"/>
      <c r="LX42" s="206"/>
      <c r="LY42" s="206"/>
      <c r="LZ42" s="206"/>
      <c r="MA42" s="206"/>
      <c r="MB42" s="206"/>
      <c r="MC42" s="206"/>
      <c r="MD42" s="206"/>
      <c r="ME42" s="206"/>
      <c r="MF42" s="206"/>
      <c r="MG42" s="206"/>
      <c r="MH42" s="206"/>
      <c r="MI42" s="206"/>
      <c r="MJ42" s="206"/>
      <c r="MK42" s="206"/>
      <c r="ML42" s="206"/>
      <c r="MM42" s="206"/>
      <c r="MN42" s="206"/>
      <c r="MO42" s="206"/>
      <c r="MP42" s="206"/>
      <c r="MQ42" s="206"/>
      <c r="MR42" s="206"/>
      <c r="MS42" s="206"/>
      <c r="MT42" s="206"/>
      <c r="MU42" s="206"/>
      <c r="MV42" s="206"/>
      <c r="MW42" s="206"/>
      <c r="MX42" s="206"/>
      <c r="MY42" s="206"/>
      <c r="MZ42" s="206"/>
      <c r="NA42" s="206"/>
      <c r="NB42" s="206"/>
      <c r="NC42" s="206"/>
      <c r="ND42" s="206"/>
      <c r="NE42" s="206"/>
      <c r="NF42" s="206"/>
      <c r="NG42" s="206"/>
      <c r="NH42" s="206"/>
      <c r="NI42" s="206"/>
      <c r="NJ42" s="206"/>
      <c r="NK42" s="206"/>
      <c r="NL42" s="206"/>
      <c r="NM42" s="206"/>
      <c r="NN42" s="206"/>
      <c r="NO42" s="206"/>
      <c r="NP42" s="206"/>
      <c r="NQ42" s="206"/>
      <c r="NR42" s="206"/>
      <c r="NS42" s="206"/>
      <c r="NT42" s="206"/>
      <c r="NU42" s="206"/>
      <c r="NV42" s="206"/>
      <c r="NW42" s="206"/>
      <c r="NX42" s="206"/>
      <c r="NY42" s="206"/>
      <c r="NZ42" s="206"/>
      <c r="OA42" s="206"/>
      <c r="OB42" s="206"/>
      <c r="OC42" s="206"/>
      <c r="OD42" s="206"/>
      <c r="OE42" s="206"/>
      <c r="OF42" s="206"/>
      <c r="OG42" s="206"/>
      <c r="OH42" s="206"/>
      <c r="OI42" s="206"/>
      <c r="OJ42" s="206"/>
      <c r="OK42" s="206"/>
      <c r="OL42" s="206"/>
      <c r="OM42" s="206"/>
      <c r="ON42" s="206"/>
      <c r="OO42" s="206"/>
      <c r="OP42" s="206"/>
      <c r="OQ42" s="206"/>
      <c r="OR42" s="206"/>
      <c r="OS42" s="206"/>
      <c r="OT42" s="206"/>
      <c r="OU42" s="206"/>
      <c r="OV42" s="206"/>
      <c r="OW42" s="206"/>
      <c r="OX42" s="206"/>
      <c r="OY42" s="206"/>
      <c r="OZ42" s="206"/>
      <c r="PA42" s="206"/>
      <c r="PB42" s="206"/>
      <c r="PC42" s="206"/>
      <c r="PD42" s="206"/>
      <c r="PE42" s="206"/>
      <c r="PF42" s="206"/>
      <c r="PG42" s="206"/>
      <c r="PH42" s="206"/>
      <c r="PI42" s="206"/>
      <c r="PJ42" s="206"/>
      <c r="PK42" s="206"/>
      <c r="PL42" s="206"/>
      <c r="PM42" s="206"/>
      <c r="PN42" s="206"/>
      <c r="PO42" s="206"/>
      <c r="PP42" s="206"/>
      <c r="PQ42" s="206"/>
      <c r="PR42" s="206"/>
      <c r="PS42" s="206"/>
      <c r="PT42" s="206"/>
      <c r="PU42" s="206"/>
      <c r="PV42" s="206"/>
      <c r="PW42" s="206"/>
      <c r="PX42" s="206"/>
      <c r="PY42" s="206"/>
      <c r="PZ42" s="206"/>
      <c r="QA42" s="206"/>
      <c r="QB42" s="206"/>
      <c r="QC42" s="206"/>
      <c r="QD42" s="206"/>
      <c r="QE42" s="206"/>
      <c r="QF42" s="206"/>
      <c r="QG42" s="206"/>
      <c r="QH42" s="206"/>
      <c r="QI42" s="206"/>
      <c r="QJ42" s="206"/>
      <c r="QK42" s="206"/>
      <c r="QL42" s="206"/>
      <c r="QM42" s="206"/>
      <c r="QN42" s="206"/>
      <c r="QO42" s="206"/>
      <c r="QP42" s="206"/>
      <c r="QQ42" s="206"/>
      <c r="QR42" s="206"/>
      <c r="QS42" s="206"/>
      <c r="QT42" s="206"/>
      <c r="QU42" s="206"/>
      <c r="QV42" s="206"/>
      <c r="QW42" s="206"/>
      <c r="QX42" s="206"/>
      <c r="QY42" s="206"/>
      <c r="QZ42" s="206"/>
      <c r="RA42" s="206"/>
      <c r="RB42" s="206"/>
      <c r="RC42" s="206"/>
      <c r="RD42" s="206"/>
      <c r="RE42" s="206"/>
      <c r="RF42" s="206"/>
      <c r="RG42" s="206"/>
      <c r="RH42" s="206"/>
      <c r="RI42" s="206"/>
      <c r="RJ42" s="206"/>
      <c r="RK42" s="206"/>
      <c r="RL42" s="206"/>
      <c r="RM42" s="206"/>
      <c r="RN42" s="206"/>
      <c r="RO42" s="206"/>
      <c r="RP42" s="206"/>
      <c r="RQ42" s="206"/>
      <c r="RR42" s="206"/>
      <c r="RS42" s="206"/>
      <c r="RT42" s="206"/>
      <c r="RU42" s="206"/>
      <c r="RV42" s="206"/>
      <c r="RW42" s="206"/>
      <c r="RX42" s="206"/>
      <c r="RY42" s="206"/>
      <c r="RZ42" s="206"/>
      <c r="SA42" s="206"/>
      <c r="SB42" s="206"/>
      <c r="SC42" s="206"/>
      <c r="SD42" s="206"/>
      <c r="SE42" s="206"/>
      <c r="SF42" s="206"/>
      <c r="SG42" s="206"/>
      <c r="SH42" s="206"/>
      <c r="SI42" s="206"/>
      <c r="SJ42" s="206"/>
      <c r="SK42" s="206"/>
      <c r="SL42" s="206"/>
      <c r="SM42" s="206"/>
      <c r="SN42" s="206"/>
      <c r="SO42" s="206"/>
      <c r="SP42" s="206"/>
      <c r="SQ42" s="206"/>
      <c r="SR42" s="206"/>
      <c r="SS42" s="206"/>
      <c r="ST42" s="206"/>
      <c r="SU42" s="206"/>
      <c r="SV42" s="206"/>
      <c r="SW42" s="206"/>
      <c r="SX42" s="206"/>
      <c r="SY42" s="206"/>
      <c r="SZ42" s="206"/>
      <c r="TA42" s="206"/>
      <c r="TB42" s="206"/>
      <c r="TC42" s="206"/>
      <c r="TD42" s="206"/>
      <c r="TE42" s="206"/>
      <c r="TF42" s="206"/>
      <c r="TG42" s="206"/>
      <c r="TH42" s="206"/>
      <c r="TI42" s="206"/>
      <c r="TJ42" s="206"/>
      <c r="TK42" s="206"/>
      <c r="TL42" s="206"/>
      <c r="TM42" s="206"/>
      <c r="TN42" s="206"/>
      <c r="TO42" s="206"/>
      <c r="TP42" s="206"/>
      <c r="TQ42" s="206"/>
      <c r="TR42" s="206"/>
      <c r="TS42" s="206"/>
      <c r="TT42" s="206"/>
      <c r="TU42" s="206"/>
      <c r="TV42" s="206"/>
      <c r="TW42" s="206"/>
      <c r="TX42" s="206"/>
      <c r="TY42" s="206"/>
      <c r="TZ42" s="206"/>
      <c r="UA42" s="206"/>
      <c r="UB42" s="206"/>
      <c r="UC42" s="206"/>
      <c r="UD42" s="206"/>
      <c r="UE42" s="206"/>
      <c r="UF42" s="206"/>
      <c r="UG42" s="206"/>
      <c r="UH42" s="206"/>
      <c r="UI42" s="206"/>
      <c r="UJ42" s="206"/>
      <c r="UK42" s="206"/>
      <c r="UL42" s="206"/>
      <c r="UM42" s="206"/>
      <c r="UN42" s="206"/>
      <c r="UO42" s="206"/>
      <c r="UP42" s="206"/>
      <c r="UQ42" s="206"/>
      <c r="UR42" s="206"/>
      <c r="US42" s="206"/>
      <c r="UT42" s="206"/>
      <c r="UU42" s="206"/>
      <c r="UV42" s="206"/>
      <c r="UW42" s="206"/>
      <c r="UX42" s="206"/>
      <c r="UY42" s="206"/>
      <c r="UZ42" s="206"/>
      <c r="VA42" s="206"/>
      <c r="VB42" s="206"/>
      <c r="VC42" s="206"/>
      <c r="VD42" s="206"/>
      <c r="VE42" s="206"/>
      <c r="VF42" s="206"/>
      <c r="VG42" s="206"/>
      <c r="VH42" s="206"/>
      <c r="VI42" s="206"/>
      <c r="VJ42" s="206"/>
      <c r="VK42" s="206"/>
      <c r="VL42" s="206"/>
      <c r="VM42" s="206"/>
      <c r="VN42" s="206"/>
      <c r="VO42" s="206"/>
      <c r="VP42" s="206"/>
      <c r="VQ42" s="206"/>
      <c r="VR42" s="206"/>
      <c r="VS42" s="206"/>
      <c r="VT42" s="206"/>
      <c r="VU42" s="206"/>
      <c r="VV42" s="206"/>
      <c r="VW42" s="206"/>
      <c r="VX42" s="206"/>
      <c r="VY42" s="206"/>
      <c r="VZ42" s="206"/>
      <c r="WA42" s="206"/>
      <c r="WB42" s="206"/>
      <c r="WC42" s="206"/>
      <c r="WD42" s="206"/>
      <c r="WE42" s="206"/>
      <c r="WF42" s="206"/>
      <c r="WG42" s="206"/>
      <c r="WH42" s="206"/>
      <c r="WI42" s="206"/>
      <c r="WJ42" s="206"/>
      <c r="WK42" s="206"/>
      <c r="WL42" s="206"/>
      <c r="WM42" s="206"/>
      <c r="WN42" s="206"/>
      <c r="WO42" s="206"/>
      <c r="WP42" s="206"/>
      <c r="WQ42" s="206"/>
      <c r="WR42" s="206"/>
      <c r="WS42" s="206"/>
      <c r="WT42" s="206"/>
      <c r="WU42" s="206"/>
      <c r="WV42" s="206"/>
      <c r="WW42" s="206"/>
      <c r="WX42" s="206"/>
      <c r="WY42" s="206"/>
      <c r="WZ42" s="206"/>
      <c r="XA42" s="206"/>
      <c r="XB42" s="206"/>
      <c r="XC42" s="206"/>
      <c r="XD42" s="206"/>
      <c r="XE42" s="206"/>
      <c r="XF42" s="206"/>
      <c r="XG42" s="206"/>
      <c r="XH42" s="206"/>
      <c r="XI42" s="206"/>
      <c r="XJ42" s="206"/>
      <c r="XK42" s="206"/>
      <c r="XL42" s="206"/>
      <c r="XM42" s="206"/>
      <c r="XN42" s="206"/>
      <c r="XO42" s="206"/>
      <c r="XP42" s="206"/>
      <c r="XQ42" s="206"/>
      <c r="XR42" s="206"/>
      <c r="XS42" s="206"/>
      <c r="XT42" s="206"/>
    </row>
    <row r="43" spans="1:644" customFormat="1">
      <c r="A43" s="159"/>
      <c r="B43" s="92"/>
      <c r="C43" s="163"/>
      <c r="D43" s="164"/>
      <c r="E43" s="164"/>
      <c r="F43" s="162"/>
      <c r="G43" s="163"/>
      <c r="H43" s="164"/>
      <c r="I43" s="164"/>
      <c r="J43" s="162"/>
      <c r="K43" s="206"/>
      <c r="L43" s="206"/>
      <c r="M43" s="159"/>
      <c r="N43" s="92"/>
      <c r="O43" s="163"/>
      <c r="P43" s="164"/>
      <c r="Q43" s="164"/>
      <c r="R43" s="162"/>
      <c r="S43" s="163"/>
      <c r="T43" s="164"/>
      <c r="U43" s="164"/>
      <c r="V43" s="162"/>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c r="IW43" s="206"/>
      <c r="IX43" s="206"/>
      <c r="IY43" s="206"/>
      <c r="IZ43" s="206"/>
      <c r="JA43" s="206"/>
      <c r="JB43" s="206"/>
      <c r="JC43" s="206"/>
      <c r="JD43" s="206"/>
      <c r="JE43" s="206"/>
      <c r="JF43" s="206"/>
      <c r="JG43" s="206"/>
      <c r="JH43" s="206"/>
      <c r="JI43" s="206"/>
      <c r="JJ43" s="206"/>
      <c r="JK43" s="206"/>
      <c r="JL43" s="206"/>
      <c r="JM43" s="206"/>
      <c r="JN43" s="206"/>
      <c r="JO43" s="206"/>
      <c r="JP43" s="206"/>
      <c r="JQ43" s="206"/>
      <c r="JR43" s="206"/>
      <c r="JS43" s="206"/>
      <c r="JT43" s="206"/>
      <c r="JU43" s="206"/>
      <c r="JV43" s="206"/>
      <c r="JW43" s="206"/>
      <c r="JX43" s="206"/>
      <c r="JY43" s="206"/>
      <c r="JZ43" s="206"/>
      <c r="KA43" s="206"/>
      <c r="KB43" s="206"/>
      <c r="KC43" s="206"/>
      <c r="KD43" s="206"/>
      <c r="KE43" s="206"/>
      <c r="KF43" s="206"/>
      <c r="KG43" s="206"/>
      <c r="KH43" s="206"/>
      <c r="KI43" s="206"/>
      <c r="KJ43" s="206"/>
      <c r="KK43" s="206"/>
      <c r="KL43" s="206"/>
      <c r="KM43" s="206"/>
      <c r="KN43" s="206"/>
      <c r="KO43" s="206"/>
      <c r="KP43" s="206"/>
      <c r="KQ43" s="206"/>
      <c r="KR43" s="206"/>
      <c r="KS43" s="206"/>
      <c r="KT43" s="206"/>
      <c r="KU43" s="206"/>
      <c r="KV43" s="206"/>
      <c r="KW43" s="206"/>
      <c r="KX43" s="206"/>
      <c r="KY43" s="206"/>
      <c r="KZ43" s="206"/>
      <c r="LA43" s="206"/>
      <c r="LB43" s="206"/>
      <c r="LC43" s="206"/>
      <c r="LD43" s="206"/>
      <c r="LE43" s="206"/>
      <c r="LF43" s="206"/>
      <c r="LG43" s="206"/>
      <c r="LH43" s="206"/>
      <c r="LI43" s="206"/>
      <c r="LJ43" s="206"/>
      <c r="LK43" s="206"/>
      <c r="LL43" s="206"/>
      <c r="LM43" s="206"/>
      <c r="LN43" s="206"/>
      <c r="LO43" s="206"/>
      <c r="LP43" s="206"/>
      <c r="LQ43" s="206"/>
      <c r="LR43" s="206"/>
      <c r="LS43" s="206"/>
      <c r="LT43" s="206"/>
      <c r="LU43" s="206"/>
      <c r="LV43" s="206"/>
      <c r="LW43" s="206"/>
      <c r="LX43" s="206"/>
      <c r="LY43" s="206"/>
      <c r="LZ43" s="206"/>
      <c r="MA43" s="206"/>
      <c r="MB43" s="206"/>
      <c r="MC43" s="206"/>
      <c r="MD43" s="206"/>
      <c r="ME43" s="206"/>
      <c r="MF43" s="206"/>
      <c r="MG43" s="206"/>
      <c r="MH43" s="206"/>
      <c r="MI43" s="206"/>
      <c r="MJ43" s="206"/>
      <c r="MK43" s="206"/>
      <c r="ML43" s="206"/>
      <c r="MM43" s="206"/>
      <c r="MN43" s="206"/>
      <c r="MO43" s="206"/>
      <c r="MP43" s="206"/>
      <c r="MQ43" s="206"/>
      <c r="MR43" s="206"/>
      <c r="MS43" s="206"/>
      <c r="MT43" s="206"/>
      <c r="MU43" s="206"/>
      <c r="MV43" s="206"/>
      <c r="MW43" s="206"/>
      <c r="MX43" s="206"/>
      <c r="MY43" s="206"/>
      <c r="MZ43" s="206"/>
      <c r="NA43" s="206"/>
      <c r="NB43" s="206"/>
      <c r="NC43" s="206"/>
      <c r="ND43" s="206"/>
      <c r="NE43" s="206"/>
      <c r="NF43" s="206"/>
      <c r="NG43" s="206"/>
      <c r="NH43" s="206"/>
      <c r="NI43" s="206"/>
      <c r="NJ43" s="206"/>
      <c r="NK43" s="206"/>
      <c r="NL43" s="206"/>
      <c r="NM43" s="206"/>
      <c r="NN43" s="206"/>
      <c r="NO43" s="206"/>
      <c r="NP43" s="206"/>
      <c r="NQ43" s="206"/>
      <c r="NR43" s="206"/>
      <c r="NS43" s="206"/>
      <c r="NT43" s="206"/>
      <c r="NU43" s="206"/>
      <c r="NV43" s="206"/>
      <c r="NW43" s="206"/>
      <c r="NX43" s="206"/>
      <c r="NY43" s="206"/>
      <c r="NZ43" s="206"/>
      <c r="OA43" s="206"/>
      <c r="OB43" s="206"/>
      <c r="OC43" s="206"/>
      <c r="OD43" s="206"/>
      <c r="OE43" s="206"/>
      <c r="OF43" s="206"/>
      <c r="OG43" s="206"/>
      <c r="OH43" s="206"/>
      <c r="OI43" s="206"/>
      <c r="OJ43" s="206"/>
      <c r="OK43" s="206"/>
      <c r="OL43" s="206"/>
      <c r="OM43" s="206"/>
      <c r="ON43" s="206"/>
      <c r="OO43" s="206"/>
      <c r="OP43" s="206"/>
      <c r="OQ43" s="206"/>
      <c r="OR43" s="206"/>
      <c r="OS43" s="206"/>
      <c r="OT43" s="206"/>
      <c r="OU43" s="206"/>
      <c r="OV43" s="206"/>
      <c r="OW43" s="206"/>
      <c r="OX43" s="206"/>
      <c r="OY43" s="206"/>
      <c r="OZ43" s="206"/>
      <c r="PA43" s="206"/>
      <c r="PB43" s="206"/>
      <c r="PC43" s="206"/>
      <c r="PD43" s="206"/>
      <c r="PE43" s="206"/>
      <c r="PF43" s="206"/>
      <c r="PG43" s="206"/>
      <c r="PH43" s="206"/>
      <c r="PI43" s="206"/>
      <c r="PJ43" s="206"/>
      <c r="PK43" s="206"/>
      <c r="PL43" s="206"/>
      <c r="PM43" s="206"/>
      <c r="PN43" s="206"/>
      <c r="PO43" s="206"/>
      <c r="PP43" s="206"/>
      <c r="PQ43" s="206"/>
      <c r="PR43" s="206"/>
      <c r="PS43" s="206"/>
      <c r="PT43" s="206"/>
      <c r="PU43" s="206"/>
      <c r="PV43" s="206"/>
      <c r="PW43" s="206"/>
      <c r="PX43" s="206"/>
      <c r="PY43" s="206"/>
      <c r="PZ43" s="206"/>
      <c r="QA43" s="206"/>
      <c r="QB43" s="206"/>
      <c r="QC43" s="206"/>
      <c r="QD43" s="206"/>
      <c r="QE43" s="206"/>
      <c r="QF43" s="206"/>
      <c r="QG43" s="206"/>
      <c r="QH43" s="206"/>
      <c r="QI43" s="206"/>
      <c r="QJ43" s="206"/>
      <c r="QK43" s="206"/>
      <c r="QL43" s="206"/>
      <c r="QM43" s="206"/>
      <c r="QN43" s="206"/>
      <c r="QO43" s="206"/>
      <c r="QP43" s="206"/>
      <c r="QQ43" s="206"/>
      <c r="QR43" s="206"/>
      <c r="QS43" s="206"/>
      <c r="QT43" s="206"/>
      <c r="QU43" s="206"/>
      <c r="QV43" s="206"/>
      <c r="QW43" s="206"/>
      <c r="QX43" s="206"/>
      <c r="QY43" s="206"/>
      <c r="QZ43" s="206"/>
      <c r="RA43" s="206"/>
      <c r="RB43" s="206"/>
      <c r="RC43" s="206"/>
      <c r="RD43" s="206"/>
      <c r="RE43" s="206"/>
      <c r="RF43" s="206"/>
      <c r="RG43" s="206"/>
      <c r="RH43" s="206"/>
      <c r="RI43" s="206"/>
      <c r="RJ43" s="206"/>
      <c r="RK43" s="206"/>
      <c r="RL43" s="206"/>
      <c r="RM43" s="206"/>
      <c r="RN43" s="206"/>
      <c r="RO43" s="206"/>
      <c r="RP43" s="206"/>
      <c r="RQ43" s="206"/>
      <c r="RR43" s="206"/>
      <c r="RS43" s="206"/>
      <c r="RT43" s="206"/>
      <c r="RU43" s="206"/>
      <c r="RV43" s="206"/>
      <c r="RW43" s="206"/>
      <c r="RX43" s="206"/>
      <c r="RY43" s="206"/>
      <c r="RZ43" s="206"/>
      <c r="SA43" s="206"/>
      <c r="SB43" s="206"/>
      <c r="SC43" s="206"/>
      <c r="SD43" s="206"/>
      <c r="SE43" s="206"/>
      <c r="SF43" s="206"/>
      <c r="SG43" s="206"/>
      <c r="SH43" s="206"/>
      <c r="SI43" s="206"/>
      <c r="SJ43" s="206"/>
      <c r="SK43" s="206"/>
      <c r="SL43" s="206"/>
      <c r="SM43" s="206"/>
      <c r="SN43" s="206"/>
      <c r="SO43" s="206"/>
      <c r="SP43" s="206"/>
      <c r="SQ43" s="206"/>
      <c r="SR43" s="206"/>
      <c r="SS43" s="206"/>
      <c r="ST43" s="206"/>
      <c r="SU43" s="206"/>
      <c r="SV43" s="206"/>
      <c r="SW43" s="206"/>
      <c r="SX43" s="206"/>
      <c r="SY43" s="206"/>
      <c r="SZ43" s="206"/>
      <c r="TA43" s="206"/>
      <c r="TB43" s="206"/>
      <c r="TC43" s="206"/>
      <c r="TD43" s="206"/>
      <c r="TE43" s="206"/>
      <c r="TF43" s="206"/>
      <c r="TG43" s="206"/>
      <c r="TH43" s="206"/>
      <c r="TI43" s="206"/>
      <c r="TJ43" s="206"/>
      <c r="TK43" s="206"/>
      <c r="TL43" s="206"/>
      <c r="TM43" s="206"/>
      <c r="TN43" s="206"/>
      <c r="TO43" s="206"/>
      <c r="TP43" s="206"/>
      <c r="TQ43" s="206"/>
      <c r="TR43" s="206"/>
      <c r="TS43" s="206"/>
      <c r="TT43" s="206"/>
      <c r="TU43" s="206"/>
      <c r="TV43" s="206"/>
      <c r="TW43" s="206"/>
      <c r="TX43" s="206"/>
      <c r="TY43" s="206"/>
      <c r="TZ43" s="206"/>
      <c r="UA43" s="206"/>
      <c r="UB43" s="206"/>
      <c r="UC43" s="206"/>
      <c r="UD43" s="206"/>
      <c r="UE43" s="206"/>
      <c r="UF43" s="206"/>
      <c r="UG43" s="206"/>
      <c r="UH43" s="206"/>
      <c r="UI43" s="206"/>
      <c r="UJ43" s="206"/>
      <c r="UK43" s="206"/>
      <c r="UL43" s="206"/>
      <c r="UM43" s="206"/>
      <c r="UN43" s="206"/>
      <c r="UO43" s="206"/>
      <c r="UP43" s="206"/>
      <c r="UQ43" s="206"/>
      <c r="UR43" s="206"/>
      <c r="US43" s="206"/>
      <c r="UT43" s="206"/>
      <c r="UU43" s="206"/>
      <c r="UV43" s="206"/>
      <c r="UW43" s="206"/>
      <c r="UX43" s="206"/>
      <c r="UY43" s="206"/>
      <c r="UZ43" s="206"/>
      <c r="VA43" s="206"/>
      <c r="VB43" s="206"/>
      <c r="VC43" s="206"/>
      <c r="VD43" s="206"/>
      <c r="VE43" s="206"/>
      <c r="VF43" s="206"/>
      <c r="VG43" s="206"/>
      <c r="VH43" s="206"/>
      <c r="VI43" s="206"/>
      <c r="VJ43" s="206"/>
      <c r="VK43" s="206"/>
      <c r="VL43" s="206"/>
      <c r="VM43" s="206"/>
      <c r="VN43" s="206"/>
      <c r="VO43" s="206"/>
      <c r="VP43" s="206"/>
      <c r="VQ43" s="206"/>
      <c r="VR43" s="206"/>
      <c r="VS43" s="206"/>
      <c r="VT43" s="206"/>
      <c r="VU43" s="206"/>
      <c r="VV43" s="206"/>
      <c r="VW43" s="206"/>
      <c r="VX43" s="206"/>
      <c r="VY43" s="206"/>
      <c r="VZ43" s="206"/>
      <c r="WA43" s="206"/>
      <c r="WB43" s="206"/>
      <c r="WC43" s="206"/>
      <c r="WD43" s="206"/>
      <c r="WE43" s="206"/>
      <c r="WF43" s="206"/>
      <c r="WG43" s="206"/>
      <c r="WH43" s="206"/>
      <c r="WI43" s="206"/>
      <c r="WJ43" s="206"/>
      <c r="WK43" s="206"/>
      <c r="WL43" s="206"/>
      <c r="WM43" s="206"/>
      <c r="WN43" s="206"/>
      <c r="WO43" s="206"/>
      <c r="WP43" s="206"/>
      <c r="WQ43" s="206"/>
      <c r="WR43" s="206"/>
      <c r="WS43" s="206"/>
      <c r="WT43" s="206"/>
      <c r="WU43" s="206"/>
      <c r="WV43" s="206"/>
      <c r="WW43" s="206"/>
      <c r="WX43" s="206"/>
      <c r="WY43" s="206"/>
      <c r="WZ43" s="206"/>
      <c r="XA43" s="206"/>
      <c r="XB43" s="206"/>
      <c r="XC43" s="206"/>
      <c r="XD43" s="206"/>
      <c r="XE43" s="206"/>
      <c r="XF43" s="206"/>
      <c r="XG43" s="206"/>
      <c r="XH43" s="206"/>
      <c r="XI43" s="206"/>
      <c r="XJ43" s="206"/>
      <c r="XK43" s="206"/>
      <c r="XL43" s="206"/>
      <c r="XM43" s="206"/>
      <c r="XN43" s="206"/>
      <c r="XO43" s="206"/>
      <c r="XP43" s="206"/>
      <c r="XQ43" s="206"/>
      <c r="XR43" s="206"/>
      <c r="XS43" s="206"/>
      <c r="XT43" s="206"/>
    </row>
    <row r="44" spans="1:644" customFormat="1">
      <c r="A44" s="159"/>
      <c r="B44" s="92"/>
      <c r="C44" s="163"/>
      <c r="D44" s="164"/>
      <c r="E44" s="164"/>
      <c r="F44" s="162"/>
      <c r="G44" s="163"/>
      <c r="H44" s="164"/>
      <c r="I44" s="164"/>
      <c r="J44" s="162"/>
      <c r="K44" s="206"/>
      <c r="L44" s="206"/>
      <c r="M44" s="159"/>
      <c r="N44" s="92"/>
      <c r="O44" s="163"/>
      <c r="P44" s="164"/>
      <c r="Q44" s="164"/>
      <c r="R44" s="162"/>
      <c r="S44" s="163"/>
      <c r="T44" s="164"/>
      <c r="U44" s="164"/>
      <c r="V44" s="162"/>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row>
    <row r="45" spans="1:644" customFormat="1">
      <c r="A45" s="159"/>
      <c r="B45" s="92"/>
      <c r="C45" s="163"/>
      <c r="D45" s="164"/>
      <c r="E45" s="164"/>
      <c r="F45" s="162"/>
      <c r="G45" s="163"/>
      <c r="H45" s="164"/>
      <c r="I45" s="164"/>
      <c r="J45" s="162"/>
      <c r="K45" s="206"/>
      <c r="L45" s="206"/>
      <c r="M45" s="159"/>
      <c r="N45" s="92"/>
      <c r="O45" s="163"/>
      <c r="P45" s="164"/>
      <c r="Q45" s="164"/>
      <c r="R45" s="162"/>
      <c r="S45" s="163"/>
      <c r="T45" s="164"/>
      <c r="U45" s="164"/>
      <c r="V45" s="162"/>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c r="IX45" s="206"/>
      <c r="IY45" s="206"/>
      <c r="IZ45" s="206"/>
      <c r="JA45" s="206"/>
      <c r="JB45" s="206"/>
      <c r="JC45" s="206"/>
      <c r="JD45" s="206"/>
      <c r="JE45" s="206"/>
      <c r="JF45" s="206"/>
      <c r="JG45" s="206"/>
      <c r="JH45" s="206"/>
      <c r="JI45" s="206"/>
      <c r="JJ45" s="206"/>
      <c r="JK45" s="206"/>
      <c r="JL45" s="206"/>
      <c r="JM45" s="206"/>
      <c r="JN45" s="206"/>
      <c r="JO45" s="206"/>
      <c r="JP45" s="206"/>
      <c r="JQ45" s="206"/>
      <c r="JR45" s="206"/>
      <c r="JS45" s="206"/>
      <c r="JT45" s="206"/>
      <c r="JU45" s="206"/>
      <c r="JV45" s="206"/>
      <c r="JW45" s="206"/>
      <c r="JX45" s="206"/>
      <c r="JY45" s="206"/>
      <c r="JZ45" s="206"/>
      <c r="KA45" s="206"/>
      <c r="KB45" s="206"/>
      <c r="KC45" s="206"/>
      <c r="KD45" s="206"/>
      <c r="KE45" s="206"/>
      <c r="KF45" s="206"/>
      <c r="KG45" s="206"/>
      <c r="KH45" s="206"/>
      <c r="KI45" s="206"/>
      <c r="KJ45" s="206"/>
      <c r="KK45" s="206"/>
      <c r="KL45" s="206"/>
      <c r="KM45" s="206"/>
      <c r="KN45" s="206"/>
      <c r="KO45" s="206"/>
      <c r="KP45" s="206"/>
      <c r="KQ45" s="206"/>
      <c r="KR45" s="206"/>
      <c r="KS45" s="206"/>
      <c r="KT45" s="206"/>
      <c r="KU45" s="206"/>
      <c r="KV45" s="206"/>
      <c r="KW45" s="206"/>
      <c r="KX45" s="206"/>
      <c r="KY45" s="206"/>
      <c r="KZ45" s="206"/>
      <c r="LA45" s="206"/>
      <c r="LB45" s="206"/>
      <c r="LC45" s="206"/>
      <c r="LD45" s="206"/>
      <c r="LE45" s="206"/>
      <c r="LF45" s="206"/>
      <c r="LG45" s="206"/>
      <c r="LH45" s="206"/>
      <c r="LI45" s="206"/>
      <c r="LJ45" s="206"/>
      <c r="LK45" s="206"/>
      <c r="LL45" s="206"/>
      <c r="LM45" s="206"/>
      <c r="LN45" s="206"/>
      <c r="LO45" s="206"/>
      <c r="LP45" s="206"/>
      <c r="LQ45" s="206"/>
      <c r="LR45" s="206"/>
      <c r="LS45" s="206"/>
      <c r="LT45" s="206"/>
      <c r="LU45" s="206"/>
      <c r="LV45" s="206"/>
      <c r="LW45" s="206"/>
      <c r="LX45" s="206"/>
      <c r="LY45" s="206"/>
      <c r="LZ45" s="206"/>
      <c r="MA45" s="206"/>
      <c r="MB45" s="206"/>
      <c r="MC45" s="206"/>
      <c r="MD45" s="206"/>
      <c r="ME45" s="206"/>
      <c r="MF45" s="206"/>
      <c r="MG45" s="206"/>
      <c r="MH45" s="206"/>
      <c r="MI45" s="206"/>
      <c r="MJ45" s="206"/>
      <c r="MK45" s="206"/>
      <c r="ML45" s="206"/>
      <c r="MM45" s="206"/>
      <c r="MN45" s="206"/>
      <c r="MO45" s="206"/>
      <c r="MP45" s="206"/>
      <c r="MQ45" s="206"/>
      <c r="MR45" s="206"/>
      <c r="MS45" s="206"/>
      <c r="MT45" s="206"/>
      <c r="MU45" s="206"/>
      <c r="MV45" s="206"/>
      <c r="MW45" s="206"/>
      <c r="MX45" s="206"/>
      <c r="MY45" s="206"/>
      <c r="MZ45" s="206"/>
      <c r="NA45" s="206"/>
      <c r="NB45" s="206"/>
      <c r="NC45" s="206"/>
      <c r="ND45" s="206"/>
      <c r="NE45" s="206"/>
      <c r="NF45" s="206"/>
      <c r="NG45" s="206"/>
      <c r="NH45" s="206"/>
      <c r="NI45" s="206"/>
      <c r="NJ45" s="206"/>
      <c r="NK45" s="206"/>
      <c r="NL45" s="206"/>
      <c r="NM45" s="206"/>
      <c r="NN45" s="206"/>
      <c r="NO45" s="206"/>
      <c r="NP45" s="206"/>
      <c r="NQ45" s="206"/>
      <c r="NR45" s="206"/>
      <c r="NS45" s="206"/>
      <c r="NT45" s="206"/>
      <c r="NU45" s="206"/>
      <c r="NV45" s="206"/>
      <c r="NW45" s="206"/>
      <c r="NX45" s="206"/>
      <c r="NY45" s="206"/>
      <c r="NZ45" s="206"/>
      <c r="OA45" s="206"/>
      <c r="OB45" s="206"/>
      <c r="OC45" s="206"/>
      <c r="OD45" s="206"/>
      <c r="OE45" s="206"/>
      <c r="OF45" s="206"/>
      <c r="OG45" s="206"/>
      <c r="OH45" s="206"/>
      <c r="OI45" s="206"/>
      <c r="OJ45" s="206"/>
      <c r="OK45" s="206"/>
      <c r="OL45" s="206"/>
      <c r="OM45" s="206"/>
      <c r="ON45" s="206"/>
      <c r="OO45" s="206"/>
      <c r="OP45" s="206"/>
      <c r="OQ45" s="206"/>
      <c r="OR45" s="206"/>
      <c r="OS45" s="206"/>
      <c r="OT45" s="206"/>
      <c r="OU45" s="206"/>
      <c r="OV45" s="206"/>
      <c r="OW45" s="206"/>
      <c r="OX45" s="206"/>
      <c r="OY45" s="206"/>
      <c r="OZ45" s="206"/>
      <c r="PA45" s="206"/>
      <c r="PB45" s="206"/>
      <c r="PC45" s="206"/>
      <c r="PD45" s="206"/>
      <c r="PE45" s="206"/>
      <c r="PF45" s="206"/>
      <c r="PG45" s="206"/>
      <c r="PH45" s="206"/>
      <c r="PI45" s="206"/>
      <c r="PJ45" s="206"/>
      <c r="PK45" s="206"/>
      <c r="PL45" s="206"/>
      <c r="PM45" s="206"/>
      <c r="PN45" s="206"/>
      <c r="PO45" s="206"/>
      <c r="PP45" s="206"/>
      <c r="PQ45" s="206"/>
      <c r="PR45" s="206"/>
      <c r="PS45" s="206"/>
      <c r="PT45" s="206"/>
      <c r="PU45" s="206"/>
      <c r="PV45" s="206"/>
      <c r="PW45" s="206"/>
      <c r="PX45" s="206"/>
      <c r="PY45" s="206"/>
      <c r="PZ45" s="206"/>
      <c r="QA45" s="206"/>
      <c r="QB45" s="206"/>
      <c r="QC45" s="206"/>
      <c r="QD45" s="206"/>
      <c r="QE45" s="206"/>
      <c r="QF45" s="206"/>
      <c r="QG45" s="206"/>
      <c r="QH45" s="206"/>
      <c r="QI45" s="206"/>
      <c r="QJ45" s="206"/>
      <c r="QK45" s="206"/>
      <c r="QL45" s="206"/>
      <c r="QM45" s="206"/>
      <c r="QN45" s="206"/>
      <c r="QO45" s="206"/>
      <c r="QP45" s="206"/>
      <c r="QQ45" s="206"/>
      <c r="QR45" s="206"/>
      <c r="QS45" s="206"/>
      <c r="QT45" s="206"/>
      <c r="QU45" s="206"/>
      <c r="QV45" s="206"/>
      <c r="QW45" s="206"/>
      <c r="QX45" s="206"/>
      <c r="QY45" s="206"/>
      <c r="QZ45" s="206"/>
      <c r="RA45" s="206"/>
      <c r="RB45" s="206"/>
      <c r="RC45" s="206"/>
      <c r="RD45" s="206"/>
      <c r="RE45" s="206"/>
      <c r="RF45" s="206"/>
      <c r="RG45" s="206"/>
      <c r="RH45" s="206"/>
      <c r="RI45" s="206"/>
      <c r="RJ45" s="206"/>
      <c r="RK45" s="206"/>
      <c r="RL45" s="206"/>
      <c r="RM45" s="206"/>
      <c r="RN45" s="206"/>
      <c r="RO45" s="206"/>
      <c r="RP45" s="206"/>
      <c r="RQ45" s="206"/>
      <c r="RR45" s="206"/>
      <c r="RS45" s="206"/>
      <c r="RT45" s="206"/>
      <c r="RU45" s="206"/>
      <c r="RV45" s="206"/>
      <c r="RW45" s="206"/>
      <c r="RX45" s="206"/>
      <c r="RY45" s="206"/>
      <c r="RZ45" s="206"/>
      <c r="SA45" s="206"/>
      <c r="SB45" s="206"/>
      <c r="SC45" s="206"/>
      <c r="SD45" s="206"/>
      <c r="SE45" s="206"/>
      <c r="SF45" s="206"/>
      <c r="SG45" s="206"/>
      <c r="SH45" s="206"/>
      <c r="SI45" s="206"/>
      <c r="SJ45" s="206"/>
      <c r="SK45" s="206"/>
      <c r="SL45" s="206"/>
      <c r="SM45" s="206"/>
      <c r="SN45" s="206"/>
      <c r="SO45" s="206"/>
      <c r="SP45" s="206"/>
      <c r="SQ45" s="206"/>
      <c r="SR45" s="206"/>
      <c r="SS45" s="206"/>
      <c r="ST45" s="206"/>
      <c r="SU45" s="206"/>
      <c r="SV45" s="206"/>
      <c r="SW45" s="206"/>
      <c r="SX45" s="206"/>
      <c r="SY45" s="206"/>
      <c r="SZ45" s="206"/>
      <c r="TA45" s="206"/>
      <c r="TB45" s="206"/>
      <c r="TC45" s="206"/>
      <c r="TD45" s="206"/>
      <c r="TE45" s="206"/>
      <c r="TF45" s="206"/>
      <c r="TG45" s="206"/>
      <c r="TH45" s="206"/>
      <c r="TI45" s="206"/>
      <c r="TJ45" s="206"/>
      <c r="TK45" s="206"/>
      <c r="TL45" s="206"/>
      <c r="TM45" s="206"/>
      <c r="TN45" s="206"/>
      <c r="TO45" s="206"/>
      <c r="TP45" s="206"/>
      <c r="TQ45" s="206"/>
      <c r="TR45" s="206"/>
      <c r="TS45" s="206"/>
      <c r="TT45" s="206"/>
      <c r="TU45" s="206"/>
      <c r="TV45" s="206"/>
      <c r="TW45" s="206"/>
      <c r="TX45" s="206"/>
      <c r="TY45" s="206"/>
      <c r="TZ45" s="206"/>
      <c r="UA45" s="206"/>
      <c r="UB45" s="206"/>
      <c r="UC45" s="206"/>
      <c r="UD45" s="206"/>
      <c r="UE45" s="206"/>
      <c r="UF45" s="206"/>
      <c r="UG45" s="206"/>
      <c r="UH45" s="206"/>
      <c r="UI45" s="206"/>
      <c r="UJ45" s="206"/>
      <c r="UK45" s="206"/>
      <c r="UL45" s="206"/>
      <c r="UM45" s="206"/>
      <c r="UN45" s="206"/>
      <c r="UO45" s="206"/>
      <c r="UP45" s="206"/>
      <c r="UQ45" s="206"/>
      <c r="UR45" s="206"/>
      <c r="US45" s="206"/>
      <c r="UT45" s="206"/>
      <c r="UU45" s="206"/>
      <c r="UV45" s="206"/>
      <c r="UW45" s="206"/>
      <c r="UX45" s="206"/>
      <c r="UY45" s="206"/>
      <c r="UZ45" s="206"/>
      <c r="VA45" s="206"/>
      <c r="VB45" s="206"/>
      <c r="VC45" s="206"/>
      <c r="VD45" s="206"/>
      <c r="VE45" s="206"/>
      <c r="VF45" s="206"/>
      <c r="VG45" s="206"/>
      <c r="VH45" s="206"/>
      <c r="VI45" s="206"/>
      <c r="VJ45" s="206"/>
      <c r="VK45" s="206"/>
      <c r="VL45" s="206"/>
      <c r="VM45" s="206"/>
      <c r="VN45" s="206"/>
      <c r="VO45" s="206"/>
      <c r="VP45" s="206"/>
      <c r="VQ45" s="206"/>
      <c r="VR45" s="206"/>
      <c r="VS45" s="206"/>
      <c r="VT45" s="206"/>
      <c r="VU45" s="206"/>
      <c r="VV45" s="206"/>
      <c r="VW45" s="206"/>
      <c r="VX45" s="206"/>
      <c r="VY45" s="206"/>
      <c r="VZ45" s="206"/>
      <c r="WA45" s="206"/>
      <c r="WB45" s="206"/>
      <c r="WC45" s="206"/>
      <c r="WD45" s="206"/>
      <c r="WE45" s="206"/>
      <c r="WF45" s="206"/>
      <c r="WG45" s="206"/>
      <c r="WH45" s="206"/>
      <c r="WI45" s="206"/>
      <c r="WJ45" s="206"/>
      <c r="WK45" s="206"/>
      <c r="WL45" s="206"/>
      <c r="WM45" s="206"/>
      <c r="WN45" s="206"/>
      <c r="WO45" s="206"/>
      <c r="WP45" s="206"/>
      <c r="WQ45" s="206"/>
      <c r="WR45" s="206"/>
      <c r="WS45" s="206"/>
      <c r="WT45" s="206"/>
      <c r="WU45" s="206"/>
      <c r="WV45" s="206"/>
      <c r="WW45" s="206"/>
      <c r="WX45" s="206"/>
      <c r="WY45" s="206"/>
      <c r="WZ45" s="206"/>
      <c r="XA45" s="206"/>
      <c r="XB45" s="206"/>
      <c r="XC45" s="206"/>
      <c r="XD45" s="206"/>
      <c r="XE45" s="206"/>
      <c r="XF45" s="206"/>
      <c r="XG45" s="206"/>
      <c r="XH45" s="206"/>
      <c r="XI45" s="206"/>
      <c r="XJ45" s="206"/>
      <c r="XK45" s="206"/>
      <c r="XL45" s="206"/>
      <c r="XM45" s="206"/>
      <c r="XN45" s="206"/>
      <c r="XO45" s="206"/>
      <c r="XP45" s="206"/>
      <c r="XQ45" s="206"/>
      <c r="XR45" s="206"/>
      <c r="XS45" s="206"/>
      <c r="XT45" s="206"/>
    </row>
    <row r="46" spans="1:644" customFormat="1">
      <c r="A46" s="159"/>
      <c r="B46" s="92"/>
      <c r="C46" s="163"/>
      <c r="D46" s="164"/>
      <c r="E46" s="164"/>
      <c r="F46" s="162"/>
      <c r="G46" s="163"/>
      <c r="H46" s="164"/>
      <c r="I46" s="164"/>
      <c r="J46" s="162"/>
      <c r="K46" s="206"/>
      <c r="L46" s="206"/>
      <c r="M46" s="159"/>
      <c r="N46" s="92"/>
      <c r="O46" s="163"/>
      <c r="P46" s="164"/>
      <c r="Q46" s="164"/>
      <c r="R46" s="162"/>
      <c r="S46" s="163"/>
      <c r="T46" s="164"/>
      <c r="U46" s="164"/>
      <c r="V46" s="162"/>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c r="IX46" s="206"/>
      <c r="IY46" s="206"/>
      <c r="IZ46" s="206"/>
      <c r="JA46" s="206"/>
      <c r="JB46" s="206"/>
      <c r="JC46" s="206"/>
      <c r="JD46" s="206"/>
      <c r="JE46" s="206"/>
      <c r="JF46" s="206"/>
      <c r="JG46" s="206"/>
      <c r="JH46" s="206"/>
      <c r="JI46" s="206"/>
      <c r="JJ46" s="206"/>
      <c r="JK46" s="206"/>
      <c r="JL46" s="206"/>
      <c r="JM46" s="206"/>
      <c r="JN46" s="206"/>
      <c r="JO46" s="206"/>
      <c r="JP46" s="206"/>
      <c r="JQ46" s="206"/>
      <c r="JR46" s="206"/>
      <c r="JS46" s="206"/>
      <c r="JT46" s="206"/>
      <c r="JU46" s="206"/>
      <c r="JV46" s="206"/>
      <c r="JW46" s="206"/>
      <c r="JX46" s="206"/>
      <c r="JY46" s="206"/>
      <c r="JZ46" s="206"/>
      <c r="KA46" s="206"/>
      <c r="KB46" s="206"/>
      <c r="KC46" s="206"/>
      <c r="KD46" s="206"/>
      <c r="KE46" s="206"/>
      <c r="KF46" s="206"/>
      <c r="KG46" s="206"/>
      <c r="KH46" s="206"/>
      <c r="KI46" s="206"/>
      <c r="KJ46" s="206"/>
      <c r="KK46" s="206"/>
      <c r="KL46" s="206"/>
      <c r="KM46" s="206"/>
      <c r="KN46" s="206"/>
      <c r="KO46" s="206"/>
      <c r="KP46" s="206"/>
      <c r="KQ46" s="206"/>
      <c r="KR46" s="206"/>
      <c r="KS46" s="206"/>
      <c r="KT46" s="206"/>
      <c r="KU46" s="206"/>
      <c r="KV46" s="206"/>
      <c r="KW46" s="206"/>
      <c r="KX46" s="206"/>
      <c r="KY46" s="206"/>
      <c r="KZ46" s="206"/>
      <c r="LA46" s="206"/>
      <c r="LB46" s="206"/>
      <c r="LC46" s="206"/>
      <c r="LD46" s="206"/>
      <c r="LE46" s="206"/>
      <c r="LF46" s="206"/>
      <c r="LG46" s="206"/>
      <c r="LH46" s="206"/>
      <c r="LI46" s="206"/>
      <c r="LJ46" s="206"/>
      <c r="LK46" s="206"/>
      <c r="LL46" s="206"/>
      <c r="LM46" s="206"/>
      <c r="LN46" s="206"/>
      <c r="LO46" s="206"/>
      <c r="LP46" s="206"/>
      <c r="LQ46" s="206"/>
      <c r="LR46" s="206"/>
      <c r="LS46" s="206"/>
      <c r="LT46" s="206"/>
      <c r="LU46" s="206"/>
      <c r="LV46" s="206"/>
      <c r="LW46" s="206"/>
      <c r="LX46" s="206"/>
      <c r="LY46" s="206"/>
      <c r="LZ46" s="206"/>
      <c r="MA46" s="206"/>
      <c r="MB46" s="206"/>
      <c r="MC46" s="206"/>
      <c r="MD46" s="206"/>
      <c r="ME46" s="206"/>
      <c r="MF46" s="206"/>
      <c r="MG46" s="206"/>
      <c r="MH46" s="206"/>
      <c r="MI46" s="206"/>
      <c r="MJ46" s="206"/>
      <c r="MK46" s="206"/>
      <c r="ML46" s="206"/>
      <c r="MM46" s="206"/>
      <c r="MN46" s="206"/>
      <c r="MO46" s="206"/>
      <c r="MP46" s="206"/>
      <c r="MQ46" s="206"/>
      <c r="MR46" s="206"/>
      <c r="MS46" s="206"/>
      <c r="MT46" s="206"/>
      <c r="MU46" s="206"/>
      <c r="MV46" s="206"/>
      <c r="MW46" s="206"/>
      <c r="MX46" s="206"/>
      <c r="MY46" s="206"/>
      <c r="MZ46" s="206"/>
      <c r="NA46" s="206"/>
      <c r="NB46" s="206"/>
      <c r="NC46" s="206"/>
      <c r="ND46" s="206"/>
      <c r="NE46" s="206"/>
      <c r="NF46" s="206"/>
      <c r="NG46" s="206"/>
      <c r="NH46" s="206"/>
      <c r="NI46" s="206"/>
      <c r="NJ46" s="206"/>
      <c r="NK46" s="206"/>
      <c r="NL46" s="206"/>
      <c r="NM46" s="206"/>
      <c r="NN46" s="206"/>
      <c r="NO46" s="206"/>
      <c r="NP46" s="206"/>
      <c r="NQ46" s="206"/>
      <c r="NR46" s="206"/>
      <c r="NS46" s="206"/>
      <c r="NT46" s="206"/>
      <c r="NU46" s="206"/>
      <c r="NV46" s="206"/>
      <c r="NW46" s="206"/>
      <c r="NX46" s="206"/>
      <c r="NY46" s="206"/>
      <c r="NZ46" s="206"/>
      <c r="OA46" s="206"/>
      <c r="OB46" s="206"/>
      <c r="OC46" s="206"/>
      <c r="OD46" s="206"/>
      <c r="OE46" s="206"/>
      <c r="OF46" s="206"/>
      <c r="OG46" s="206"/>
      <c r="OH46" s="206"/>
      <c r="OI46" s="206"/>
      <c r="OJ46" s="206"/>
      <c r="OK46" s="206"/>
      <c r="OL46" s="206"/>
      <c r="OM46" s="206"/>
      <c r="ON46" s="206"/>
      <c r="OO46" s="206"/>
      <c r="OP46" s="206"/>
      <c r="OQ46" s="206"/>
      <c r="OR46" s="206"/>
      <c r="OS46" s="206"/>
      <c r="OT46" s="206"/>
      <c r="OU46" s="206"/>
      <c r="OV46" s="206"/>
      <c r="OW46" s="206"/>
      <c r="OX46" s="206"/>
      <c r="OY46" s="206"/>
      <c r="OZ46" s="206"/>
      <c r="PA46" s="206"/>
      <c r="PB46" s="206"/>
      <c r="PC46" s="206"/>
      <c r="PD46" s="206"/>
      <c r="PE46" s="206"/>
      <c r="PF46" s="206"/>
      <c r="PG46" s="206"/>
      <c r="PH46" s="206"/>
      <c r="PI46" s="206"/>
      <c r="PJ46" s="206"/>
      <c r="PK46" s="206"/>
      <c r="PL46" s="206"/>
      <c r="PM46" s="206"/>
      <c r="PN46" s="206"/>
      <c r="PO46" s="206"/>
      <c r="PP46" s="206"/>
      <c r="PQ46" s="206"/>
      <c r="PR46" s="206"/>
      <c r="PS46" s="206"/>
      <c r="PT46" s="206"/>
      <c r="PU46" s="206"/>
      <c r="PV46" s="206"/>
      <c r="PW46" s="206"/>
      <c r="PX46" s="206"/>
      <c r="PY46" s="206"/>
      <c r="PZ46" s="206"/>
      <c r="QA46" s="206"/>
      <c r="QB46" s="206"/>
      <c r="QC46" s="206"/>
      <c r="QD46" s="206"/>
      <c r="QE46" s="206"/>
      <c r="QF46" s="206"/>
      <c r="QG46" s="206"/>
      <c r="QH46" s="206"/>
      <c r="QI46" s="206"/>
      <c r="QJ46" s="206"/>
      <c r="QK46" s="206"/>
      <c r="QL46" s="206"/>
      <c r="QM46" s="206"/>
      <c r="QN46" s="206"/>
      <c r="QO46" s="206"/>
      <c r="QP46" s="206"/>
      <c r="QQ46" s="206"/>
      <c r="QR46" s="206"/>
      <c r="QS46" s="206"/>
      <c r="QT46" s="206"/>
      <c r="QU46" s="206"/>
      <c r="QV46" s="206"/>
      <c r="QW46" s="206"/>
      <c r="QX46" s="206"/>
      <c r="QY46" s="206"/>
      <c r="QZ46" s="206"/>
      <c r="RA46" s="206"/>
      <c r="RB46" s="206"/>
      <c r="RC46" s="206"/>
      <c r="RD46" s="206"/>
      <c r="RE46" s="206"/>
      <c r="RF46" s="206"/>
      <c r="RG46" s="206"/>
      <c r="RH46" s="206"/>
      <c r="RI46" s="206"/>
      <c r="RJ46" s="206"/>
      <c r="RK46" s="206"/>
      <c r="RL46" s="206"/>
      <c r="RM46" s="206"/>
      <c r="RN46" s="206"/>
      <c r="RO46" s="206"/>
      <c r="RP46" s="206"/>
      <c r="RQ46" s="206"/>
      <c r="RR46" s="206"/>
      <c r="RS46" s="206"/>
      <c r="RT46" s="206"/>
      <c r="RU46" s="206"/>
      <c r="RV46" s="206"/>
      <c r="RW46" s="206"/>
      <c r="RX46" s="206"/>
      <c r="RY46" s="206"/>
      <c r="RZ46" s="206"/>
      <c r="SA46" s="206"/>
      <c r="SB46" s="206"/>
      <c r="SC46" s="206"/>
      <c r="SD46" s="206"/>
      <c r="SE46" s="206"/>
      <c r="SF46" s="206"/>
      <c r="SG46" s="206"/>
      <c r="SH46" s="206"/>
      <c r="SI46" s="206"/>
      <c r="SJ46" s="206"/>
      <c r="SK46" s="206"/>
      <c r="SL46" s="206"/>
      <c r="SM46" s="206"/>
      <c r="SN46" s="206"/>
      <c r="SO46" s="206"/>
      <c r="SP46" s="206"/>
      <c r="SQ46" s="206"/>
      <c r="SR46" s="206"/>
      <c r="SS46" s="206"/>
      <c r="ST46" s="206"/>
      <c r="SU46" s="206"/>
      <c r="SV46" s="206"/>
      <c r="SW46" s="206"/>
      <c r="SX46" s="206"/>
      <c r="SY46" s="206"/>
      <c r="SZ46" s="206"/>
      <c r="TA46" s="206"/>
      <c r="TB46" s="206"/>
      <c r="TC46" s="206"/>
      <c r="TD46" s="206"/>
      <c r="TE46" s="206"/>
      <c r="TF46" s="206"/>
      <c r="TG46" s="206"/>
      <c r="TH46" s="206"/>
      <c r="TI46" s="206"/>
      <c r="TJ46" s="206"/>
      <c r="TK46" s="206"/>
      <c r="TL46" s="206"/>
      <c r="TM46" s="206"/>
      <c r="TN46" s="206"/>
      <c r="TO46" s="206"/>
      <c r="TP46" s="206"/>
      <c r="TQ46" s="206"/>
      <c r="TR46" s="206"/>
      <c r="TS46" s="206"/>
      <c r="TT46" s="206"/>
      <c r="TU46" s="206"/>
      <c r="TV46" s="206"/>
      <c r="TW46" s="206"/>
      <c r="TX46" s="206"/>
      <c r="TY46" s="206"/>
      <c r="TZ46" s="206"/>
      <c r="UA46" s="206"/>
      <c r="UB46" s="206"/>
      <c r="UC46" s="206"/>
      <c r="UD46" s="206"/>
      <c r="UE46" s="206"/>
      <c r="UF46" s="206"/>
      <c r="UG46" s="206"/>
      <c r="UH46" s="206"/>
      <c r="UI46" s="206"/>
      <c r="UJ46" s="206"/>
      <c r="UK46" s="206"/>
      <c r="UL46" s="206"/>
      <c r="UM46" s="206"/>
      <c r="UN46" s="206"/>
      <c r="UO46" s="206"/>
      <c r="UP46" s="206"/>
      <c r="UQ46" s="206"/>
      <c r="UR46" s="206"/>
      <c r="US46" s="206"/>
      <c r="UT46" s="206"/>
      <c r="UU46" s="206"/>
      <c r="UV46" s="206"/>
      <c r="UW46" s="206"/>
      <c r="UX46" s="206"/>
      <c r="UY46" s="206"/>
      <c r="UZ46" s="206"/>
      <c r="VA46" s="206"/>
      <c r="VB46" s="206"/>
      <c r="VC46" s="206"/>
      <c r="VD46" s="206"/>
      <c r="VE46" s="206"/>
      <c r="VF46" s="206"/>
      <c r="VG46" s="206"/>
      <c r="VH46" s="206"/>
      <c r="VI46" s="206"/>
      <c r="VJ46" s="206"/>
      <c r="VK46" s="206"/>
      <c r="VL46" s="206"/>
      <c r="VM46" s="206"/>
      <c r="VN46" s="206"/>
      <c r="VO46" s="206"/>
      <c r="VP46" s="206"/>
      <c r="VQ46" s="206"/>
      <c r="VR46" s="206"/>
      <c r="VS46" s="206"/>
      <c r="VT46" s="206"/>
      <c r="VU46" s="206"/>
      <c r="VV46" s="206"/>
      <c r="VW46" s="206"/>
      <c r="VX46" s="206"/>
      <c r="VY46" s="206"/>
      <c r="VZ46" s="206"/>
      <c r="WA46" s="206"/>
      <c r="WB46" s="206"/>
      <c r="WC46" s="206"/>
      <c r="WD46" s="206"/>
      <c r="WE46" s="206"/>
      <c r="WF46" s="206"/>
      <c r="WG46" s="206"/>
      <c r="WH46" s="206"/>
      <c r="WI46" s="206"/>
      <c r="WJ46" s="206"/>
      <c r="WK46" s="206"/>
      <c r="WL46" s="206"/>
      <c r="WM46" s="206"/>
      <c r="WN46" s="206"/>
      <c r="WO46" s="206"/>
      <c r="WP46" s="206"/>
      <c r="WQ46" s="206"/>
      <c r="WR46" s="206"/>
      <c r="WS46" s="206"/>
      <c r="WT46" s="206"/>
      <c r="WU46" s="206"/>
      <c r="WV46" s="206"/>
      <c r="WW46" s="206"/>
      <c r="WX46" s="206"/>
      <c r="WY46" s="206"/>
      <c r="WZ46" s="206"/>
      <c r="XA46" s="206"/>
      <c r="XB46" s="206"/>
      <c r="XC46" s="206"/>
      <c r="XD46" s="206"/>
      <c r="XE46" s="206"/>
      <c r="XF46" s="206"/>
      <c r="XG46" s="206"/>
      <c r="XH46" s="206"/>
      <c r="XI46" s="206"/>
      <c r="XJ46" s="206"/>
      <c r="XK46" s="206"/>
      <c r="XL46" s="206"/>
      <c r="XM46" s="206"/>
      <c r="XN46" s="206"/>
      <c r="XO46" s="206"/>
      <c r="XP46" s="206"/>
      <c r="XQ46" s="206"/>
      <c r="XR46" s="206"/>
      <c r="XS46" s="206"/>
      <c r="XT46" s="206"/>
    </row>
    <row r="47" spans="1:644" customFormat="1">
      <c r="A47" s="159"/>
      <c r="B47" s="92"/>
      <c r="C47" s="163"/>
      <c r="D47" s="164"/>
      <c r="E47" s="164"/>
      <c r="F47" s="162"/>
      <c r="G47" s="163"/>
      <c r="H47" s="164"/>
      <c r="I47" s="164"/>
      <c r="J47" s="162"/>
      <c r="K47" s="206"/>
      <c r="L47" s="206"/>
      <c r="M47" s="159"/>
      <c r="N47" s="92"/>
      <c r="O47" s="163"/>
      <c r="P47" s="164"/>
      <c r="Q47" s="164"/>
      <c r="R47" s="162"/>
      <c r="S47" s="163"/>
      <c r="T47" s="164"/>
      <c r="U47" s="164"/>
      <c r="V47" s="162"/>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c r="IX47" s="206"/>
      <c r="IY47" s="206"/>
      <c r="IZ47" s="206"/>
      <c r="JA47" s="206"/>
      <c r="JB47" s="206"/>
      <c r="JC47" s="206"/>
      <c r="JD47" s="206"/>
      <c r="JE47" s="206"/>
      <c r="JF47" s="206"/>
      <c r="JG47" s="206"/>
      <c r="JH47" s="206"/>
      <c r="JI47" s="206"/>
      <c r="JJ47" s="206"/>
      <c r="JK47" s="206"/>
      <c r="JL47" s="206"/>
      <c r="JM47" s="206"/>
      <c r="JN47" s="206"/>
      <c r="JO47" s="206"/>
      <c r="JP47" s="206"/>
      <c r="JQ47" s="206"/>
      <c r="JR47" s="206"/>
      <c r="JS47" s="206"/>
      <c r="JT47" s="206"/>
      <c r="JU47" s="206"/>
      <c r="JV47" s="206"/>
      <c r="JW47" s="206"/>
      <c r="JX47" s="206"/>
      <c r="JY47" s="206"/>
      <c r="JZ47" s="206"/>
      <c r="KA47" s="206"/>
      <c r="KB47" s="206"/>
      <c r="KC47" s="206"/>
      <c r="KD47" s="206"/>
      <c r="KE47" s="206"/>
      <c r="KF47" s="206"/>
      <c r="KG47" s="206"/>
      <c r="KH47" s="206"/>
      <c r="KI47" s="206"/>
      <c r="KJ47" s="206"/>
      <c r="KK47" s="206"/>
      <c r="KL47" s="206"/>
      <c r="KM47" s="206"/>
      <c r="KN47" s="206"/>
      <c r="KO47" s="206"/>
      <c r="KP47" s="206"/>
      <c r="KQ47" s="206"/>
      <c r="KR47" s="206"/>
      <c r="KS47" s="206"/>
      <c r="KT47" s="206"/>
      <c r="KU47" s="206"/>
      <c r="KV47" s="206"/>
      <c r="KW47" s="206"/>
      <c r="KX47" s="206"/>
      <c r="KY47" s="206"/>
      <c r="KZ47" s="206"/>
      <c r="LA47" s="206"/>
      <c r="LB47" s="206"/>
      <c r="LC47" s="206"/>
      <c r="LD47" s="206"/>
      <c r="LE47" s="206"/>
      <c r="LF47" s="206"/>
      <c r="LG47" s="206"/>
      <c r="LH47" s="206"/>
      <c r="LI47" s="206"/>
      <c r="LJ47" s="206"/>
      <c r="LK47" s="206"/>
      <c r="LL47" s="206"/>
      <c r="LM47" s="206"/>
      <c r="LN47" s="206"/>
      <c r="LO47" s="206"/>
      <c r="LP47" s="206"/>
      <c r="LQ47" s="206"/>
      <c r="LR47" s="206"/>
      <c r="LS47" s="206"/>
      <c r="LT47" s="206"/>
      <c r="LU47" s="206"/>
      <c r="LV47" s="206"/>
      <c r="LW47" s="206"/>
      <c r="LX47" s="206"/>
      <c r="LY47" s="206"/>
      <c r="LZ47" s="206"/>
      <c r="MA47" s="206"/>
      <c r="MB47" s="206"/>
      <c r="MC47" s="206"/>
      <c r="MD47" s="206"/>
      <c r="ME47" s="206"/>
      <c r="MF47" s="206"/>
      <c r="MG47" s="206"/>
      <c r="MH47" s="206"/>
      <c r="MI47" s="206"/>
      <c r="MJ47" s="206"/>
      <c r="MK47" s="206"/>
      <c r="ML47" s="206"/>
      <c r="MM47" s="206"/>
      <c r="MN47" s="206"/>
      <c r="MO47" s="206"/>
      <c r="MP47" s="206"/>
      <c r="MQ47" s="206"/>
      <c r="MR47" s="206"/>
      <c r="MS47" s="206"/>
      <c r="MT47" s="206"/>
      <c r="MU47" s="206"/>
      <c r="MV47" s="206"/>
      <c r="MW47" s="206"/>
      <c r="MX47" s="206"/>
      <c r="MY47" s="206"/>
      <c r="MZ47" s="206"/>
      <c r="NA47" s="206"/>
      <c r="NB47" s="206"/>
      <c r="NC47" s="206"/>
      <c r="ND47" s="206"/>
      <c r="NE47" s="206"/>
      <c r="NF47" s="206"/>
      <c r="NG47" s="206"/>
      <c r="NH47" s="206"/>
      <c r="NI47" s="206"/>
      <c r="NJ47" s="206"/>
      <c r="NK47" s="206"/>
      <c r="NL47" s="206"/>
      <c r="NM47" s="206"/>
      <c r="NN47" s="206"/>
      <c r="NO47" s="206"/>
      <c r="NP47" s="206"/>
      <c r="NQ47" s="206"/>
      <c r="NR47" s="206"/>
      <c r="NS47" s="206"/>
      <c r="NT47" s="206"/>
      <c r="NU47" s="206"/>
      <c r="NV47" s="206"/>
      <c r="NW47" s="206"/>
      <c r="NX47" s="206"/>
      <c r="NY47" s="206"/>
      <c r="NZ47" s="206"/>
      <c r="OA47" s="206"/>
      <c r="OB47" s="206"/>
      <c r="OC47" s="206"/>
      <c r="OD47" s="206"/>
      <c r="OE47" s="206"/>
      <c r="OF47" s="206"/>
      <c r="OG47" s="206"/>
      <c r="OH47" s="206"/>
      <c r="OI47" s="206"/>
      <c r="OJ47" s="206"/>
      <c r="OK47" s="206"/>
      <c r="OL47" s="206"/>
      <c r="OM47" s="206"/>
      <c r="ON47" s="206"/>
      <c r="OO47" s="206"/>
      <c r="OP47" s="206"/>
      <c r="OQ47" s="206"/>
      <c r="OR47" s="206"/>
      <c r="OS47" s="206"/>
      <c r="OT47" s="206"/>
      <c r="OU47" s="206"/>
      <c r="OV47" s="206"/>
      <c r="OW47" s="206"/>
      <c r="OX47" s="206"/>
      <c r="OY47" s="206"/>
      <c r="OZ47" s="206"/>
      <c r="PA47" s="206"/>
      <c r="PB47" s="206"/>
      <c r="PC47" s="206"/>
      <c r="PD47" s="206"/>
      <c r="PE47" s="206"/>
      <c r="PF47" s="206"/>
      <c r="PG47" s="206"/>
      <c r="PH47" s="206"/>
      <c r="PI47" s="206"/>
      <c r="PJ47" s="206"/>
      <c r="PK47" s="206"/>
      <c r="PL47" s="206"/>
      <c r="PM47" s="206"/>
      <c r="PN47" s="206"/>
      <c r="PO47" s="206"/>
      <c r="PP47" s="206"/>
      <c r="PQ47" s="206"/>
      <c r="PR47" s="206"/>
      <c r="PS47" s="206"/>
      <c r="PT47" s="206"/>
      <c r="PU47" s="206"/>
      <c r="PV47" s="206"/>
      <c r="PW47" s="206"/>
      <c r="PX47" s="206"/>
      <c r="PY47" s="206"/>
      <c r="PZ47" s="206"/>
      <c r="QA47" s="206"/>
      <c r="QB47" s="206"/>
      <c r="QC47" s="206"/>
      <c r="QD47" s="206"/>
      <c r="QE47" s="206"/>
      <c r="QF47" s="206"/>
      <c r="QG47" s="206"/>
      <c r="QH47" s="206"/>
      <c r="QI47" s="206"/>
      <c r="QJ47" s="206"/>
      <c r="QK47" s="206"/>
      <c r="QL47" s="206"/>
      <c r="QM47" s="206"/>
      <c r="QN47" s="206"/>
      <c r="QO47" s="206"/>
      <c r="QP47" s="206"/>
      <c r="QQ47" s="206"/>
      <c r="QR47" s="206"/>
      <c r="QS47" s="206"/>
      <c r="QT47" s="206"/>
      <c r="QU47" s="206"/>
      <c r="QV47" s="206"/>
      <c r="QW47" s="206"/>
      <c r="QX47" s="206"/>
      <c r="QY47" s="206"/>
      <c r="QZ47" s="206"/>
      <c r="RA47" s="206"/>
      <c r="RB47" s="206"/>
      <c r="RC47" s="206"/>
      <c r="RD47" s="206"/>
      <c r="RE47" s="206"/>
      <c r="RF47" s="206"/>
      <c r="RG47" s="206"/>
      <c r="RH47" s="206"/>
      <c r="RI47" s="206"/>
      <c r="RJ47" s="206"/>
      <c r="RK47" s="206"/>
      <c r="RL47" s="206"/>
      <c r="RM47" s="206"/>
      <c r="RN47" s="206"/>
      <c r="RO47" s="206"/>
      <c r="RP47" s="206"/>
      <c r="RQ47" s="206"/>
      <c r="RR47" s="206"/>
      <c r="RS47" s="206"/>
      <c r="RT47" s="206"/>
      <c r="RU47" s="206"/>
      <c r="RV47" s="206"/>
      <c r="RW47" s="206"/>
      <c r="RX47" s="206"/>
      <c r="RY47" s="206"/>
      <c r="RZ47" s="206"/>
      <c r="SA47" s="206"/>
      <c r="SB47" s="206"/>
      <c r="SC47" s="206"/>
      <c r="SD47" s="206"/>
      <c r="SE47" s="206"/>
      <c r="SF47" s="206"/>
      <c r="SG47" s="206"/>
      <c r="SH47" s="206"/>
      <c r="SI47" s="206"/>
      <c r="SJ47" s="206"/>
      <c r="SK47" s="206"/>
      <c r="SL47" s="206"/>
      <c r="SM47" s="206"/>
      <c r="SN47" s="206"/>
      <c r="SO47" s="206"/>
      <c r="SP47" s="206"/>
      <c r="SQ47" s="206"/>
      <c r="SR47" s="206"/>
      <c r="SS47" s="206"/>
      <c r="ST47" s="206"/>
      <c r="SU47" s="206"/>
      <c r="SV47" s="206"/>
      <c r="SW47" s="206"/>
      <c r="SX47" s="206"/>
      <c r="SY47" s="206"/>
      <c r="SZ47" s="206"/>
      <c r="TA47" s="206"/>
      <c r="TB47" s="206"/>
      <c r="TC47" s="206"/>
      <c r="TD47" s="206"/>
      <c r="TE47" s="206"/>
      <c r="TF47" s="206"/>
      <c r="TG47" s="206"/>
      <c r="TH47" s="206"/>
      <c r="TI47" s="206"/>
      <c r="TJ47" s="206"/>
      <c r="TK47" s="206"/>
      <c r="TL47" s="206"/>
      <c r="TM47" s="206"/>
      <c r="TN47" s="206"/>
      <c r="TO47" s="206"/>
      <c r="TP47" s="206"/>
      <c r="TQ47" s="206"/>
      <c r="TR47" s="206"/>
      <c r="TS47" s="206"/>
      <c r="TT47" s="206"/>
      <c r="TU47" s="206"/>
      <c r="TV47" s="206"/>
      <c r="TW47" s="206"/>
      <c r="TX47" s="206"/>
      <c r="TY47" s="206"/>
      <c r="TZ47" s="206"/>
      <c r="UA47" s="206"/>
      <c r="UB47" s="206"/>
      <c r="UC47" s="206"/>
      <c r="UD47" s="206"/>
      <c r="UE47" s="206"/>
      <c r="UF47" s="206"/>
      <c r="UG47" s="206"/>
      <c r="UH47" s="206"/>
      <c r="UI47" s="206"/>
      <c r="UJ47" s="206"/>
      <c r="UK47" s="206"/>
      <c r="UL47" s="206"/>
      <c r="UM47" s="206"/>
      <c r="UN47" s="206"/>
      <c r="UO47" s="206"/>
      <c r="UP47" s="206"/>
      <c r="UQ47" s="206"/>
      <c r="UR47" s="206"/>
      <c r="US47" s="206"/>
      <c r="UT47" s="206"/>
      <c r="UU47" s="206"/>
      <c r="UV47" s="206"/>
      <c r="UW47" s="206"/>
      <c r="UX47" s="206"/>
      <c r="UY47" s="206"/>
      <c r="UZ47" s="206"/>
      <c r="VA47" s="206"/>
      <c r="VB47" s="206"/>
      <c r="VC47" s="206"/>
      <c r="VD47" s="206"/>
      <c r="VE47" s="206"/>
      <c r="VF47" s="206"/>
      <c r="VG47" s="206"/>
      <c r="VH47" s="206"/>
      <c r="VI47" s="206"/>
      <c r="VJ47" s="206"/>
      <c r="VK47" s="206"/>
      <c r="VL47" s="206"/>
      <c r="VM47" s="206"/>
      <c r="VN47" s="206"/>
      <c r="VO47" s="206"/>
      <c r="VP47" s="206"/>
      <c r="VQ47" s="206"/>
      <c r="VR47" s="206"/>
      <c r="VS47" s="206"/>
      <c r="VT47" s="206"/>
      <c r="VU47" s="206"/>
      <c r="VV47" s="206"/>
      <c r="VW47" s="206"/>
      <c r="VX47" s="206"/>
      <c r="VY47" s="206"/>
      <c r="VZ47" s="206"/>
      <c r="WA47" s="206"/>
      <c r="WB47" s="206"/>
      <c r="WC47" s="206"/>
      <c r="WD47" s="206"/>
      <c r="WE47" s="206"/>
      <c r="WF47" s="206"/>
      <c r="WG47" s="206"/>
      <c r="WH47" s="206"/>
      <c r="WI47" s="206"/>
      <c r="WJ47" s="206"/>
      <c r="WK47" s="206"/>
      <c r="WL47" s="206"/>
      <c r="WM47" s="206"/>
      <c r="WN47" s="206"/>
      <c r="WO47" s="206"/>
      <c r="WP47" s="206"/>
      <c r="WQ47" s="206"/>
      <c r="WR47" s="206"/>
      <c r="WS47" s="206"/>
      <c r="WT47" s="206"/>
      <c r="WU47" s="206"/>
      <c r="WV47" s="206"/>
      <c r="WW47" s="206"/>
      <c r="WX47" s="206"/>
      <c r="WY47" s="206"/>
      <c r="WZ47" s="206"/>
      <c r="XA47" s="206"/>
      <c r="XB47" s="206"/>
      <c r="XC47" s="206"/>
      <c r="XD47" s="206"/>
      <c r="XE47" s="206"/>
      <c r="XF47" s="206"/>
      <c r="XG47" s="206"/>
      <c r="XH47" s="206"/>
      <c r="XI47" s="206"/>
      <c r="XJ47" s="206"/>
      <c r="XK47" s="206"/>
      <c r="XL47" s="206"/>
      <c r="XM47" s="206"/>
      <c r="XN47" s="206"/>
      <c r="XO47" s="206"/>
      <c r="XP47" s="206"/>
      <c r="XQ47" s="206"/>
      <c r="XR47" s="206"/>
      <c r="XS47" s="206"/>
      <c r="XT47" s="206"/>
    </row>
    <row r="48" spans="1:644" customFormat="1">
      <c r="A48" s="159"/>
      <c r="B48" s="92"/>
      <c r="C48" s="163"/>
      <c r="D48" s="164"/>
      <c r="E48" s="164"/>
      <c r="F48" s="162"/>
      <c r="G48" s="163"/>
      <c r="H48" s="164"/>
      <c r="I48" s="164"/>
      <c r="J48" s="162"/>
      <c r="K48" s="206"/>
      <c r="L48" s="206"/>
      <c r="M48" s="159"/>
      <c r="N48" s="92"/>
      <c r="O48" s="163"/>
      <c r="P48" s="164"/>
      <c r="Q48" s="164"/>
      <c r="R48" s="162"/>
      <c r="S48" s="163"/>
      <c r="T48" s="164"/>
      <c r="U48" s="164"/>
      <c r="V48" s="162"/>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6"/>
      <c r="JY48" s="206"/>
      <c r="JZ48" s="206"/>
      <c r="KA48" s="206"/>
      <c r="KB48" s="206"/>
      <c r="KC48" s="206"/>
      <c r="KD48" s="206"/>
      <c r="KE48" s="206"/>
      <c r="KF48" s="206"/>
      <c r="KG48" s="206"/>
      <c r="KH48" s="206"/>
      <c r="KI48" s="206"/>
      <c r="KJ48" s="206"/>
      <c r="KK48" s="206"/>
      <c r="KL48" s="206"/>
      <c r="KM48" s="206"/>
      <c r="KN48" s="206"/>
      <c r="KO48" s="206"/>
      <c r="KP48" s="206"/>
      <c r="KQ48" s="206"/>
      <c r="KR48" s="206"/>
      <c r="KS48" s="206"/>
      <c r="KT48" s="206"/>
      <c r="KU48" s="206"/>
      <c r="KV48" s="206"/>
      <c r="KW48" s="206"/>
      <c r="KX48" s="206"/>
      <c r="KY48" s="206"/>
      <c r="KZ48" s="206"/>
      <c r="LA48" s="206"/>
      <c r="LB48" s="206"/>
      <c r="LC48" s="206"/>
      <c r="LD48" s="206"/>
      <c r="LE48" s="206"/>
      <c r="LF48" s="206"/>
      <c r="LG48" s="206"/>
      <c r="LH48" s="206"/>
      <c r="LI48" s="206"/>
      <c r="LJ48" s="206"/>
      <c r="LK48" s="206"/>
      <c r="LL48" s="206"/>
      <c r="LM48" s="206"/>
      <c r="LN48" s="206"/>
      <c r="LO48" s="206"/>
      <c r="LP48" s="206"/>
      <c r="LQ48" s="206"/>
      <c r="LR48" s="206"/>
      <c r="LS48" s="206"/>
      <c r="LT48" s="206"/>
      <c r="LU48" s="206"/>
      <c r="LV48" s="206"/>
      <c r="LW48" s="206"/>
      <c r="LX48" s="206"/>
      <c r="LY48" s="206"/>
      <c r="LZ48" s="206"/>
      <c r="MA48" s="206"/>
      <c r="MB48" s="206"/>
      <c r="MC48" s="206"/>
      <c r="MD48" s="206"/>
      <c r="ME48" s="206"/>
      <c r="MF48" s="206"/>
      <c r="MG48" s="206"/>
      <c r="MH48" s="206"/>
      <c r="MI48" s="206"/>
      <c r="MJ48" s="206"/>
      <c r="MK48" s="206"/>
      <c r="ML48" s="206"/>
      <c r="MM48" s="206"/>
      <c r="MN48" s="206"/>
      <c r="MO48" s="206"/>
      <c r="MP48" s="206"/>
      <c r="MQ48" s="206"/>
      <c r="MR48" s="206"/>
      <c r="MS48" s="206"/>
      <c r="MT48" s="206"/>
      <c r="MU48" s="206"/>
      <c r="MV48" s="206"/>
      <c r="MW48" s="206"/>
      <c r="MX48" s="206"/>
      <c r="MY48" s="206"/>
      <c r="MZ48" s="206"/>
      <c r="NA48" s="206"/>
      <c r="NB48" s="206"/>
      <c r="NC48" s="206"/>
      <c r="ND48" s="206"/>
      <c r="NE48" s="206"/>
      <c r="NF48" s="206"/>
      <c r="NG48" s="206"/>
      <c r="NH48" s="206"/>
      <c r="NI48" s="206"/>
      <c r="NJ48" s="206"/>
      <c r="NK48" s="206"/>
      <c r="NL48" s="206"/>
      <c r="NM48" s="206"/>
      <c r="NN48" s="206"/>
      <c r="NO48" s="206"/>
      <c r="NP48" s="206"/>
      <c r="NQ48" s="206"/>
      <c r="NR48" s="206"/>
      <c r="NS48" s="206"/>
      <c r="NT48" s="206"/>
      <c r="NU48" s="206"/>
      <c r="NV48" s="206"/>
      <c r="NW48" s="206"/>
      <c r="NX48" s="206"/>
      <c r="NY48" s="206"/>
      <c r="NZ48" s="206"/>
      <c r="OA48" s="206"/>
      <c r="OB48" s="206"/>
      <c r="OC48" s="206"/>
      <c r="OD48" s="206"/>
      <c r="OE48" s="206"/>
      <c r="OF48" s="206"/>
      <c r="OG48" s="206"/>
      <c r="OH48" s="206"/>
      <c r="OI48" s="206"/>
      <c r="OJ48" s="206"/>
      <c r="OK48" s="206"/>
      <c r="OL48" s="206"/>
      <c r="OM48" s="206"/>
      <c r="ON48" s="206"/>
      <c r="OO48" s="206"/>
      <c r="OP48" s="206"/>
      <c r="OQ48" s="206"/>
      <c r="OR48" s="206"/>
      <c r="OS48" s="206"/>
      <c r="OT48" s="206"/>
      <c r="OU48" s="206"/>
      <c r="OV48" s="206"/>
      <c r="OW48" s="206"/>
      <c r="OX48" s="206"/>
      <c r="OY48" s="206"/>
      <c r="OZ48" s="206"/>
      <c r="PA48" s="206"/>
      <c r="PB48" s="206"/>
      <c r="PC48" s="206"/>
      <c r="PD48" s="206"/>
      <c r="PE48" s="206"/>
      <c r="PF48" s="206"/>
      <c r="PG48" s="206"/>
      <c r="PH48" s="206"/>
      <c r="PI48" s="206"/>
      <c r="PJ48" s="206"/>
      <c r="PK48" s="206"/>
      <c r="PL48" s="206"/>
      <c r="PM48" s="206"/>
      <c r="PN48" s="206"/>
      <c r="PO48" s="206"/>
      <c r="PP48" s="206"/>
      <c r="PQ48" s="206"/>
      <c r="PR48" s="206"/>
      <c r="PS48" s="206"/>
      <c r="PT48" s="206"/>
      <c r="PU48" s="206"/>
      <c r="PV48" s="206"/>
      <c r="PW48" s="206"/>
      <c r="PX48" s="206"/>
      <c r="PY48" s="206"/>
      <c r="PZ48" s="206"/>
      <c r="QA48" s="206"/>
      <c r="QB48" s="206"/>
      <c r="QC48" s="206"/>
      <c r="QD48" s="206"/>
      <c r="QE48" s="206"/>
      <c r="QF48" s="206"/>
      <c r="QG48" s="206"/>
      <c r="QH48" s="206"/>
      <c r="QI48" s="206"/>
      <c r="QJ48" s="206"/>
      <c r="QK48" s="206"/>
      <c r="QL48" s="206"/>
      <c r="QM48" s="206"/>
      <c r="QN48" s="206"/>
      <c r="QO48" s="206"/>
      <c r="QP48" s="206"/>
      <c r="QQ48" s="206"/>
      <c r="QR48" s="206"/>
      <c r="QS48" s="206"/>
      <c r="QT48" s="206"/>
      <c r="QU48" s="206"/>
      <c r="QV48" s="206"/>
      <c r="QW48" s="206"/>
      <c r="QX48" s="206"/>
      <c r="QY48" s="206"/>
      <c r="QZ48" s="206"/>
      <c r="RA48" s="206"/>
      <c r="RB48" s="206"/>
      <c r="RC48" s="206"/>
      <c r="RD48" s="206"/>
      <c r="RE48" s="206"/>
      <c r="RF48" s="206"/>
      <c r="RG48" s="206"/>
      <c r="RH48" s="206"/>
      <c r="RI48" s="206"/>
      <c r="RJ48" s="206"/>
      <c r="RK48" s="206"/>
      <c r="RL48" s="206"/>
      <c r="RM48" s="206"/>
      <c r="RN48" s="206"/>
      <c r="RO48" s="206"/>
      <c r="RP48" s="206"/>
      <c r="RQ48" s="206"/>
      <c r="RR48" s="206"/>
      <c r="RS48" s="206"/>
      <c r="RT48" s="206"/>
      <c r="RU48" s="206"/>
      <c r="RV48" s="206"/>
      <c r="RW48" s="206"/>
      <c r="RX48" s="206"/>
      <c r="RY48" s="206"/>
      <c r="RZ48" s="206"/>
      <c r="SA48" s="206"/>
      <c r="SB48" s="206"/>
      <c r="SC48" s="206"/>
      <c r="SD48" s="206"/>
      <c r="SE48" s="206"/>
      <c r="SF48" s="206"/>
      <c r="SG48" s="206"/>
      <c r="SH48" s="206"/>
      <c r="SI48" s="206"/>
      <c r="SJ48" s="206"/>
      <c r="SK48" s="206"/>
      <c r="SL48" s="206"/>
      <c r="SM48" s="206"/>
      <c r="SN48" s="206"/>
      <c r="SO48" s="206"/>
      <c r="SP48" s="206"/>
      <c r="SQ48" s="206"/>
      <c r="SR48" s="206"/>
      <c r="SS48" s="206"/>
      <c r="ST48" s="206"/>
      <c r="SU48" s="206"/>
      <c r="SV48" s="206"/>
      <c r="SW48" s="206"/>
      <c r="SX48" s="206"/>
      <c r="SY48" s="206"/>
      <c r="SZ48" s="206"/>
      <c r="TA48" s="206"/>
      <c r="TB48" s="206"/>
      <c r="TC48" s="206"/>
      <c r="TD48" s="206"/>
      <c r="TE48" s="206"/>
      <c r="TF48" s="206"/>
      <c r="TG48" s="206"/>
      <c r="TH48" s="206"/>
      <c r="TI48" s="206"/>
      <c r="TJ48" s="206"/>
      <c r="TK48" s="206"/>
      <c r="TL48" s="206"/>
      <c r="TM48" s="206"/>
      <c r="TN48" s="206"/>
      <c r="TO48" s="206"/>
      <c r="TP48" s="206"/>
      <c r="TQ48" s="206"/>
      <c r="TR48" s="206"/>
      <c r="TS48" s="206"/>
      <c r="TT48" s="206"/>
      <c r="TU48" s="206"/>
      <c r="TV48" s="206"/>
      <c r="TW48" s="206"/>
      <c r="TX48" s="206"/>
      <c r="TY48" s="206"/>
      <c r="TZ48" s="206"/>
      <c r="UA48" s="206"/>
      <c r="UB48" s="206"/>
      <c r="UC48" s="206"/>
      <c r="UD48" s="206"/>
      <c r="UE48" s="206"/>
      <c r="UF48" s="206"/>
      <c r="UG48" s="206"/>
      <c r="UH48" s="206"/>
      <c r="UI48" s="206"/>
      <c r="UJ48" s="206"/>
      <c r="UK48" s="206"/>
      <c r="UL48" s="206"/>
      <c r="UM48" s="206"/>
      <c r="UN48" s="206"/>
      <c r="UO48" s="206"/>
      <c r="UP48" s="206"/>
      <c r="UQ48" s="206"/>
      <c r="UR48" s="206"/>
      <c r="US48" s="206"/>
      <c r="UT48" s="206"/>
      <c r="UU48" s="206"/>
      <c r="UV48" s="206"/>
      <c r="UW48" s="206"/>
      <c r="UX48" s="206"/>
      <c r="UY48" s="206"/>
      <c r="UZ48" s="206"/>
      <c r="VA48" s="206"/>
      <c r="VB48" s="206"/>
      <c r="VC48" s="206"/>
      <c r="VD48" s="206"/>
      <c r="VE48" s="206"/>
      <c r="VF48" s="206"/>
      <c r="VG48" s="206"/>
      <c r="VH48" s="206"/>
      <c r="VI48" s="206"/>
      <c r="VJ48" s="206"/>
      <c r="VK48" s="206"/>
      <c r="VL48" s="206"/>
      <c r="VM48" s="206"/>
      <c r="VN48" s="206"/>
      <c r="VO48" s="206"/>
      <c r="VP48" s="206"/>
      <c r="VQ48" s="206"/>
      <c r="VR48" s="206"/>
      <c r="VS48" s="206"/>
      <c r="VT48" s="206"/>
      <c r="VU48" s="206"/>
      <c r="VV48" s="206"/>
      <c r="VW48" s="206"/>
      <c r="VX48" s="206"/>
      <c r="VY48" s="206"/>
      <c r="VZ48" s="206"/>
      <c r="WA48" s="206"/>
      <c r="WB48" s="206"/>
      <c r="WC48" s="206"/>
      <c r="WD48" s="206"/>
      <c r="WE48" s="206"/>
      <c r="WF48" s="206"/>
      <c r="WG48" s="206"/>
      <c r="WH48" s="206"/>
      <c r="WI48" s="206"/>
      <c r="WJ48" s="206"/>
      <c r="WK48" s="206"/>
      <c r="WL48" s="206"/>
      <c r="WM48" s="206"/>
      <c r="WN48" s="206"/>
      <c r="WO48" s="206"/>
      <c r="WP48" s="206"/>
      <c r="WQ48" s="206"/>
      <c r="WR48" s="206"/>
      <c r="WS48" s="206"/>
      <c r="WT48" s="206"/>
      <c r="WU48" s="206"/>
      <c r="WV48" s="206"/>
      <c r="WW48" s="206"/>
      <c r="WX48" s="206"/>
      <c r="WY48" s="206"/>
      <c r="WZ48" s="206"/>
      <c r="XA48" s="206"/>
      <c r="XB48" s="206"/>
      <c r="XC48" s="206"/>
      <c r="XD48" s="206"/>
      <c r="XE48" s="206"/>
      <c r="XF48" s="206"/>
      <c r="XG48" s="206"/>
      <c r="XH48" s="206"/>
      <c r="XI48" s="206"/>
      <c r="XJ48" s="206"/>
      <c r="XK48" s="206"/>
      <c r="XL48" s="206"/>
      <c r="XM48" s="206"/>
      <c r="XN48" s="206"/>
      <c r="XO48" s="206"/>
      <c r="XP48" s="206"/>
      <c r="XQ48" s="206"/>
      <c r="XR48" s="206"/>
      <c r="XS48" s="206"/>
      <c r="XT48" s="206"/>
    </row>
    <row r="49" spans="1:644" customFormat="1">
      <c r="A49" s="159"/>
      <c r="B49" s="92"/>
      <c r="C49" s="163"/>
      <c r="D49" s="164"/>
      <c r="E49" s="164"/>
      <c r="F49" s="162"/>
      <c r="G49" s="163"/>
      <c r="H49" s="164"/>
      <c r="I49" s="164"/>
      <c r="J49" s="162"/>
      <c r="K49" s="206"/>
      <c r="L49" s="206"/>
      <c r="M49" s="159"/>
      <c r="N49" s="92"/>
      <c r="O49" s="163"/>
      <c r="P49" s="164"/>
      <c r="Q49" s="164"/>
      <c r="R49" s="162"/>
      <c r="S49" s="163"/>
      <c r="T49" s="164"/>
      <c r="U49" s="164"/>
      <c r="V49" s="162"/>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c r="IW49" s="206"/>
      <c r="IX49" s="206"/>
      <c r="IY49" s="206"/>
      <c r="IZ49" s="206"/>
      <c r="JA49" s="206"/>
      <c r="JB49" s="206"/>
      <c r="JC49" s="206"/>
      <c r="JD49" s="206"/>
      <c r="JE49" s="206"/>
      <c r="JF49" s="206"/>
      <c r="JG49" s="206"/>
      <c r="JH49" s="206"/>
      <c r="JI49" s="206"/>
      <c r="JJ49" s="206"/>
      <c r="JK49" s="206"/>
      <c r="JL49" s="206"/>
      <c r="JM49" s="206"/>
      <c r="JN49" s="206"/>
      <c r="JO49" s="206"/>
      <c r="JP49" s="206"/>
      <c r="JQ49" s="206"/>
      <c r="JR49" s="206"/>
      <c r="JS49" s="206"/>
      <c r="JT49" s="206"/>
      <c r="JU49" s="206"/>
      <c r="JV49" s="206"/>
      <c r="JW49" s="206"/>
      <c r="JX49" s="206"/>
      <c r="JY49" s="206"/>
      <c r="JZ49" s="206"/>
      <c r="KA49" s="206"/>
      <c r="KB49" s="206"/>
      <c r="KC49" s="206"/>
      <c r="KD49" s="206"/>
      <c r="KE49" s="206"/>
      <c r="KF49" s="206"/>
      <c r="KG49" s="206"/>
      <c r="KH49" s="206"/>
      <c r="KI49" s="206"/>
      <c r="KJ49" s="206"/>
      <c r="KK49" s="206"/>
      <c r="KL49" s="206"/>
      <c r="KM49" s="206"/>
      <c r="KN49" s="206"/>
      <c r="KO49" s="206"/>
      <c r="KP49" s="206"/>
      <c r="KQ49" s="206"/>
      <c r="KR49" s="206"/>
      <c r="KS49" s="206"/>
      <c r="KT49" s="206"/>
      <c r="KU49" s="206"/>
      <c r="KV49" s="206"/>
      <c r="KW49" s="206"/>
      <c r="KX49" s="206"/>
      <c r="KY49" s="206"/>
      <c r="KZ49" s="206"/>
      <c r="LA49" s="206"/>
      <c r="LB49" s="206"/>
      <c r="LC49" s="206"/>
      <c r="LD49" s="206"/>
      <c r="LE49" s="206"/>
      <c r="LF49" s="206"/>
      <c r="LG49" s="206"/>
      <c r="LH49" s="206"/>
      <c r="LI49" s="206"/>
      <c r="LJ49" s="206"/>
      <c r="LK49" s="206"/>
      <c r="LL49" s="206"/>
      <c r="LM49" s="206"/>
      <c r="LN49" s="206"/>
      <c r="LO49" s="206"/>
      <c r="LP49" s="206"/>
      <c r="LQ49" s="206"/>
      <c r="LR49" s="206"/>
      <c r="LS49" s="206"/>
      <c r="LT49" s="206"/>
      <c r="LU49" s="206"/>
      <c r="LV49" s="206"/>
      <c r="LW49" s="206"/>
      <c r="LX49" s="206"/>
      <c r="LY49" s="206"/>
      <c r="LZ49" s="206"/>
      <c r="MA49" s="206"/>
      <c r="MB49" s="206"/>
      <c r="MC49" s="206"/>
      <c r="MD49" s="206"/>
      <c r="ME49" s="206"/>
      <c r="MF49" s="206"/>
      <c r="MG49" s="206"/>
      <c r="MH49" s="206"/>
      <c r="MI49" s="206"/>
      <c r="MJ49" s="206"/>
      <c r="MK49" s="206"/>
      <c r="ML49" s="206"/>
      <c r="MM49" s="206"/>
      <c r="MN49" s="206"/>
      <c r="MO49" s="206"/>
      <c r="MP49" s="206"/>
      <c r="MQ49" s="206"/>
      <c r="MR49" s="206"/>
      <c r="MS49" s="206"/>
      <c r="MT49" s="206"/>
      <c r="MU49" s="206"/>
      <c r="MV49" s="206"/>
      <c r="MW49" s="206"/>
      <c r="MX49" s="206"/>
      <c r="MY49" s="206"/>
      <c r="MZ49" s="206"/>
      <c r="NA49" s="206"/>
      <c r="NB49" s="206"/>
      <c r="NC49" s="206"/>
      <c r="ND49" s="206"/>
      <c r="NE49" s="206"/>
      <c r="NF49" s="206"/>
      <c r="NG49" s="206"/>
      <c r="NH49" s="206"/>
      <c r="NI49" s="206"/>
      <c r="NJ49" s="206"/>
      <c r="NK49" s="206"/>
      <c r="NL49" s="206"/>
      <c r="NM49" s="206"/>
      <c r="NN49" s="206"/>
      <c r="NO49" s="206"/>
      <c r="NP49" s="206"/>
      <c r="NQ49" s="206"/>
      <c r="NR49" s="206"/>
      <c r="NS49" s="206"/>
      <c r="NT49" s="206"/>
      <c r="NU49" s="206"/>
      <c r="NV49" s="206"/>
      <c r="NW49" s="206"/>
      <c r="NX49" s="206"/>
      <c r="NY49" s="206"/>
      <c r="NZ49" s="206"/>
      <c r="OA49" s="206"/>
      <c r="OB49" s="206"/>
      <c r="OC49" s="206"/>
      <c r="OD49" s="206"/>
      <c r="OE49" s="206"/>
      <c r="OF49" s="206"/>
      <c r="OG49" s="206"/>
      <c r="OH49" s="206"/>
      <c r="OI49" s="206"/>
      <c r="OJ49" s="206"/>
      <c r="OK49" s="206"/>
      <c r="OL49" s="206"/>
      <c r="OM49" s="206"/>
      <c r="ON49" s="206"/>
      <c r="OO49" s="206"/>
      <c r="OP49" s="206"/>
      <c r="OQ49" s="206"/>
      <c r="OR49" s="206"/>
      <c r="OS49" s="206"/>
      <c r="OT49" s="206"/>
      <c r="OU49" s="206"/>
      <c r="OV49" s="206"/>
      <c r="OW49" s="206"/>
      <c r="OX49" s="206"/>
      <c r="OY49" s="206"/>
      <c r="OZ49" s="206"/>
      <c r="PA49" s="206"/>
      <c r="PB49" s="206"/>
      <c r="PC49" s="206"/>
      <c r="PD49" s="206"/>
      <c r="PE49" s="206"/>
      <c r="PF49" s="206"/>
      <c r="PG49" s="206"/>
      <c r="PH49" s="206"/>
      <c r="PI49" s="206"/>
      <c r="PJ49" s="206"/>
      <c r="PK49" s="206"/>
      <c r="PL49" s="206"/>
      <c r="PM49" s="206"/>
      <c r="PN49" s="206"/>
      <c r="PO49" s="206"/>
      <c r="PP49" s="206"/>
      <c r="PQ49" s="206"/>
      <c r="PR49" s="206"/>
      <c r="PS49" s="206"/>
      <c r="PT49" s="206"/>
      <c r="PU49" s="206"/>
      <c r="PV49" s="206"/>
      <c r="PW49" s="206"/>
      <c r="PX49" s="206"/>
      <c r="PY49" s="206"/>
      <c r="PZ49" s="206"/>
      <c r="QA49" s="206"/>
      <c r="QB49" s="206"/>
      <c r="QC49" s="206"/>
      <c r="QD49" s="206"/>
      <c r="QE49" s="206"/>
      <c r="QF49" s="206"/>
      <c r="QG49" s="206"/>
      <c r="QH49" s="206"/>
      <c r="QI49" s="206"/>
      <c r="QJ49" s="206"/>
      <c r="QK49" s="206"/>
      <c r="QL49" s="206"/>
      <c r="QM49" s="206"/>
      <c r="QN49" s="206"/>
      <c r="QO49" s="206"/>
      <c r="QP49" s="206"/>
      <c r="QQ49" s="206"/>
      <c r="QR49" s="206"/>
      <c r="QS49" s="206"/>
      <c r="QT49" s="206"/>
      <c r="QU49" s="206"/>
      <c r="QV49" s="206"/>
      <c r="QW49" s="206"/>
      <c r="QX49" s="206"/>
      <c r="QY49" s="206"/>
      <c r="QZ49" s="206"/>
      <c r="RA49" s="206"/>
      <c r="RB49" s="206"/>
      <c r="RC49" s="206"/>
      <c r="RD49" s="206"/>
      <c r="RE49" s="206"/>
      <c r="RF49" s="206"/>
      <c r="RG49" s="206"/>
      <c r="RH49" s="206"/>
      <c r="RI49" s="206"/>
      <c r="RJ49" s="206"/>
      <c r="RK49" s="206"/>
      <c r="RL49" s="206"/>
      <c r="RM49" s="206"/>
      <c r="RN49" s="206"/>
      <c r="RO49" s="206"/>
      <c r="RP49" s="206"/>
      <c r="RQ49" s="206"/>
      <c r="RR49" s="206"/>
      <c r="RS49" s="206"/>
      <c r="RT49" s="206"/>
      <c r="RU49" s="206"/>
      <c r="RV49" s="206"/>
      <c r="RW49" s="206"/>
      <c r="RX49" s="206"/>
      <c r="RY49" s="206"/>
      <c r="RZ49" s="206"/>
      <c r="SA49" s="206"/>
      <c r="SB49" s="206"/>
      <c r="SC49" s="206"/>
      <c r="SD49" s="206"/>
      <c r="SE49" s="206"/>
      <c r="SF49" s="206"/>
      <c r="SG49" s="206"/>
      <c r="SH49" s="206"/>
      <c r="SI49" s="206"/>
      <c r="SJ49" s="206"/>
      <c r="SK49" s="206"/>
      <c r="SL49" s="206"/>
      <c r="SM49" s="206"/>
      <c r="SN49" s="206"/>
      <c r="SO49" s="206"/>
      <c r="SP49" s="206"/>
      <c r="SQ49" s="206"/>
      <c r="SR49" s="206"/>
      <c r="SS49" s="206"/>
      <c r="ST49" s="206"/>
      <c r="SU49" s="206"/>
      <c r="SV49" s="206"/>
      <c r="SW49" s="206"/>
      <c r="SX49" s="206"/>
      <c r="SY49" s="206"/>
      <c r="SZ49" s="206"/>
      <c r="TA49" s="206"/>
      <c r="TB49" s="206"/>
      <c r="TC49" s="206"/>
      <c r="TD49" s="206"/>
      <c r="TE49" s="206"/>
      <c r="TF49" s="206"/>
      <c r="TG49" s="206"/>
      <c r="TH49" s="206"/>
      <c r="TI49" s="206"/>
      <c r="TJ49" s="206"/>
      <c r="TK49" s="206"/>
      <c r="TL49" s="206"/>
      <c r="TM49" s="206"/>
      <c r="TN49" s="206"/>
      <c r="TO49" s="206"/>
      <c r="TP49" s="206"/>
      <c r="TQ49" s="206"/>
      <c r="TR49" s="206"/>
      <c r="TS49" s="206"/>
      <c r="TT49" s="206"/>
      <c r="TU49" s="206"/>
      <c r="TV49" s="206"/>
      <c r="TW49" s="206"/>
      <c r="TX49" s="206"/>
      <c r="TY49" s="206"/>
      <c r="TZ49" s="206"/>
      <c r="UA49" s="206"/>
      <c r="UB49" s="206"/>
      <c r="UC49" s="206"/>
      <c r="UD49" s="206"/>
      <c r="UE49" s="206"/>
      <c r="UF49" s="206"/>
      <c r="UG49" s="206"/>
      <c r="UH49" s="206"/>
      <c r="UI49" s="206"/>
      <c r="UJ49" s="206"/>
      <c r="UK49" s="206"/>
      <c r="UL49" s="206"/>
      <c r="UM49" s="206"/>
      <c r="UN49" s="206"/>
      <c r="UO49" s="206"/>
      <c r="UP49" s="206"/>
      <c r="UQ49" s="206"/>
      <c r="UR49" s="206"/>
      <c r="US49" s="206"/>
      <c r="UT49" s="206"/>
      <c r="UU49" s="206"/>
      <c r="UV49" s="206"/>
      <c r="UW49" s="206"/>
      <c r="UX49" s="206"/>
      <c r="UY49" s="206"/>
      <c r="UZ49" s="206"/>
      <c r="VA49" s="206"/>
      <c r="VB49" s="206"/>
      <c r="VC49" s="206"/>
      <c r="VD49" s="206"/>
      <c r="VE49" s="206"/>
      <c r="VF49" s="206"/>
      <c r="VG49" s="206"/>
      <c r="VH49" s="206"/>
      <c r="VI49" s="206"/>
      <c r="VJ49" s="206"/>
      <c r="VK49" s="206"/>
      <c r="VL49" s="206"/>
      <c r="VM49" s="206"/>
      <c r="VN49" s="206"/>
      <c r="VO49" s="206"/>
      <c r="VP49" s="206"/>
      <c r="VQ49" s="206"/>
      <c r="VR49" s="206"/>
      <c r="VS49" s="206"/>
      <c r="VT49" s="206"/>
      <c r="VU49" s="206"/>
      <c r="VV49" s="206"/>
      <c r="VW49" s="206"/>
      <c r="VX49" s="206"/>
      <c r="VY49" s="206"/>
      <c r="VZ49" s="206"/>
      <c r="WA49" s="206"/>
      <c r="WB49" s="206"/>
      <c r="WC49" s="206"/>
      <c r="WD49" s="206"/>
      <c r="WE49" s="206"/>
      <c r="WF49" s="206"/>
      <c r="WG49" s="206"/>
      <c r="WH49" s="206"/>
      <c r="WI49" s="206"/>
      <c r="WJ49" s="206"/>
      <c r="WK49" s="206"/>
      <c r="WL49" s="206"/>
      <c r="WM49" s="206"/>
      <c r="WN49" s="206"/>
      <c r="WO49" s="206"/>
      <c r="WP49" s="206"/>
      <c r="WQ49" s="206"/>
      <c r="WR49" s="206"/>
      <c r="WS49" s="206"/>
      <c r="WT49" s="206"/>
      <c r="WU49" s="206"/>
      <c r="WV49" s="206"/>
      <c r="WW49" s="206"/>
      <c r="WX49" s="206"/>
      <c r="WY49" s="206"/>
      <c r="WZ49" s="206"/>
      <c r="XA49" s="206"/>
      <c r="XB49" s="206"/>
      <c r="XC49" s="206"/>
      <c r="XD49" s="206"/>
      <c r="XE49" s="206"/>
      <c r="XF49" s="206"/>
      <c r="XG49" s="206"/>
      <c r="XH49" s="206"/>
      <c r="XI49" s="206"/>
      <c r="XJ49" s="206"/>
      <c r="XK49" s="206"/>
      <c r="XL49" s="206"/>
      <c r="XM49" s="206"/>
      <c r="XN49" s="206"/>
      <c r="XO49" s="206"/>
      <c r="XP49" s="206"/>
      <c r="XQ49" s="206"/>
      <c r="XR49" s="206"/>
      <c r="XS49" s="206"/>
      <c r="XT49" s="206"/>
    </row>
    <row r="50" spans="1:644" customFormat="1">
      <c r="A50" s="159"/>
      <c r="B50" s="92"/>
      <c r="C50" s="163"/>
      <c r="D50" s="164"/>
      <c r="E50" s="164"/>
      <c r="F50" s="162"/>
      <c r="G50" s="163"/>
      <c r="H50" s="164"/>
      <c r="I50" s="164"/>
      <c r="J50" s="162"/>
      <c r="K50" s="206"/>
      <c r="L50" s="206"/>
      <c r="M50" s="159"/>
      <c r="N50" s="92"/>
      <c r="O50" s="163"/>
      <c r="P50" s="164"/>
      <c r="Q50" s="164"/>
      <c r="R50" s="162"/>
      <c r="S50" s="163"/>
      <c r="T50" s="164"/>
      <c r="U50" s="164"/>
      <c r="V50" s="162"/>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c r="IW50" s="206"/>
      <c r="IX50" s="206"/>
      <c r="IY50" s="206"/>
      <c r="IZ50" s="206"/>
      <c r="JA50" s="206"/>
      <c r="JB50" s="206"/>
      <c r="JC50" s="206"/>
      <c r="JD50" s="206"/>
      <c r="JE50" s="206"/>
      <c r="JF50" s="206"/>
      <c r="JG50" s="206"/>
      <c r="JH50" s="206"/>
      <c r="JI50" s="206"/>
      <c r="JJ50" s="206"/>
      <c r="JK50" s="206"/>
      <c r="JL50" s="206"/>
      <c r="JM50" s="206"/>
      <c r="JN50" s="206"/>
      <c r="JO50" s="206"/>
      <c r="JP50" s="206"/>
      <c r="JQ50" s="206"/>
      <c r="JR50" s="206"/>
      <c r="JS50" s="206"/>
      <c r="JT50" s="206"/>
      <c r="JU50" s="206"/>
      <c r="JV50" s="206"/>
      <c r="JW50" s="206"/>
      <c r="JX50" s="206"/>
      <c r="JY50" s="206"/>
      <c r="JZ50" s="206"/>
      <c r="KA50" s="206"/>
      <c r="KB50" s="206"/>
      <c r="KC50" s="206"/>
      <c r="KD50" s="206"/>
      <c r="KE50" s="206"/>
      <c r="KF50" s="206"/>
      <c r="KG50" s="206"/>
      <c r="KH50" s="206"/>
      <c r="KI50" s="206"/>
      <c r="KJ50" s="206"/>
      <c r="KK50" s="206"/>
      <c r="KL50" s="206"/>
      <c r="KM50" s="206"/>
      <c r="KN50" s="206"/>
      <c r="KO50" s="206"/>
      <c r="KP50" s="206"/>
      <c r="KQ50" s="206"/>
      <c r="KR50" s="206"/>
      <c r="KS50" s="206"/>
      <c r="KT50" s="206"/>
      <c r="KU50" s="206"/>
      <c r="KV50" s="206"/>
      <c r="KW50" s="206"/>
      <c r="KX50" s="206"/>
      <c r="KY50" s="206"/>
      <c r="KZ50" s="206"/>
      <c r="LA50" s="206"/>
      <c r="LB50" s="206"/>
      <c r="LC50" s="206"/>
      <c r="LD50" s="206"/>
      <c r="LE50" s="206"/>
      <c r="LF50" s="206"/>
      <c r="LG50" s="206"/>
      <c r="LH50" s="206"/>
      <c r="LI50" s="206"/>
      <c r="LJ50" s="206"/>
      <c r="LK50" s="206"/>
      <c r="LL50" s="206"/>
      <c r="LM50" s="206"/>
      <c r="LN50" s="206"/>
      <c r="LO50" s="206"/>
      <c r="LP50" s="206"/>
      <c r="LQ50" s="206"/>
      <c r="LR50" s="206"/>
      <c r="LS50" s="206"/>
      <c r="LT50" s="206"/>
      <c r="LU50" s="206"/>
      <c r="LV50" s="206"/>
      <c r="LW50" s="206"/>
      <c r="LX50" s="206"/>
      <c r="LY50" s="206"/>
      <c r="LZ50" s="206"/>
      <c r="MA50" s="206"/>
      <c r="MB50" s="206"/>
      <c r="MC50" s="206"/>
      <c r="MD50" s="206"/>
      <c r="ME50" s="206"/>
      <c r="MF50" s="206"/>
      <c r="MG50" s="206"/>
      <c r="MH50" s="206"/>
      <c r="MI50" s="206"/>
      <c r="MJ50" s="206"/>
      <c r="MK50" s="206"/>
      <c r="ML50" s="206"/>
      <c r="MM50" s="206"/>
      <c r="MN50" s="206"/>
      <c r="MO50" s="206"/>
      <c r="MP50" s="206"/>
      <c r="MQ50" s="206"/>
      <c r="MR50" s="206"/>
      <c r="MS50" s="206"/>
      <c r="MT50" s="206"/>
      <c r="MU50" s="206"/>
      <c r="MV50" s="206"/>
      <c r="MW50" s="206"/>
      <c r="MX50" s="206"/>
      <c r="MY50" s="206"/>
      <c r="MZ50" s="206"/>
      <c r="NA50" s="206"/>
      <c r="NB50" s="206"/>
      <c r="NC50" s="206"/>
      <c r="ND50" s="206"/>
      <c r="NE50" s="206"/>
      <c r="NF50" s="206"/>
      <c r="NG50" s="206"/>
      <c r="NH50" s="206"/>
      <c r="NI50" s="206"/>
      <c r="NJ50" s="206"/>
      <c r="NK50" s="206"/>
      <c r="NL50" s="206"/>
      <c r="NM50" s="206"/>
      <c r="NN50" s="206"/>
      <c r="NO50" s="206"/>
      <c r="NP50" s="206"/>
      <c r="NQ50" s="206"/>
      <c r="NR50" s="206"/>
      <c r="NS50" s="206"/>
      <c r="NT50" s="206"/>
      <c r="NU50" s="206"/>
      <c r="NV50" s="206"/>
      <c r="NW50" s="206"/>
      <c r="NX50" s="206"/>
      <c r="NY50" s="206"/>
      <c r="NZ50" s="206"/>
      <c r="OA50" s="206"/>
      <c r="OB50" s="206"/>
      <c r="OC50" s="206"/>
      <c r="OD50" s="206"/>
      <c r="OE50" s="206"/>
      <c r="OF50" s="206"/>
      <c r="OG50" s="206"/>
      <c r="OH50" s="206"/>
      <c r="OI50" s="206"/>
      <c r="OJ50" s="206"/>
      <c r="OK50" s="206"/>
      <c r="OL50" s="206"/>
      <c r="OM50" s="206"/>
      <c r="ON50" s="206"/>
      <c r="OO50" s="206"/>
      <c r="OP50" s="206"/>
      <c r="OQ50" s="206"/>
      <c r="OR50" s="206"/>
      <c r="OS50" s="206"/>
      <c r="OT50" s="206"/>
      <c r="OU50" s="206"/>
      <c r="OV50" s="206"/>
      <c r="OW50" s="206"/>
      <c r="OX50" s="206"/>
      <c r="OY50" s="206"/>
      <c r="OZ50" s="206"/>
      <c r="PA50" s="206"/>
      <c r="PB50" s="206"/>
      <c r="PC50" s="206"/>
      <c r="PD50" s="206"/>
      <c r="PE50" s="206"/>
      <c r="PF50" s="206"/>
      <c r="PG50" s="206"/>
      <c r="PH50" s="206"/>
      <c r="PI50" s="206"/>
      <c r="PJ50" s="206"/>
      <c r="PK50" s="206"/>
      <c r="PL50" s="206"/>
      <c r="PM50" s="206"/>
      <c r="PN50" s="206"/>
      <c r="PO50" s="206"/>
      <c r="PP50" s="206"/>
      <c r="PQ50" s="206"/>
      <c r="PR50" s="206"/>
      <c r="PS50" s="206"/>
      <c r="PT50" s="206"/>
      <c r="PU50" s="206"/>
      <c r="PV50" s="206"/>
      <c r="PW50" s="206"/>
      <c r="PX50" s="206"/>
      <c r="PY50" s="206"/>
      <c r="PZ50" s="206"/>
      <c r="QA50" s="206"/>
      <c r="QB50" s="206"/>
      <c r="QC50" s="206"/>
      <c r="QD50" s="206"/>
      <c r="QE50" s="206"/>
      <c r="QF50" s="206"/>
      <c r="QG50" s="206"/>
      <c r="QH50" s="206"/>
      <c r="QI50" s="206"/>
      <c r="QJ50" s="206"/>
      <c r="QK50" s="206"/>
      <c r="QL50" s="206"/>
      <c r="QM50" s="206"/>
      <c r="QN50" s="206"/>
      <c r="QO50" s="206"/>
      <c r="QP50" s="206"/>
      <c r="QQ50" s="206"/>
      <c r="QR50" s="206"/>
      <c r="QS50" s="206"/>
      <c r="QT50" s="206"/>
      <c r="QU50" s="206"/>
      <c r="QV50" s="206"/>
      <c r="QW50" s="206"/>
      <c r="QX50" s="206"/>
      <c r="QY50" s="206"/>
      <c r="QZ50" s="206"/>
      <c r="RA50" s="206"/>
      <c r="RB50" s="206"/>
      <c r="RC50" s="206"/>
      <c r="RD50" s="206"/>
      <c r="RE50" s="206"/>
      <c r="RF50" s="206"/>
      <c r="RG50" s="206"/>
      <c r="RH50" s="206"/>
      <c r="RI50" s="206"/>
      <c r="RJ50" s="206"/>
      <c r="RK50" s="206"/>
      <c r="RL50" s="206"/>
      <c r="RM50" s="206"/>
      <c r="RN50" s="206"/>
      <c r="RO50" s="206"/>
      <c r="RP50" s="206"/>
      <c r="RQ50" s="206"/>
      <c r="RR50" s="206"/>
      <c r="RS50" s="206"/>
      <c r="RT50" s="206"/>
      <c r="RU50" s="206"/>
      <c r="RV50" s="206"/>
      <c r="RW50" s="206"/>
      <c r="RX50" s="206"/>
      <c r="RY50" s="206"/>
      <c r="RZ50" s="206"/>
      <c r="SA50" s="206"/>
      <c r="SB50" s="206"/>
      <c r="SC50" s="206"/>
      <c r="SD50" s="206"/>
      <c r="SE50" s="206"/>
      <c r="SF50" s="206"/>
      <c r="SG50" s="206"/>
      <c r="SH50" s="206"/>
      <c r="SI50" s="206"/>
      <c r="SJ50" s="206"/>
      <c r="SK50" s="206"/>
      <c r="SL50" s="206"/>
      <c r="SM50" s="206"/>
      <c r="SN50" s="206"/>
      <c r="SO50" s="206"/>
      <c r="SP50" s="206"/>
      <c r="SQ50" s="206"/>
      <c r="SR50" s="206"/>
      <c r="SS50" s="206"/>
      <c r="ST50" s="206"/>
      <c r="SU50" s="206"/>
      <c r="SV50" s="206"/>
      <c r="SW50" s="206"/>
      <c r="SX50" s="206"/>
      <c r="SY50" s="206"/>
      <c r="SZ50" s="206"/>
      <c r="TA50" s="206"/>
      <c r="TB50" s="206"/>
      <c r="TC50" s="206"/>
      <c r="TD50" s="206"/>
      <c r="TE50" s="206"/>
      <c r="TF50" s="206"/>
      <c r="TG50" s="206"/>
      <c r="TH50" s="206"/>
      <c r="TI50" s="206"/>
      <c r="TJ50" s="206"/>
      <c r="TK50" s="206"/>
      <c r="TL50" s="206"/>
      <c r="TM50" s="206"/>
      <c r="TN50" s="206"/>
      <c r="TO50" s="206"/>
      <c r="TP50" s="206"/>
      <c r="TQ50" s="206"/>
      <c r="TR50" s="206"/>
      <c r="TS50" s="206"/>
      <c r="TT50" s="206"/>
      <c r="TU50" s="206"/>
      <c r="TV50" s="206"/>
      <c r="TW50" s="206"/>
      <c r="TX50" s="206"/>
      <c r="TY50" s="206"/>
      <c r="TZ50" s="206"/>
      <c r="UA50" s="206"/>
      <c r="UB50" s="206"/>
      <c r="UC50" s="206"/>
      <c r="UD50" s="206"/>
      <c r="UE50" s="206"/>
      <c r="UF50" s="206"/>
      <c r="UG50" s="206"/>
      <c r="UH50" s="206"/>
      <c r="UI50" s="206"/>
      <c r="UJ50" s="206"/>
      <c r="UK50" s="206"/>
      <c r="UL50" s="206"/>
      <c r="UM50" s="206"/>
      <c r="UN50" s="206"/>
      <c r="UO50" s="206"/>
      <c r="UP50" s="206"/>
      <c r="UQ50" s="206"/>
      <c r="UR50" s="206"/>
      <c r="US50" s="206"/>
      <c r="UT50" s="206"/>
      <c r="UU50" s="206"/>
      <c r="UV50" s="206"/>
      <c r="UW50" s="206"/>
      <c r="UX50" s="206"/>
      <c r="UY50" s="206"/>
      <c r="UZ50" s="206"/>
      <c r="VA50" s="206"/>
      <c r="VB50" s="206"/>
      <c r="VC50" s="206"/>
      <c r="VD50" s="206"/>
      <c r="VE50" s="206"/>
      <c r="VF50" s="206"/>
      <c r="VG50" s="206"/>
      <c r="VH50" s="206"/>
      <c r="VI50" s="206"/>
      <c r="VJ50" s="206"/>
      <c r="VK50" s="206"/>
      <c r="VL50" s="206"/>
      <c r="VM50" s="206"/>
      <c r="VN50" s="206"/>
      <c r="VO50" s="206"/>
      <c r="VP50" s="206"/>
      <c r="VQ50" s="206"/>
      <c r="VR50" s="206"/>
      <c r="VS50" s="206"/>
      <c r="VT50" s="206"/>
      <c r="VU50" s="206"/>
      <c r="VV50" s="206"/>
      <c r="VW50" s="206"/>
      <c r="VX50" s="206"/>
      <c r="VY50" s="206"/>
      <c r="VZ50" s="206"/>
      <c r="WA50" s="206"/>
      <c r="WB50" s="206"/>
      <c r="WC50" s="206"/>
      <c r="WD50" s="206"/>
      <c r="WE50" s="206"/>
      <c r="WF50" s="206"/>
      <c r="WG50" s="206"/>
      <c r="WH50" s="206"/>
      <c r="WI50" s="206"/>
      <c r="WJ50" s="206"/>
      <c r="WK50" s="206"/>
      <c r="WL50" s="206"/>
      <c r="WM50" s="206"/>
      <c r="WN50" s="206"/>
      <c r="WO50" s="206"/>
      <c r="WP50" s="206"/>
      <c r="WQ50" s="206"/>
      <c r="WR50" s="206"/>
      <c r="WS50" s="206"/>
      <c r="WT50" s="206"/>
      <c r="WU50" s="206"/>
      <c r="WV50" s="206"/>
      <c r="WW50" s="206"/>
      <c r="WX50" s="206"/>
      <c r="WY50" s="206"/>
      <c r="WZ50" s="206"/>
      <c r="XA50" s="206"/>
      <c r="XB50" s="206"/>
      <c r="XC50" s="206"/>
      <c r="XD50" s="206"/>
      <c r="XE50" s="206"/>
      <c r="XF50" s="206"/>
      <c r="XG50" s="206"/>
      <c r="XH50" s="206"/>
      <c r="XI50" s="206"/>
      <c r="XJ50" s="206"/>
      <c r="XK50" s="206"/>
      <c r="XL50" s="206"/>
      <c r="XM50" s="206"/>
      <c r="XN50" s="206"/>
      <c r="XO50" s="206"/>
      <c r="XP50" s="206"/>
      <c r="XQ50" s="206"/>
      <c r="XR50" s="206"/>
      <c r="XS50" s="206"/>
      <c r="XT50" s="206"/>
    </row>
    <row r="51" spans="1:644" customFormat="1">
      <c r="A51" s="159"/>
      <c r="B51" s="92"/>
      <c r="C51" s="163"/>
      <c r="D51" s="164"/>
      <c r="E51" s="164"/>
      <c r="F51" s="162"/>
      <c r="G51" s="163"/>
      <c r="H51" s="164"/>
      <c r="I51" s="164"/>
      <c r="J51" s="162"/>
      <c r="K51" s="206"/>
      <c r="L51" s="206"/>
      <c r="M51" s="159"/>
      <c r="N51" s="92"/>
      <c r="O51" s="163"/>
      <c r="P51" s="164"/>
      <c r="Q51" s="164"/>
      <c r="R51" s="162"/>
      <c r="S51" s="163"/>
      <c r="T51" s="164"/>
      <c r="U51" s="164"/>
      <c r="V51" s="162"/>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c r="IW51" s="206"/>
      <c r="IX51" s="206"/>
      <c r="IY51" s="206"/>
      <c r="IZ51" s="206"/>
      <c r="JA51" s="206"/>
      <c r="JB51" s="206"/>
      <c r="JC51" s="206"/>
      <c r="JD51" s="206"/>
      <c r="JE51" s="206"/>
      <c r="JF51" s="206"/>
      <c r="JG51" s="206"/>
      <c r="JH51" s="206"/>
      <c r="JI51" s="206"/>
      <c r="JJ51" s="206"/>
      <c r="JK51" s="206"/>
      <c r="JL51" s="206"/>
      <c r="JM51" s="206"/>
      <c r="JN51" s="206"/>
      <c r="JO51" s="206"/>
      <c r="JP51" s="206"/>
      <c r="JQ51" s="206"/>
      <c r="JR51" s="206"/>
      <c r="JS51" s="206"/>
      <c r="JT51" s="206"/>
      <c r="JU51" s="206"/>
      <c r="JV51" s="206"/>
      <c r="JW51" s="206"/>
      <c r="JX51" s="206"/>
      <c r="JY51" s="206"/>
      <c r="JZ51" s="206"/>
      <c r="KA51" s="206"/>
      <c r="KB51" s="206"/>
      <c r="KC51" s="206"/>
      <c r="KD51" s="206"/>
      <c r="KE51" s="206"/>
      <c r="KF51" s="206"/>
      <c r="KG51" s="206"/>
      <c r="KH51" s="206"/>
      <c r="KI51" s="206"/>
      <c r="KJ51" s="206"/>
      <c r="KK51" s="206"/>
      <c r="KL51" s="206"/>
      <c r="KM51" s="206"/>
      <c r="KN51" s="206"/>
      <c r="KO51" s="206"/>
      <c r="KP51" s="206"/>
      <c r="KQ51" s="206"/>
      <c r="KR51" s="206"/>
      <c r="KS51" s="206"/>
      <c r="KT51" s="206"/>
      <c r="KU51" s="206"/>
      <c r="KV51" s="206"/>
      <c r="KW51" s="206"/>
      <c r="KX51" s="206"/>
      <c r="KY51" s="206"/>
      <c r="KZ51" s="206"/>
      <c r="LA51" s="206"/>
      <c r="LB51" s="206"/>
      <c r="LC51" s="206"/>
      <c r="LD51" s="206"/>
      <c r="LE51" s="206"/>
      <c r="LF51" s="206"/>
      <c r="LG51" s="206"/>
      <c r="LH51" s="206"/>
      <c r="LI51" s="206"/>
      <c r="LJ51" s="206"/>
      <c r="LK51" s="206"/>
      <c r="LL51" s="206"/>
      <c r="LM51" s="206"/>
      <c r="LN51" s="206"/>
      <c r="LO51" s="206"/>
      <c r="LP51" s="206"/>
      <c r="LQ51" s="206"/>
      <c r="LR51" s="206"/>
      <c r="LS51" s="206"/>
      <c r="LT51" s="206"/>
      <c r="LU51" s="206"/>
      <c r="LV51" s="206"/>
      <c r="LW51" s="206"/>
      <c r="LX51" s="206"/>
      <c r="LY51" s="206"/>
      <c r="LZ51" s="206"/>
      <c r="MA51" s="206"/>
      <c r="MB51" s="206"/>
      <c r="MC51" s="206"/>
      <c r="MD51" s="206"/>
      <c r="ME51" s="206"/>
      <c r="MF51" s="206"/>
      <c r="MG51" s="206"/>
      <c r="MH51" s="206"/>
      <c r="MI51" s="206"/>
      <c r="MJ51" s="206"/>
      <c r="MK51" s="206"/>
      <c r="ML51" s="206"/>
      <c r="MM51" s="206"/>
      <c r="MN51" s="206"/>
      <c r="MO51" s="206"/>
      <c r="MP51" s="206"/>
      <c r="MQ51" s="206"/>
      <c r="MR51" s="206"/>
      <c r="MS51" s="206"/>
      <c r="MT51" s="206"/>
      <c r="MU51" s="206"/>
      <c r="MV51" s="206"/>
      <c r="MW51" s="206"/>
      <c r="MX51" s="206"/>
      <c r="MY51" s="206"/>
      <c r="MZ51" s="206"/>
      <c r="NA51" s="206"/>
      <c r="NB51" s="206"/>
      <c r="NC51" s="206"/>
      <c r="ND51" s="206"/>
      <c r="NE51" s="206"/>
      <c r="NF51" s="206"/>
      <c r="NG51" s="206"/>
      <c r="NH51" s="206"/>
      <c r="NI51" s="206"/>
      <c r="NJ51" s="206"/>
      <c r="NK51" s="206"/>
      <c r="NL51" s="206"/>
      <c r="NM51" s="206"/>
      <c r="NN51" s="206"/>
      <c r="NO51" s="206"/>
      <c r="NP51" s="206"/>
      <c r="NQ51" s="206"/>
      <c r="NR51" s="206"/>
      <c r="NS51" s="206"/>
      <c r="NT51" s="206"/>
      <c r="NU51" s="206"/>
      <c r="NV51" s="206"/>
      <c r="NW51" s="206"/>
      <c r="NX51" s="206"/>
      <c r="NY51" s="206"/>
      <c r="NZ51" s="206"/>
      <c r="OA51" s="206"/>
      <c r="OB51" s="206"/>
      <c r="OC51" s="206"/>
      <c r="OD51" s="206"/>
      <c r="OE51" s="206"/>
      <c r="OF51" s="206"/>
      <c r="OG51" s="206"/>
      <c r="OH51" s="206"/>
      <c r="OI51" s="206"/>
      <c r="OJ51" s="206"/>
      <c r="OK51" s="206"/>
      <c r="OL51" s="206"/>
      <c r="OM51" s="206"/>
      <c r="ON51" s="206"/>
      <c r="OO51" s="206"/>
      <c r="OP51" s="206"/>
      <c r="OQ51" s="206"/>
      <c r="OR51" s="206"/>
      <c r="OS51" s="206"/>
      <c r="OT51" s="206"/>
      <c r="OU51" s="206"/>
      <c r="OV51" s="206"/>
      <c r="OW51" s="206"/>
      <c r="OX51" s="206"/>
      <c r="OY51" s="206"/>
      <c r="OZ51" s="206"/>
      <c r="PA51" s="206"/>
      <c r="PB51" s="206"/>
      <c r="PC51" s="206"/>
      <c r="PD51" s="206"/>
      <c r="PE51" s="206"/>
      <c r="PF51" s="206"/>
      <c r="PG51" s="206"/>
      <c r="PH51" s="206"/>
      <c r="PI51" s="206"/>
      <c r="PJ51" s="206"/>
      <c r="PK51" s="206"/>
      <c r="PL51" s="206"/>
      <c r="PM51" s="206"/>
      <c r="PN51" s="206"/>
      <c r="PO51" s="206"/>
      <c r="PP51" s="206"/>
      <c r="PQ51" s="206"/>
      <c r="PR51" s="206"/>
      <c r="PS51" s="206"/>
      <c r="PT51" s="206"/>
      <c r="PU51" s="206"/>
      <c r="PV51" s="206"/>
      <c r="PW51" s="206"/>
      <c r="PX51" s="206"/>
      <c r="PY51" s="206"/>
      <c r="PZ51" s="206"/>
      <c r="QA51" s="206"/>
      <c r="QB51" s="206"/>
      <c r="QC51" s="206"/>
      <c r="QD51" s="206"/>
      <c r="QE51" s="206"/>
      <c r="QF51" s="206"/>
      <c r="QG51" s="206"/>
      <c r="QH51" s="206"/>
      <c r="QI51" s="206"/>
      <c r="QJ51" s="206"/>
      <c r="QK51" s="206"/>
      <c r="QL51" s="206"/>
      <c r="QM51" s="206"/>
      <c r="QN51" s="206"/>
      <c r="QO51" s="206"/>
      <c r="QP51" s="206"/>
      <c r="QQ51" s="206"/>
      <c r="QR51" s="206"/>
      <c r="QS51" s="206"/>
      <c r="QT51" s="206"/>
      <c r="QU51" s="206"/>
      <c r="QV51" s="206"/>
      <c r="QW51" s="206"/>
      <c r="QX51" s="206"/>
      <c r="QY51" s="206"/>
      <c r="QZ51" s="206"/>
      <c r="RA51" s="206"/>
      <c r="RB51" s="206"/>
      <c r="RC51" s="206"/>
      <c r="RD51" s="206"/>
      <c r="RE51" s="206"/>
      <c r="RF51" s="206"/>
      <c r="RG51" s="206"/>
      <c r="RH51" s="206"/>
      <c r="RI51" s="206"/>
      <c r="RJ51" s="206"/>
      <c r="RK51" s="206"/>
      <c r="RL51" s="206"/>
      <c r="RM51" s="206"/>
      <c r="RN51" s="206"/>
      <c r="RO51" s="206"/>
      <c r="RP51" s="206"/>
      <c r="RQ51" s="206"/>
      <c r="RR51" s="206"/>
      <c r="RS51" s="206"/>
      <c r="RT51" s="206"/>
      <c r="RU51" s="206"/>
      <c r="RV51" s="206"/>
      <c r="RW51" s="206"/>
      <c r="RX51" s="206"/>
      <c r="RY51" s="206"/>
      <c r="RZ51" s="206"/>
      <c r="SA51" s="206"/>
      <c r="SB51" s="206"/>
      <c r="SC51" s="206"/>
      <c r="SD51" s="206"/>
      <c r="SE51" s="206"/>
      <c r="SF51" s="206"/>
      <c r="SG51" s="206"/>
      <c r="SH51" s="206"/>
      <c r="SI51" s="206"/>
      <c r="SJ51" s="206"/>
      <c r="SK51" s="206"/>
      <c r="SL51" s="206"/>
      <c r="SM51" s="206"/>
      <c r="SN51" s="206"/>
      <c r="SO51" s="206"/>
      <c r="SP51" s="206"/>
      <c r="SQ51" s="206"/>
      <c r="SR51" s="206"/>
      <c r="SS51" s="206"/>
      <c r="ST51" s="206"/>
      <c r="SU51" s="206"/>
      <c r="SV51" s="206"/>
      <c r="SW51" s="206"/>
      <c r="SX51" s="206"/>
      <c r="SY51" s="206"/>
      <c r="SZ51" s="206"/>
      <c r="TA51" s="206"/>
      <c r="TB51" s="206"/>
      <c r="TC51" s="206"/>
      <c r="TD51" s="206"/>
      <c r="TE51" s="206"/>
      <c r="TF51" s="206"/>
      <c r="TG51" s="206"/>
      <c r="TH51" s="206"/>
      <c r="TI51" s="206"/>
      <c r="TJ51" s="206"/>
      <c r="TK51" s="206"/>
      <c r="TL51" s="206"/>
      <c r="TM51" s="206"/>
      <c r="TN51" s="206"/>
      <c r="TO51" s="206"/>
      <c r="TP51" s="206"/>
      <c r="TQ51" s="206"/>
      <c r="TR51" s="206"/>
      <c r="TS51" s="206"/>
      <c r="TT51" s="206"/>
      <c r="TU51" s="206"/>
      <c r="TV51" s="206"/>
      <c r="TW51" s="206"/>
      <c r="TX51" s="206"/>
      <c r="TY51" s="206"/>
      <c r="TZ51" s="206"/>
      <c r="UA51" s="206"/>
      <c r="UB51" s="206"/>
      <c r="UC51" s="206"/>
      <c r="UD51" s="206"/>
      <c r="UE51" s="206"/>
      <c r="UF51" s="206"/>
      <c r="UG51" s="206"/>
      <c r="UH51" s="206"/>
      <c r="UI51" s="206"/>
      <c r="UJ51" s="206"/>
      <c r="UK51" s="206"/>
      <c r="UL51" s="206"/>
      <c r="UM51" s="206"/>
      <c r="UN51" s="206"/>
      <c r="UO51" s="206"/>
      <c r="UP51" s="206"/>
      <c r="UQ51" s="206"/>
      <c r="UR51" s="206"/>
      <c r="US51" s="206"/>
      <c r="UT51" s="206"/>
      <c r="UU51" s="206"/>
      <c r="UV51" s="206"/>
      <c r="UW51" s="206"/>
      <c r="UX51" s="206"/>
      <c r="UY51" s="206"/>
      <c r="UZ51" s="206"/>
      <c r="VA51" s="206"/>
      <c r="VB51" s="206"/>
      <c r="VC51" s="206"/>
      <c r="VD51" s="206"/>
      <c r="VE51" s="206"/>
      <c r="VF51" s="206"/>
      <c r="VG51" s="206"/>
      <c r="VH51" s="206"/>
      <c r="VI51" s="206"/>
      <c r="VJ51" s="206"/>
      <c r="VK51" s="206"/>
      <c r="VL51" s="206"/>
      <c r="VM51" s="206"/>
      <c r="VN51" s="206"/>
      <c r="VO51" s="206"/>
      <c r="VP51" s="206"/>
      <c r="VQ51" s="206"/>
      <c r="VR51" s="206"/>
      <c r="VS51" s="206"/>
      <c r="VT51" s="206"/>
      <c r="VU51" s="206"/>
      <c r="VV51" s="206"/>
      <c r="VW51" s="206"/>
      <c r="VX51" s="206"/>
      <c r="VY51" s="206"/>
      <c r="VZ51" s="206"/>
      <c r="WA51" s="206"/>
      <c r="WB51" s="206"/>
      <c r="WC51" s="206"/>
      <c r="WD51" s="206"/>
      <c r="WE51" s="206"/>
      <c r="WF51" s="206"/>
      <c r="WG51" s="206"/>
      <c r="WH51" s="206"/>
      <c r="WI51" s="206"/>
      <c r="WJ51" s="206"/>
      <c r="WK51" s="206"/>
      <c r="WL51" s="206"/>
      <c r="WM51" s="206"/>
      <c r="WN51" s="206"/>
      <c r="WO51" s="206"/>
      <c r="WP51" s="206"/>
      <c r="WQ51" s="206"/>
      <c r="WR51" s="206"/>
      <c r="WS51" s="206"/>
      <c r="WT51" s="206"/>
      <c r="WU51" s="206"/>
      <c r="WV51" s="206"/>
      <c r="WW51" s="206"/>
      <c r="WX51" s="206"/>
      <c r="WY51" s="206"/>
      <c r="WZ51" s="206"/>
      <c r="XA51" s="206"/>
      <c r="XB51" s="206"/>
      <c r="XC51" s="206"/>
      <c r="XD51" s="206"/>
      <c r="XE51" s="206"/>
      <c r="XF51" s="206"/>
      <c r="XG51" s="206"/>
      <c r="XH51" s="206"/>
      <c r="XI51" s="206"/>
      <c r="XJ51" s="206"/>
      <c r="XK51" s="206"/>
      <c r="XL51" s="206"/>
      <c r="XM51" s="206"/>
      <c r="XN51" s="206"/>
      <c r="XO51" s="206"/>
      <c r="XP51" s="206"/>
      <c r="XQ51" s="206"/>
      <c r="XR51" s="206"/>
      <c r="XS51" s="206"/>
      <c r="XT51" s="206"/>
    </row>
    <row r="52" spans="1:644" customFormat="1">
      <c r="A52" s="159"/>
      <c r="B52" s="92"/>
      <c r="C52" s="163"/>
      <c r="D52" s="164"/>
      <c r="E52" s="164"/>
      <c r="F52" s="162"/>
      <c r="G52" s="163"/>
      <c r="H52" s="164"/>
      <c r="I52" s="164"/>
      <c r="J52" s="162"/>
      <c r="K52" s="206"/>
      <c r="L52" s="206"/>
      <c r="M52" s="159"/>
      <c r="N52" s="92"/>
      <c r="O52" s="163"/>
      <c r="P52" s="164"/>
      <c r="Q52" s="164"/>
      <c r="R52" s="162"/>
      <c r="S52" s="163"/>
      <c r="T52" s="164"/>
      <c r="U52" s="164"/>
      <c r="V52" s="162"/>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c r="IW52" s="206"/>
      <c r="IX52" s="206"/>
      <c r="IY52" s="206"/>
      <c r="IZ52" s="206"/>
      <c r="JA52" s="206"/>
      <c r="JB52" s="206"/>
      <c r="JC52" s="206"/>
      <c r="JD52" s="206"/>
      <c r="JE52" s="206"/>
      <c r="JF52" s="206"/>
      <c r="JG52" s="206"/>
      <c r="JH52" s="206"/>
      <c r="JI52" s="206"/>
      <c r="JJ52" s="206"/>
      <c r="JK52" s="206"/>
      <c r="JL52" s="206"/>
      <c r="JM52" s="206"/>
      <c r="JN52" s="206"/>
      <c r="JO52" s="206"/>
      <c r="JP52" s="206"/>
      <c r="JQ52" s="206"/>
      <c r="JR52" s="206"/>
      <c r="JS52" s="206"/>
      <c r="JT52" s="206"/>
      <c r="JU52" s="206"/>
      <c r="JV52" s="206"/>
      <c r="JW52" s="206"/>
      <c r="JX52" s="206"/>
      <c r="JY52" s="206"/>
      <c r="JZ52" s="206"/>
      <c r="KA52" s="206"/>
      <c r="KB52" s="206"/>
      <c r="KC52" s="206"/>
      <c r="KD52" s="206"/>
      <c r="KE52" s="206"/>
      <c r="KF52" s="206"/>
      <c r="KG52" s="206"/>
      <c r="KH52" s="206"/>
      <c r="KI52" s="206"/>
      <c r="KJ52" s="206"/>
      <c r="KK52" s="206"/>
      <c r="KL52" s="206"/>
      <c r="KM52" s="206"/>
      <c r="KN52" s="206"/>
      <c r="KO52" s="206"/>
      <c r="KP52" s="206"/>
      <c r="KQ52" s="206"/>
      <c r="KR52" s="206"/>
      <c r="KS52" s="206"/>
      <c r="KT52" s="206"/>
      <c r="KU52" s="206"/>
      <c r="KV52" s="206"/>
      <c r="KW52" s="206"/>
      <c r="KX52" s="206"/>
      <c r="KY52" s="206"/>
      <c r="KZ52" s="206"/>
      <c r="LA52" s="206"/>
      <c r="LB52" s="206"/>
      <c r="LC52" s="206"/>
      <c r="LD52" s="206"/>
      <c r="LE52" s="206"/>
      <c r="LF52" s="206"/>
      <c r="LG52" s="206"/>
      <c r="LH52" s="206"/>
      <c r="LI52" s="206"/>
      <c r="LJ52" s="206"/>
      <c r="LK52" s="206"/>
      <c r="LL52" s="206"/>
      <c r="LM52" s="206"/>
      <c r="LN52" s="206"/>
      <c r="LO52" s="206"/>
      <c r="LP52" s="206"/>
      <c r="LQ52" s="206"/>
      <c r="LR52" s="206"/>
      <c r="LS52" s="206"/>
      <c r="LT52" s="206"/>
      <c r="LU52" s="206"/>
      <c r="LV52" s="206"/>
      <c r="LW52" s="206"/>
      <c r="LX52" s="206"/>
      <c r="LY52" s="206"/>
      <c r="LZ52" s="206"/>
      <c r="MA52" s="206"/>
      <c r="MB52" s="206"/>
      <c r="MC52" s="206"/>
      <c r="MD52" s="206"/>
      <c r="ME52" s="206"/>
      <c r="MF52" s="206"/>
      <c r="MG52" s="206"/>
      <c r="MH52" s="206"/>
      <c r="MI52" s="206"/>
      <c r="MJ52" s="206"/>
      <c r="MK52" s="206"/>
      <c r="ML52" s="206"/>
      <c r="MM52" s="206"/>
      <c r="MN52" s="206"/>
      <c r="MO52" s="206"/>
      <c r="MP52" s="206"/>
      <c r="MQ52" s="206"/>
      <c r="MR52" s="206"/>
      <c r="MS52" s="206"/>
      <c r="MT52" s="206"/>
      <c r="MU52" s="206"/>
      <c r="MV52" s="206"/>
      <c r="MW52" s="206"/>
      <c r="MX52" s="206"/>
      <c r="MY52" s="206"/>
      <c r="MZ52" s="206"/>
      <c r="NA52" s="206"/>
      <c r="NB52" s="206"/>
      <c r="NC52" s="206"/>
      <c r="ND52" s="206"/>
      <c r="NE52" s="206"/>
      <c r="NF52" s="206"/>
      <c r="NG52" s="206"/>
      <c r="NH52" s="206"/>
      <c r="NI52" s="206"/>
      <c r="NJ52" s="206"/>
      <c r="NK52" s="206"/>
      <c r="NL52" s="206"/>
      <c r="NM52" s="206"/>
      <c r="NN52" s="206"/>
      <c r="NO52" s="206"/>
      <c r="NP52" s="206"/>
      <c r="NQ52" s="206"/>
      <c r="NR52" s="206"/>
      <c r="NS52" s="206"/>
      <c r="NT52" s="206"/>
      <c r="NU52" s="206"/>
      <c r="NV52" s="206"/>
      <c r="NW52" s="206"/>
      <c r="NX52" s="206"/>
      <c r="NY52" s="206"/>
      <c r="NZ52" s="206"/>
      <c r="OA52" s="206"/>
      <c r="OB52" s="206"/>
      <c r="OC52" s="206"/>
      <c r="OD52" s="206"/>
      <c r="OE52" s="206"/>
      <c r="OF52" s="206"/>
      <c r="OG52" s="206"/>
      <c r="OH52" s="206"/>
      <c r="OI52" s="206"/>
      <c r="OJ52" s="206"/>
      <c r="OK52" s="206"/>
      <c r="OL52" s="206"/>
      <c r="OM52" s="206"/>
      <c r="ON52" s="206"/>
      <c r="OO52" s="206"/>
      <c r="OP52" s="206"/>
      <c r="OQ52" s="206"/>
      <c r="OR52" s="206"/>
      <c r="OS52" s="206"/>
      <c r="OT52" s="206"/>
      <c r="OU52" s="206"/>
      <c r="OV52" s="206"/>
      <c r="OW52" s="206"/>
      <c r="OX52" s="206"/>
      <c r="OY52" s="206"/>
      <c r="OZ52" s="206"/>
      <c r="PA52" s="206"/>
      <c r="PB52" s="206"/>
      <c r="PC52" s="206"/>
      <c r="PD52" s="206"/>
      <c r="PE52" s="206"/>
      <c r="PF52" s="206"/>
      <c r="PG52" s="206"/>
      <c r="PH52" s="206"/>
      <c r="PI52" s="206"/>
      <c r="PJ52" s="206"/>
      <c r="PK52" s="206"/>
      <c r="PL52" s="206"/>
      <c r="PM52" s="206"/>
      <c r="PN52" s="206"/>
      <c r="PO52" s="206"/>
      <c r="PP52" s="206"/>
      <c r="PQ52" s="206"/>
      <c r="PR52" s="206"/>
      <c r="PS52" s="206"/>
      <c r="PT52" s="206"/>
      <c r="PU52" s="206"/>
      <c r="PV52" s="206"/>
      <c r="PW52" s="206"/>
      <c r="PX52" s="206"/>
      <c r="PY52" s="206"/>
      <c r="PZ52" s="206"/>
      <c r="QA52" s="206"/>
      <c r="QB52" s="206"/>
      <c r="QC52" s="206"/>
      <c r="QD52" s="206"/>
      <c r="QE52" s="206"/>
      <c r="QF52" s="206"/>
      <c r="QG52" s="206"/>
      <c r="QH52" s="206"/>
      <c r="QI52" s="206"/>
      <c r="QJ52" s="206"/>
      <c r="QK52" s="206"/>
      <c r="QL52" s="206"/>
      <c r="QM52" s="206"/>
      <c r="QN52" s="206"/>
      <c r="QO52" s="206"/>
      <c r="QP52" s="206"/>
      <c r="QQ52" s="206"/>
      <c r="QR52" s="206"/>
      <c r="QS52" s="206"/>
      <c r="QT52" s="206"/>
      <c r="QU52" s="206"/>
      <c r="QV52" s="206"/>
      <c r="QW52" s="206"/>
      <c r="QX52" s="206"/>
      <c r="QY52" s="206"/>
      <c r="QZ52" s="206"/>
      <c r="RA52" s="206"/>
      <c r="RB52" s="206"/>
      <c r="RC52" s="206"/>
      <c r="RD52" s="206"/>
      <c r="RE52" s="206"/>
      <c r="RF52" s="206"/>
      <c r="RG52" s="206"/>
      <c r="RH52" s="206"/>
      <c r="RI52" s="206"/>
      <c r="RJ52" s="206"/>
      <c r="RK52" s="206"/>
      <c r="RL52" s="206"/>
      <c r="RM52" s="206"/>
      <c r="RN52" s="206"/>
      <c r="RO52" s="206"/>
      <c r="RP52" s="206"/>
      <c r="RQ52" s="206"/>
      <c r="RR52" s="206"/>
      <c r="RS52" s="206"/>
      <c r="RT52" s="206"/>
      <c r="RU52" s="206"/>
      <c r="RV52" s="206"/>
      <c r="RW52" s="206"/>
      <c r="RX52" s="206"/>
      <c r="RY52" s="206"/>
      <c r="RZ52" s="206"/>
      <c r="SA52" s="206"/>
      <c r="SB52" s="206"/>
      <c r="SC52" s="206"/>
      <c r="SD52" s="206"/>
      <c r="SE52" s="206"/>
      <c r="SF52" s="206"/>
      <c r="SG52" s="206"/>
      <c r="SH52" s="206"/>
      <c r="SI52" s="206"/>
      <c r="SJ52" s="206"/>
      <c r="SK52" s="206"/>
      <c r="SL52" s="206"/>
      <c r="SM52" s="206"/>
      <c r="SN52" s="206"/>
      <c r="SO52" s="206"/>
      <c r="SP52" s="206"/>
      <c r="SQ52" s="206"/>
      <c r="SR52" s="206"/>
      <c r="SS52" s="206"/>
      <c r="ST52" s="206"/>
      <c r="SU52" s="206"/>
      <c r="SV52" s="206"/>
      <c r="SW52" s="206"/>
      <c r="SX52" s="206"/>
      <c r="SY52" s="206"/>
      <c r="SZ52" s="206"/>
      <c r="TA52" s="206"/>
      <c r="TB52" s="206"/>
      <c r="TC52" s="206"/>
      <c r="TD52" s="206"/>
      <c r="TE52" s="206"/>
      <c r="TF52" s="206"/>
      <c r="TG52" s="206"/>
      <c r="TH52" s="206"/>
      <c r="TI52" s="206"/>
      <c r="TJ52" s="206"/>
      <c r="TK52" s="206"/>
      <c r="TL52" s="206"/>
      <c r="TM52" s="206"/>
      <c r="TN52" s="206"/>
      <c r="TO52" s="206"/>
      <c r="TP52" s="206"/>
      <c r="TQ52" s="206"/>
      <c r="TR52" s="206"/>
      <c r="TS52" s="206"/>
      <c r="TT52" s="206"/>
      <c r="TU52" s="206"/>
      <c r="TV52" s="206"/>
      <c r="TW52" s="206"/>
      <c r="TX52" s="206"/>
      <c r="TY52" s="206"/>
      <c r="TZ52" s="206"/>
      <c r="UA52" s="206"/>
      <c r="UB52" s="206"/>
      <c r="UC52" s="206"/>
      <c r="UD52" s="206"/>
      <c r="UE52" s="206"/>
      <c r="UF52" s="206"/>
      <c r="UG52" s="206"/>
      <c r="UH52" s="206"/>
      <c r="UI52" s="206"/>
      <c r="UJ52" s="206"/>
      <c r="UK52" s="206"/>
      <c r="UL52" s="206"/>
      <c r="UM52" s="206"/>
      <c r="UN52" s="206"/>
      <c r="UO52" s="206"/>
      <c r="UP52" s="206"/>
      <c r="UQ52" s="206"/>
      <c r="UR52" s="206"/>
      <c r="US52" s="206"/>
      <c r="UT52" s="206"/>
      <c r="UU52" s="206"/>
      <c r="UV52" s="206"/>
      <c r="UW52" s="206"/>
      <c r="UX52" s="206"/>
      <c r="UY52" s="206"/>
      <c r="UZ52" s="206"/>
      <c r="VA52" s="206"/>
      <c r="VB52" s="206"/>
      <c r="VC52" s="206"/>
      <c r="VD52" s="206"/>
      <c r="VE52" s="206"/>
      <c r="VF52" s="206"/>
      <c r="VG52" s="206"/>
      <c r="VH52" s="206"/>
      <c r="VI52" s="206"/>
      <c r="VJ52" s="206"/>
      <c r="VK52" s="206"/>
      <c r="VL52" s="206"/>
      <c r="VM52" s="206"/>
      <c r="VN52" s="206"/>
      <c r="VO52" s="206"/>
      <c r="VP52" s="206"/>
      <c r="VQ52" s="206"/>
      <c r="VR52" s="206"/>
      <c r="VS52" s="206"/>
      <c r="VT52" s="206"/>
      <c r="VU52" s="206"/>
      <c r="VV52" s="206"/>
      <c r="VW52" s="206"/>
      <c r="VX52" s="206"/>
      <c r="VY52" s="206"/>
      <c r="VZ52" s="206"/>
      <c r="WA52" s="206"/>
      <c r="WB52" s="206"/>
      <c r="WC52" s="206"/>
      <c r="WD52" s="206"/>
      <c r="WE52" s="206"/>
      <c r="WF52" s="206"/>
      <c r="WG52" s="206"/>
      <c r="WH52" s="206"/>
      <c r="WI52" s="206"/>
      <c r="WJ52" s="206"/>
      <c r="WK52" s="206"/>
      <c r="WL52" s="206"/>
      <c r="WM52" s="206"/>
      <c r="WN52" s="206"/>
      <c r="WO52" s="206"/>
      <c r="WP52" s="206"/>
      <c r="WQ52" s="206"/>
      <c r="WR52" s="206"/>
      <c r="WS52" s="206"/>
      <c r="WT52" s="206"/>
      <c r="WU52" s="206"/>
      <c r="WV52" s="206"/>
      <c r="WW52" s="206"/>
      <c r="WX52" s="206"/>
      <c r="WY52" s="206"/>
      <c r="WZ52" s="206"/>
      <c r="XA52" s="206"/>
      <c r="XB52" s="206"/>
      <c r="XC52" s="206"/>
      <c r="XD52" s="206"/>
      <c r="XE52" s="206"/>
      <c r="XF52" s="206"/>
      <c r="XG52" s="206"/>
      <c r="XH52" s="206"/>
      <c r="XI52" s="206"/>
      <c r="XJ52" s="206"/>
      <c r="XK52" s="206"/>
      <c r="XL52" s="206"/>
      <c r="XM52" s="206"/>
      <c r="XN52" s="206"/>
      <c r="XO52" s="206"/>
      <c r="XP52" s="206"/>
      <c r="XQ52" s="206"/>
      <c r="XR52" s="206"/>
      <c r="XS52" s="206"/>
      <c r="XT52" s="206"/>
    </row>
    <row r="53" spans="1:644" customFormat="1">
      <c r="A53" s="159"/>
      <c r="B53" s="92"/>
      <c r="C53" s="163"/>
      <c r="D53" s="164"/>
      <c r="E53" s="164"/>
      <c r="F53" s="162"/>
      <c r="G53" s="163"/>
      <c r="H53" s="164"/>
      <c r="I53" s="164"/>
      <c r="J53" s="162"/>
      <c r="K53" s="206"/>
      <c r="L53" s="206"/>
      <c r="M53" s="159"/>
      <c r="N53" s="92"/>
      <c r="O53" s="163"/>
      <c r="P53" s="164"/>
      <c r="Q53" s="164"/>
      <c r="R53" s="162"/>
      <c r="S53" s="163"/>
      <c r="T53" s="164"/>
      <c r="U53" s="164"/>
      <c r="V53" s="162"/>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c r="IW53" s="206"/>
      <c r="IX53" s="206"/>
      <c r="IY53" s="206"/>
      <c r="IZ53" s="206"/>
      <c r="JA53" s="206"/>
      <c r="JB53" s="206"/>
      <c r="JC53" s="206"/>
      <c r="JD53" s="206"/>
      <c r="JE53" s="206"/>
      <c r="JF53" s="206"/>
      <c r="JG53" s="206"/>
      <c r="JH53" s="206"/>
      <c r="JI53" s="206"/>
      <c r="JJ53" s="206"/>
      <c r="JK53" s="206"/>
      <c r="JL53" s="206"/>
      <c r="JM53" s="206"/>
      <c r="JN53" s="206"/>
      <c r="JO53" s="206"/>
      <c r="JP53" s="206"/>
      <c r="JQ53" s="206"/>
      <c r="JR53" s="206"/>
      <c r="JS53" s="206"/>
      <c r="JT53" s="206"/>
      <c r="JU53" s="206"/>
      <c r="JV53" s="206"/>
      <c r="JW53" s="206"/>
      <c r="JX53" s="206"/>
      <c r="JY53" s="206"/>
      <c r="JZ53" s="206"/>
      <c r="KA53" s="206"/>
      <c r="KB53" s="206"/>
      <c r="KC53" s="206"/>
      <c r="KD53" s="206"/>
      <c r="KE53" s="206"/>
      <c r="KF53" s="206"/>
      <c r="KG53" s="206"/>
      <c r="KH53" s="206"/>
      <c r="KI53" s="206"/>
      <c r="KJ53" s="206"/>
      <c r="KK53" s="206"/>
      <c r="KL53" s="206"/>
      <c r="KM53" s="206"/>
      <c r="KN53" s="206"/>
      <c r="KO53" s="206"/>
      <c r="KP53" s="206"/>
      <c r="KQ53" s="206"/>
      <c r="KR53" s="206"/>
      <c r="KS53" s="206"/>
      <c r="KT53" s="206"/>
      <c r="KU53" s="206"/>
      <c r="KV53" s="206"/>
      <c r="KW53" s="206"/>
      <c r="KX53" s="206"/>
      <c r="KY53" s="206"/>
      <c r="KZ53" s="206"/>
      <c r="LA53" s="206"/>
      <c r="LB53" s="206"/>
      <c r="LC53" s="206"/>
      <c r="LD53" s="206"/>
      <c r="LE53" s="206"/>
      <c r="LF53" s="206"/>
      <c r="LG53" s="206"/>
      <c r="LH53" s="206"/>
      <c r="LI53" s="206"/>
      <c r="LJ53" s="206"/>
      <c r="LK53" s="206"/>
      <c r="LL53" s="206"/>
      <c r="LM53" s="206"/>
      <c r="LN53" s="206"/>
      <c r="LO53" s="206"/>
      <c r="LP53" s="206"/>
      <c r="LQ53" s="206"/>
      <c r="LR53" s="206"/>
      <c r="LS53" s="206"/>
      <c r="LT53" s="206"/>
      <c r="LU53" s="206"/>
      <c r="LV53" s="206"/>
      <c r="LW53" s="206"/>
      <c r="LX53" s="206"/>
      <c r="LY53" s="206"/>
      <c r="LZ53" s="206"/>
      <c r="MA53" s="206"/>
      <c r="MB53" s="206"/>
      <c r="MC53" s="206"/>
      <c r="MD53" s="206"/>
      <c r="ME53" s="206"/>
      <c r="MF53" s="206"/>
      <c r="MG53" s="206"/>
      <c r="MH53" s="206"/>
      <c r="MI53" s="206"/>
      <c r="MJ53" s="206"/>
      <c r="MK53" s="206"/>
      <c r="ML53" s="206"/>
      <c r="MM53" s="206"/>
      <c r="MN53" s="206"/>
      <c r="MO53" s="206"/>
      <c r="MP53" s="206"/>
      <c r="MQ53" s="206"/>
      <c r="MR53" s="206"/>
      <c r="MS53" s="206"/>
      <c r="MT53" s="206"/>
      <c r="MU53" s="206"/>
      <c r="MV53" s="206"/>
      <c r="MW53" s="206"/>
      <c r="MX53" s="206"/>
      <c r="MY53" s="206"/>
      <c r="MZ53" s="206"/>
      <c r="NA53" s="206"/>
      <c r="NB53" s="206"/>
      <c r="NC53" s="206"/>
      <c r="ND53" s="206"/>
      <c r="NE53" s="206"/>
      <c r="NF53" s="206"/>
      <c r="NG53" s="206"/>
      <c r="NH53" s="206"/>
      <c r="NI53" s="206"/>
      <c r="NJ53" s="206"/>
      <c r="NK53" s="206"/>
      <c r="NL53" s="206"/>
      <c r="NM53" s="206"/>
      <c r="NN53" s="206"/>
      <c r="NO53" s="206"/>
      <c r="NP53" s="206"/>
      <c r="NQ53" s="206"/>
      <c r="NR53" s="206"/>
      <c r="NS53" s="206"/>
      <c r="NT53" s="206"/>
      <c r="NU53" s="206"/>
      <c r="NV53" s="206"/>
      <c r="NW53" s="206"/>
      <c r="NX53" s="206"/>
      <c r="NY53" s="206"/>
      <c r="NZ53" s="206"/>
      <c r="OA53" s="206"/>
      <c r="OB53" s="206"/>
      <c r="OC53" s="206"/>
      <c r="OD53" s="206"/>
      <c r="OE53" s="206"/>
      <c r="OF53" s="206"/>
      <c r="OG53" s="206"/>
      <c r="OH53" s="206"/>
      <c r="OI53" s="206"/>
      <c r="OJ53" s="206"/>
      <c r="OK53" s="206"/>
      <c r="OL53" s="206"/>
      <c r="OM53" s="206"/>
      <c r="ON53" s="206"/>
      <c r="OO53" s="206"/>
      <c r="OP53" s="206"/>
      <c r="OQ53" s="206"/>
      <c r="OR53" s="206"/>
      <c r="OS53" s="206"/>
      <c r="OT53" s="206"/>
      <c r="OU53" s="206"/>
      <c r="OV53" s="206"/>
      <c r="OW53" s="206"/>
      <c r="OX53" s="206"/>
      <c r="OY53" s="206"/>
      <c r="OZ53" s="206"/>
      <c r="PA53" s="206"/>
      <c r="PB53" s="206"/>
      <c r="PC53" s="206"/>
      <c r="PD53" s="206"/>
      <c r="PE53" s="206"/>
      <c r="PF53" s="206"/>
      <c r="PG53" s="206"/>
      <c r="PH53" s="206"/>
      <c r="PI53" s="206"/>
      <c r="PJ53" s="206"/>
      <c r="PK53" s="206"/>
      <c r="PL53" s="206"/>
      <c r="PM53" s="206"/>
      <c r="PN53" s="206"/>
      <c r="PO53" s="206"/>
      <c r="PP53" s="206"/>
      <c r="PQ53" s="206"/>
      <c r="PR53" s="206"/>
      <c r="PS53" s="206"/>
      <c r="PT53" s="206"/>
      <c r="PU53" s="206"/>
      <c r="PV53" s="206"/>
      <c r="PW53" s="206"/>
      <c r="PX53" s="206"/>
      <c r="PY53" s="206"/>
      <c r="PZ53" s="206"/>
      <c r="QA53" s="206"/>
      <c r="QB53" s="206"/>
      <c r="QC53" s="206"/>
      <c r="QD53" s="206"/>
      <c r="QE53" s="206"/>
      <c r="QF53" s="206"/>
      <c r="QG53" s="206"/>
      <c r="QH53" s="206"/>
      <c r="QI53" s="206"/>
      <c r="QJ53" s="206"/>
      <c r="QK53" s="206"/>
      <c r="QL53" s="206"/>
      <c r="QM53" s="206"/>
      <c r="QN53" s="206"/>
      <c r="QO53" s="206"/>
      <c r="QP53" s="206"/>
      <c r="QQ53" s="206"/>
      <c r="QR53" s="206"/>
      <c r="QS53" s="206"/>
      <c r="QT53" s="206"/>
      <c r="QU53" s="206"/>
      <c r="QV53" s="206"/>
      <c r="QW53" s="206"/>
      <c r="QX53" s="206"/>
      <c r="QY53" s="206"/>
      <c r="QZ53" s="206"/>
      <c r="RA53" s="206"/>
      <c r="RB53" s="206"/>
      <c r="RC53" s="206"/>
      <c r="RD53" s="206"/>
      <c r="RE53" s="206"/>
      <c r="RF53" s="206"/>
      <c r="RG53" s="206"/>
      <c r="RH53" s="206"/>
      <c r="RI53" s="206"/>
      <c r="RJ53" s="206"/>
      <c r="RK53" s="206"/>
      <c r="RL53" s="206"/>
      <c r="RM53" s="206"/>
      <c r="RN53" s="206"/>
      <c r="RO53" s="206"/>
      <c r="RP53" s="206"/>
      <c r="RQ53" s="206"/>
      <c r="RR53" s="206"/>
      <c r="RS53" s="206"/>
      <c r="RT53" s="206"/>
      <c r="RU53" s="206"/>
      <c r="RV53" s="206"/>
      <c r="RW53" s="206"/>
      <c r="RX53" s="206"/>
      <c r="RY53" s="206"/>
      <c r="RZ53" s="206"/>
      <c r="SA53" s="206"/>
      <c r="SB53" s="206"/>
      <c r="SC53" s="206"/>
      <c r="SD53" s="206"/>
      <c r="SE53" s="206"/>
      <c r="SF53" s="206"/>
      <c r="SG53" s="206"/>
      <c r="SH53" s="206"/>
      <c r="SI53" s="206"/>
      <c r="SJ53" s="206"/>
      <c r="SK53" s="206"/>
      <c r="SL53" s="206"/>
      <c r="SM53" s="206"/>
      <c r="SN53" s="206"/>
      <c r="SO53" s="206"/>
      <c r="SP53" s="206"/>
      <c r="SQ53" s="206"/>
      <c r="SR53" s="206"/>
      <c r="SS53" s="206"/>
      <c r="ST53" s="206"/>
      <c r="SU53" s="206"/>
      <c r="SV53" s="206"/>
      <c r="SW53" s="206"/>
      <c r="SX53" s="206"/>
      <c r="SY53" s="206"/>
      <c r="SZ53" s="206"/>
      <c r="TA53" s="206"/>
      <c r="TB53" s="206"/>
      <c r="TC53" s="206"/>
      <c r="TD53" s="206"/>
      <c r="TE53" s="206"/>
      <c r="TF53" s="206"/>
      <c r="TG53" s="206"/>
      <c r="TH53" s="206"/>
      <c r="TI53" s="206"/>
      <c r="TJ53" s="206"/>
      <c r="TK53" s="206"/>
      <c r="TL53" s="206"/>
      <c r="TM53" s="206"/>
      <c r="TN53" s="206"/>
      <c r="TO53" s="206"/>
      <c r="TP53" s="206"/>
      <c r="TQ53" s="206"/>
      <c r="TR53" s="206"/>
      <c r="TS53" s="206"/>
      <c r="TT53" s="206"/>
      <c r="TU53" s="206"/>
      <c r="TV53" s="206"/>
      <c r="TW53" s="206"/>
      <c r="TX53" s="206"/>
      <c r="TY53" s="206"/>
      <c r="TZ53" s="206"/>
      <c r="UA53" s="206"/>
      <c r="UB53" s="206"/>
      <c r="UC53" s="206"/>
      <c r="UD53" s="206"/>
      <c r="UE53" s="206"/>
      <c r="UF53" s="206"/>
      <c r="UG53" s="206"/>
      <c r="UH53" s="206"/>
      <c r="UI53" s="206"/>
      <c r="UJ53" s="206"/>
      <c r="UK53" s="206"/>
      <c r="UL53" s="206"/>
      <c r="UM53" s="206"/>
      <c r="UN53" s="206"/>
      <c r="UO53" s="206"/>
      <c r="UP53" s="206"/>
      <c r="UQ53" s="206"/>
      <c r="UR53" s="206"/>
      <c r="US53" s="206"/>
      <c r="UT53" s="206"/>
      <c r="UU53" s="206"/>
      <c r="UV53" s="206"/>
      <c r="UW53" s="206"/>
      <c r="UX53" s="206"/>
      <c r="UY53" s="206"/>
      <c r="UZ53" s="206"/>
      <c r="VA53" s="206"/>
      <c r="VB53" s="206"/>
      <c r="VC53" s="206"/>
      <c r="VD53" s="206"/>
      <c r="VE53" s="206"/>
      <c r="VF53" s="206"/>
      <c r="VG53" s="206"/>
      <c r="VH53" s="206"/>
      <c r="VI53" s="206"/>
      <c r="VJ53" s="206"/>
      <c r="VK53" s="206"/>
      <c r="VL53" s="206"/>
      <c r="VM53" s="206"/>
      <c r="VN53" s="206"/>
      <c r="VO53" s="206"/>
      <c r="VP53" s="206"/>
      <c r="VQ53" s="206"/>
      <c r="VR53" s="206"/>
      <c r="VS53" s="206"/>
      <c r="VT53" s="206"/>
      <c r="VU53" s="206"/>
      <c r="VV53" s="206"/>
      <c r="VW53" s="206"/>
      <c r="VX53" s="206"/>
      <c r="VY53" s="206"/>
      <c r="VZ53" s="206"/>
      <c r="WA53" s="206"/>
      <c r="WB53" s="206"/>
      <c r="WC53" s="206"/>
      <c r="WD53" s="206"/>
      <c r="WE53" s="206"/>
      <c r="WF53" s="206"/>
      <c r="WG53" s="206"/>
      <c r="WH53" s="206"/>
      <c r="WI53" s="206"/>
      <c r="WJ53" s="206"/>
      <c r="WK53" s="206"/>
      <c r="WL53" s="206"/>
      <c r="WM53" s="206"/>
      <c r="WN53" s="206"/>
      <c r="WO53" s="206"/>
      <c r="WP53" s="206"/>
      <c r="WQ53" s="206"/>
      <c r="WR53" s="206"/>
      <c r="WS53" s="206"/>
      <c r="WT53" s="206"/>
      <c r="WU53" s="206"/>
      <c r="WV53" s="206"/>
      <c r="WW53" s="206"/>
      <c r="WX53" s="206"/>
      <c r="WY53" s="206"/>
      <c r="WZ53" s="206"/>
      <c r="XA53" s="206"/>
      <c r="XB53" s="206"/>
      <c r="XC53" s="206"/>
      <c r="XD53" s="206"/>
      <c r="XE53" s="206"/>
      <c r="XF53" s="206"/>
      <c r="XG53" s="206"/>
      <c r="XH53" s="206"/>
      <c r="XI53" s="206"/>
      <c r="XJ53" s="206"/>
      <c r="XK53" s="206"/>
      <c r="XL53" s="206"/>
      <c r="XM53" s="206"/>
      <c r="XN53" s="206"/>
      <c r="XO53" s="206"/>
      <c r="XP53" s="206"/>
      <c r="XQ53" s="206"/>
      <c r="XR53" s="206"/>
      <c r="XS53" s="206"/>
      <c r="XT53" s="206"/>
    </row>
    <row r="54" spans="1:644" customFormat="1">
      <c r="A54" s="159"/>
      <c r="B54" s="92"/>
      <c r="C54" s="163"/>
      <c r="D54" s="164"/>
      <c r="E54" s="164"/>
      <c r="F54" s="162"/>
      <c r="G54" s="163"/>
      <c r="H54" s="164"/>
      <c r="I54" s="164"/>
      <c r="J54" s="162"/>
      <c r="K54" s="206"/>
      <c r="L54" s="206"/>
      <c r="M54" s="159"/>
      <c r="N54" s="92"/>
      <c r="O54" s="163"/>
      <c r="P54" s="164"/>
      <c r="Q54" s="164"/>
      <c r="R54" s="162"/>
      <c r="S54" s="163"/>
      <c r="T54" s="164"/>
      <c r="U54" s="164"/>
      <c r="V54" s="162"/>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6"/>
      <c r="JY54" s="206"/>
      <c r="JZ54" s="206"/>
      <c r="KA54" s="206"/>
      <c r="KB54" s="206"/>
      <c r="KC54" s="206"/>
      <c r="KD54" s="206"/>
      <c r="KE54" s="206"/>
      <c r="KF54" s="206"/>
      <c r="KG54" s="206"/>
      <c r="KH54" s="206"/>
      <c r="KI54" s="206"/>
      <c r="KJ54" s="206"/>
      <c r="KK54" s="206"/>
      <c r="KL54" s="206"/>
      <c r="KM54" s="206"/>
      <c r="KN54" s="206"/>
      <c r="KO54" s="206"/>
      <c r="KP54" s="206"/>
      <c r="KQ54" s="206"/>
      <c r="KR54" s="206"/>
      <c r="KS54" s="206"/>
      <c r="KT54" s="206"/>
      <c r="KU54" s="206"/>
      <c r="KV54" s="206"/>
      <c r="KW54" s="206"/>
      <c r="KX54" s="206"/>
      <c r="KY54" s="206"/>
      <c r="KZ54" s="206"/>
      <c r="LA54" s="206"/>
      <c r="LB54" s="206"/>
      <c r="LC54" s="206"/>
      <c r="LD54" s="206"/>
      <c r="LE54" s="206"/>
      <c r="LF54" s="206"/>
      <c r="LG54" s="206"/>
      <c r="LH54" s="206"/>
      <c r="LI54" s="206"/>
      <c r="LJ54" s="206"/>
      <c r="LK54" s="206"/>
      <c r="LL54" s="206"/>
      <c r="LM54" s="206"/>
      <c r="LN54" s="206"/>
      <c r="LO54" s="206"/>
      <c r="LP54" s="206"/>
      <c r="LQ54" s="206"/>
      <c r="LR54" s="206"/>
      <c r="LS54" s="206"/>
      <c r="LT54" s="206"/>
      <c r="LU54" s="206"/>
      <c r="LV54" s="206"/>
      <c r="LW54" s="206"/>
      <c r="LX54" s="206"/>
      <c r="LY54" s="206"/>
      <c r="LZ54" s="206"/>
      <c r="MA54" s="206"/>
      <c r="MB54" s="206"/>
      <c r="MC54" s="206"/>
      <c r="MD54" s="206"/>
      <c r="ME54" s="206"/>
      <c r="MF54" s="206"/>
      <c r="MG54" s="206"/>
      <c r="MH54" s="206"/>
      <c r="MI54" s="206"/>
      <c r="MJ54" s="206"/>
      <c r="MK54" s="206"/>
      <c r="ML54" s="206"/>
      <c r="MM54" s="206"/>
      <c r="MN54" s="206"/>
      <c r="MO54" s="206"/>
      <c r="MP54" s="206"/>
      <c r="MQ54" s="206"/>
      <c r="MR54" s="206"/>
      <c r="MS54" s="206"/>
      <c r="MT54" s="206"/>
      <c r="MU54" s="206"/>
      <c r="MV54" s="206"/>
      <c r="MW54" s="206"/>
      <c r="MX54" s="206"/>
      <c r="MY54" s="206"/>
      <c r="MZ54" s="206"/>
      <c r="NA54" s="206"/>
      <c r="NB54" s="206"/>
      <c r="NC54" s="206"/>
      <c r="ND54" s="206"/>
      <c r="NE54" s="206"/>
      <c r="NF54" s="206"/>
      <c r="NG54" s="206"/>
      <c r="NH54" s="206"/>
      <c r="NI54" s="206"/>
      <c r="NJ54" s="206"/>
      <c r="NK54" s="206"/>
      <c r="NL54" s="206"/>
      <c r="NM54" s="206"/>
      <c r="NN54" s="206"/>
      <c r="NO54" s="206"/>
      <c r="NP54" s="206"/>
      <c r="NQ54" s="206"/>
      <c r="NR54" s="206"/>
      <c r="NS54" s="206"/>
      <c r="NT54" s="206"/>
      <c r="NU54" s="206"/>
      <c r="NV54" s="206"/>
      <c r="NW54" s="206"/>
      <c r="NX54" s="206"/>
      <c r="NY54" s="206"/>
      <c r="NZ54" s="206"/>
      <c r="OA54" s="206"/>
      <c r="OB54" s="206"/>
      <c r="OC54" s="206"/>
      <c r="OD54" s="206"/>
      <c r="OE54" s="206"/>
      <c r="OF54" s="206"/>
      <c r="OG54" s="206"/>
      <c r="OH54" s="206"/>
      <c r="OI54" s="206"/>
      <c r="OJ54" s="206"/>
      <c r="OK54" s="206"/>
      <c r="OL54" s="206"/>
      <c r="OM54" s="206"/>
      <c r="ON54" s="206"/>
      <c r="OO54" s="206"/>
      <c r="OP54" s="206"/>
      <c r="OQ54" s="206"/>
      <c r="OR54" s="206"/>
      <c r="OS54" s="206"/>
      <c r="OT54" s="206"/>
      <c r="OU54" s="206"/>
      <c r="OV54" s="206"/>
      <c r="OW54" s="206"/>
      <c r="OX54" s="206"/>
      <c r="OY54" s="206"/>
      <c r="OZ54" s="206"/>
      <c r="PA54" s="206"/>
      <c r="PB54" s="206"/>
      <c r="PC54" s="206"/>
      <c r="PD54" s="206"/>
      <c r="PE54" s="206"/>
      <c r="PF54" s="206"/>
      <c r="PG54" s="206"/>
      <c r="PH54" s="206"/>
      <c r="PI54" s="206"/>
      <c r="PJ54" s="206"/>
      <c r="PK54" s="206"/>
      <c r="PL54" s="206"/>
      <c r="PM54" s="206"/>
      <c r="PN54" s="206"/>
      <c r="PO54" s="206"/>
      <c r="PP54" s="206"/>
      <c r="PQ54" s="206"/>
      <c r="PR54" s="206"/>
      <c r="PS54" s="206"/>
      <c r="PT54" s="206"/>
      <c r="PU54" s="206"/>
      <c r="PV54" s="206"/>
      <c r="PW54" s="206"/>
      <c r="PX54" s="206"/>
      <c r="PY54" s="206"/>
      <c r="PZ54" s="206"/>
      <c r="QA54" s="206"/>
      <c r="QB54" s="206"/>
      <c r="QC54" s="206"/>
      <c r="QD54" s="206"/>
      <c r="QE54" s="206"/>
      <c r="QF54" s="206"/>
      <c r="QG54" s="206"/>
      <c r="QH54" s="206"/>
      <c r="QI54" s="206"/>
      <c r="QJ54" s="206"/>
      <c r="QK54" s="206"/>
      <c r="QL54" s="206"/>
      <c r="QM54" s="206"/>
      <c r="QN54" s="206"/>
      <c r="QO54" s="206"/>
      <c r="QP54" s="206"/>
      <c r="QQ54" s="206"/>
      <c r="QR54" s="206"/>
      <c r="QS54" s="206"/>
      <c r="QT54" s="206"/>
      <c r="QU54" s="206"/>
      <c r="QV54" s="206"/>
      <c r="QW54" s="206"/>
      <c r="QX54" s="206"/>
      <c r="QY54" s="206"/>
      <c r="QZ54" s="206"/>
      <c r="RA54" s="206"/>
      <c r="RB54" s="206"/>
      <c r="RC54" s="206"/>
      <c r="RD54" s="206"/>
      <c r="RE54" s="206"/>
      <c r="RF54" s="206"/>
      <c r="RG54" s="206"/>
      <c r="RH54" s="206"/>
      <c r="RI54" s="206"/>
      <c r="RJ54" s="206"/>
      <c r="RK54" s="206"/>
      <c r="RL54" s="206"/>
      <c r="RM54" s="206"/>
      <c r="RN54" s="206"/>
      <c r="RO54" s="206"/>
      <c r="RP54" s="206"/>
      <c r="RQ54" s="206"/>
      <c r="RR54" s="206"/>
      <c r="RS54" s="206"/>
      <c r="RT54" s="206"/>
      <c r="RU54" s="206"/>
      <c r="RV54" s="206"/>
      <c r="RW54" s="206"/>
      <c r="RX54" s="206"/>
      <c r="RY54" s="206"/>
      <c r="RZ54" s="206"/>
      <c r="SA54" s="206"/>
      <c r="SB54" s="206"/>
      <c r="SC54" s="206"/>
      <c r="SD54" s="206"/>
      <c r="SE54" s="206"/>
      <c r="SF54" s="206"/>
      <c r="SG54" s="206"/>
      <c r="SH54" s="206"/>
      <c r="SI54" s="206"/>
      <c r="SJ54" s="206"/>
      <c r="SK54" s="206"/>
      <c r="SL54" s="206"/>
      <c r="SM54" s="206"/>
      <c r="SN54" s="206"/>
      <c r="SO54" s="206"/>
      <c r="SP54" s="206"/>
      <c r="SQ54" s="206"/>
      <c r="SR54" s="206"/>
      <c r="SS54" s="206"/>
      <c r="ST54" s="206"/>
      <c r="SU54" s="206"/>
      <c r="SV54" s="206"/>
      <c r="SW54" s="206"/>
      <c r="SX54" s="206"/>
      <c r="SY54" s="206"/>
      <c r="SZ54" s="206"/>
      <c r="TA54" s="206"/>
      <c r="TB54" s="206"/>
      <c r="TC54" s="206"/>
      <c r="TD54" s="206"/>
      <c r="TE54" s="206"/>
      <c r="TF54" s="206"/>
      <c r="TG54" s="206"/>
      <c r="TH54" s="206"/>
      <c r="TI54" s="206"/>
      <c r="TJ54" s="206"/>
      <c r="TK54" s="206"/>
      <c r="TL54" s="206"/>
      <c r="TM54" s="206"/>
      <c r="TN54" s="206"/>
      <c r="TO54" s="206"/>
      <c r="TP54" s="206"/>
      <c r="TQ54" s="206"/>
      <c r="TR54" s="206"/>
      <c r="TS54" s="206"/>
      <c r="TT54" s="206"/>
      <c r="TU54" s="206"/>
      <c r="TV54" s="206"/>
      <c r="TW54" s="206"/>
      <c r="TX54" s="206"/>
      <c r="TY54" s="206"/>
      <c r="TZ54" s="206"/>
      <c r="UA54" s="206"/>
      <c r="UB54" s="206"/>
      <c r="UC54" s="206"/>
      <c r="UD54" s="206"/>
      <c r="UE54" s="206"/>
      <c r="UF54" s="206"/>
      <c r="UG54" s="206"/>
      <c r="UH54" s="206"/>
      <c r="UI54" s="206"/>
      <c r="UJ54" s="206"/>
      <c r="UK54" s="206"/>
      <c r="UL54" s="206"/>
      <c r="UM54" s="206"/>
      <c r="UN54" s="206"/>
      <c r="UO54" s="206"/>
      <c r="UP54" s="206"/>
      <c r="UQ54" s="206"/>
      <c r="UR54" s="206"/>
      <c r="US54" s="206"/>
      <c r="UT54" s="206"/>
      <c r="UU54" s="206"/>
      <c r="UV54" s="206"/>
      <c r="UW54" s="206"/>
      <c r="UX54" s="206"/>
      <c r="UY54" s="206"/>
      <c r="UZ54" s="206"/>
      <c r="VA54" s="206"/>
      <c r="VB54" s="206"/>
      <c r="VC54" s="206"/>
      <c r="VD54" s="206"/>
      <c r="VE54" s="206"/>
      <c r="VF54" s="206"/>
      <c r="VG54" s="206"/>
      <c r="VH54" s="206"/>
      <c r="VI54" s="206"/>
      <c r="VJ54" s="206"/>
      <c r="VK54" s="206"/>
      <c r="VL54" s="206"/>
      <c r="VM54" s="206"/>
      <c r="VN54" s="206"/>
      <c r="VO54" s="206"/>
      <c r="VP54" s="206"/>
      <c r="VQ54" s="206"/>
      <c r="VR54" s="206"/>
      <c r="VS54" s="206"/>
      <c r="VT54" s="206"/>
      <c r="VU54" s="206"/>
      <c r="VV54" s="206"/>
      <c r="VW54" s="206"/>
      <c r="VX54" s="206"/>
      <c r="VY54" s="206"/>
      <c r="VZ54" s="206"/>
      <c r="WA54" s="206"/>
      <c r="WB54" s="206"/>
      <c r="WC54" s="206"/>
      <c r="WD54" s="206"/>
      <c r="WE54" s="206"/>
      <c r="WF54" s="206"/>
      <c r="WG54" s="206"/>
      <c r="WH54" s="206"/>
      <c r="WI54" s="206"/>
      <c r="WJ54" s="206"/>
      <c r="WK54" s="206"/>
      <c r="WL54" s="206"/>
      <c r="WM54" s="206"/>
      <c r="WN54" s="206"/>
      <c r="WO54" s="206"/>
      <c r="WP54" s="206"/>
      <c r="WQ54" s="206"/>
      <c r="WR54" s="206"/>
      <c r="WS54" s="206"/>
      <c r="WT54" s="206"/>
      <c r="WU54" s="206"/>
      <c r="WV54" s="206"/>
      <c r="WW54" s="206"/>
      <c r="WX54" s="206"/>
      <c r="WY54" s="206"/>
      <c r="WZ54" s="206"/>
      <c r="XA54" s="206"/>
      <c r="XB54" s="206"/>
      <c r="XC54" s="206"/>
      <c r="XD54" s="206"/>
      <c r="XE54" s="206"/>
      <c r="XF54" s="206"/>
      <c r="XG54" s="206"/>
      <c r="XH54" s="206"/>
      <c r="XI54" s="206"/>
      <c r="XJ54" s="206"/>
      <c r="XK54" s="206"/>
      <c r="XL54" s="206"/>
      <c r="XM54" s="206"/>
      <c r="XN54" s="206"/>
      <c r="XO54" s="206"/>
      <c r="XP54" s="206"/>
      <c r="XQ54" s="206"/>
      <c r="XR54" s="206"/>
      <c r="XS54" s="206"/>
      <c r="XT54" s="206"/>
    </row>
    <row r="55" spans="1:644" customFormat="1">
      <c r="A55" s="159"/>
      <c r="B55" s="92"/>
      <c r="C55" s="163"/>
      <c r="D55" s="164"/>
      <c r="E55" s="164"/>
      <c r="F55" s="162"/>
      <c r="G55" s="163"/>
      <c r="H55" s="164"/>
      <c r="I55" s="164"/>
      <c r="J55" s="162"/>
      <c r="K55" s="206"/>
      <c r="L55" s="206"/>
      <c r="M55" s="159"/>
      <c r="N55" s="92"/>
      <c r="O55" s="163"/>
      <c r="P55" s="164"/>
      <c r="Q55" s="164"/>
      <c r="R55" s="162"/>
      <c r="S55" s="163"/>
      <c r="T55" s="164"/>
      <c r="U55" s="164"/>
      <c r="V55" s="162"/>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c r="IX55" s="206"/>
      <c r="IY55" s="206"/>
      <c r="IZ55" s="206"/>
      <c r="JA55" s="206"/>
      <c r="JB55" s="206"/>
      <c r="JC55" s="206"/>
      <c r="JD55" s="206"/>
      <c r="JE55" s="206"/>
      <c r="JF55" s="206"/>
      <c r="JG55" s="206"/>
      <c r="JH55" s="206"/>
      <c r="JI55" s="206"/>
      <c r="JJ55" s="206"/>
      <c r="JK55" s="206"/>
      <c r="JL55" s="206"/>
      <c r="JM55" s="206"/>
      <c r="JN55" s="206"/>
      <c r="JO55" s="206"/>
      <c r="JP55" s="206"/>
      <c r="JQ55" s="206"/>
      <c r="JR55" s="206"/>
      <c r="JS55" s="206"/>
      <c r="JT55" s="206"/>
      <c r="JU55" s="206"/>
      <c r="JV55" s="206"/>
      <c r="JW55" s="206"/>
      <c r="JX55" s="206"/>
      <c r="JY55" s="206"/>
      <c r="JZ55" s="206"/>
      <c r="KA55" s="206"/>
      <c r="KB55" s="206"/>
      <c r="KC55" s="206"/>
      <c r="KD55" s="206"/>
      <c r="KE55" s="206"/>
      <c r="KF55" s="206"/>
      <c r="KG55" s="206"/>
      <c r="KH55" s="206"/>
      <c r="KI55" s="206"/>
      <c r="KJ55" s="206"/>
      <c r="KK55" s="206"/>
      <c r="KL55" s="206"/>
      <c r="KM55" s="206"/>
      <c r="KN55" s="206"/>
      <c r="KO55" s="206"/>
      <c r="KP55" s="206"/>
      <c r="KQ55" s="206"/>
      <c r="KR55" s="206"/>
      <c r="KS55" s="206"/>
      <c r="KT55" s="206"/>
      <c r="KU55" s="206"/>
      <c r="KV55" s="206"/>
      <c r="KW55" s="206"/>
      <c r="KX55" s="206"/>
      <c r="KY55" s="206"/>
      <c r="KZ55" s="206"/>
      <c r="LA55" s="206"/>
      <c r="LB55" s="206"/>
      <c r="LC55" s="206"/>
      <c r="LD55" s="206"/>
      <c r="LE55" s="206"/>
      <c r="LF55" s="206"/>
      <c r="LG55" s="206"/>
      <c r="LH55" s="206"/>
      <c r="LI55" s="206"/>
      <c r="LJ55" s="206"/>
      <c r="LK55" s="206"/>
      <c r="LL55" s="206"/>
      <c r="LM55" s="206"/>
      <c r="LN55" s="206"/>
      <c r="LO55" s="206"/>
      <c r="LP55" s="206"/>
      <c r="LQ55" s="206"/>
      <c r="LR55" s="206"/>
      <c r="LS55" s="206"/>
      <c r="LT55" s="206"/>
      <c r="LU55" s="206"/>
      <c r="LV55" s="206"/>
      <c r="LW55" s="206"/>
      <c r="LX55" s="206"/>
      <c r="LY55" s="206"/>
      <c r="LZ55" s="206"/>
      <c r="MA55" s="206"/>
      <c r="MB55" s="206"/>
      <c r="MC55" s="206"/>
      <c r="MD55" s="206"/>
      <c r="ME55" s="206"/>
      <c r="MF55" s="206"/>
      <c r="MG55" s="206"/>
      <c r="MH55" s="206"/>
      <c r="MI55" s="206"/>
      <c r="MJ55" s="206"/>
      <c r="MK55" s="206"/>
      <c r="ML55" s="206"/>
      <c r="MM55" s="206"/>
      <c r="MN55" s="206"/>
      <c r="MO55" s="206"/>
      <c r="MP55" s="206"/>
      <c r="MQ55" s="206"/>
      <c r="MR55" s="206"/>
      <c r="MS55" s="206"/>
      <c r="MT55" s="206"/>
      <c r="MU55" s="206"/>
      <c r="MV55" s="206"/>
      <c r="MW55" s="206"/>
      <c r="MX55" s="206"/>
      <c r="MY55" s="206"/>
      <c r="MZ55" s="206"/>
      <c r="NA55" s="206"/>
      <c r="NB55" s="206"/>
      <c r="NC55" s="206"/>
      <c r="ND55" s="206"/>
      <c r="NE55" s="206"/>
      <c r="NF55" s="206"/>
      <c r="NG55" s="206"/>
      <c r="NH55" s="206"/>
      <c r="NI55" s="206"/>
      <c r="NJ55" s="206"/>
      <c r="NK55" s="206"/>
      <c r="NL55" s="206"/>
      <c r="NM55" s="206"/>
      <c r="NN55" s="206"/>
      <c r="NO55" s="206"/>
      <c r="NP55" s="206"/>
      <c r="NQ55" s="206"/>
      <c r="NR55" s="206"/>
      <c r="NS55" s="206"/>
      <c r="NT55" s="206"/>
      <c r="NU55" s="206"/>
      <c r="NV55" s="206"/>
      <c r="NW55" s="206"/>
      <c r="NX55" s="206"/>
      <c r="NY55" s="206"/>
      <c r="NZ55" s="206"/>
      <c r="OA55" s="206"/>
      <c r="OB55" s="206"/>
      <c r="OC55" s="206"/>
      <c r="OD55" s="206"/>
      <c r="OE55" s="206"/>
      <c r="OF55" s="206"/>
      <c r="OG55" s="206"/>
      <c r="OH55" s="206"/>
      <c r="OI55" s="206"/>
      <c r="OJ55" s="206"/>
      <c r="OK55" s="206"/>
      <c r="OL55" s="206"/>
      <c r="OM55" s="206"/>
      <c r="ON55" s="206"/>
      <c r="OO55" s="206"/>
      <c r="OP55" s="206"/>
      <c r="OQ55" s="206"/>
      <c r="OR55" s="206"/>
      <c r="OS55" s="206"/>
      <c r="OT55" s="206"/>
      <c r="OU55" s="206"/>
      <c r="OV55" s="206"/>
      <c r="OW55" s="206"/>
      <c r="OX55" s="206"/>
      <c r="OY55" s="206"/>
      <c r="OZ55" s="206"/>
      <c r="PA55" s="206"/>
      <c r="PB55" s="206"/>
      <c r="PC55" s="206"/>
      <c r="PD55" s="206"/>
      <c r="PE55" s="206"/>
      <c r="PF55" s="206"/>
      <c r="PG55" s="206"/>
      <c r="PH55" s="206"/>
      <c r="PI55" s="206"/>
      <c r="PJ55" s="206"/>
      <c r="PK55" s="206"/>
      <c r="PL55" s="206"/>
      <c r="PM55" s="206"/>
      <c r="PN55" s="206"/>
      <c r="PO55" s="206"/>
      <c r="PP55" s="206"/>
      <c r="PQ55" s="206"/>
      <c r="PR55" s="206"/>
      <c r="PS55" s="206"/>
      <c r="PT55" s="206"/>
      <c r="PU55" s="206"/>
      <c r="PV55" s="206"/>
      <c r="PW55" s="206"/>
      <c r="PX55" s="206"/>
      <c r="PY55" s="206"/>
      <c r="PZ55" s="206"/>
      <c r="QA55" s="206"/>
      <c r="QB55" s="206"/>
      <c r="QC55" s="206"/>
      <c r="QD55" s="206"/>
      <c r="QE55" s="206"/>
      <c r="QF55" s="206"/>
      <c r="QG55" s="206"/>
      <c r="QH55" s="206"/>
      <c r="QI55" s="206"/>
      <c r="QJ55" s="206"/>
      <c r="QK55" s="206"/>
      <c r="QL55" s="206"/>
      <c r="QM55" s="206"/>
      <c r="QN55" s="206"/>
      <c r="QO55" s="206"/>
      <c r="QP55" s="206"/>
      <c r="QQ55" s="206"/>
      <c r="QR55" s="206"/>
      <c r="QS55" s="206"/>
      <c r="QT55" s="206"/>
      <c r="QU55" s="206"/>
      <c r="QV55" s="206"/>
      <c r="QW55" s="206"/>
      <c r="QX55" s="206"/>
      <c r="QY55" s="206"/>
      <c r="QZ55" s="206"/>
      <c r="RA55" s="206"/>
      <c r="RB55" s="206"/>
      <c r="RC55" s="206"/>
      <c r="RD55" s="206"/>
      <c r="RE55" s="206"/>
      <c r="RF55" s="206"/>
      <c r="RG55" s="206"/>
      <c r="RH55" s="206"/>
      <c r="RI55" s="206"/>
      <c r="RJ55" s="206"/>
      <c r="RK55" s="206"/>
      <c r="RL55" s="206"/>
      <c r="RM55" s="206"/>
      <c r="RN55" s="206"/>
      <c r="RO55" s="206"/>
      <c r="RP55" s="206"/>
      <c r="RQ55" s="206"/>
      <c r="RR55" s="206"/>
      <c r="RS55" s="206"/>
      <c r="RT55" s="206"/>
      <c r="RU55" s="206"/>
      <c r="RV55" s="206"/>
      <c r="RW55" s="206"/>
      <c r="RX55" s="206"/>
      <c r="RY55" s="206"/>
      <c r="RZ55" s="206"/>
      <c r="SA55" s="206"/>
      <c r="SB55" s="206"/>
      <c r="SC55" s="206"/>
      <c r="SD55" s="206"/>
      <c r="SE55" s="206"/>
      <c r="SF55" s="206"/>
      <c r="SG55" s="206"/>
      <c r="SH55" s="206"/>
      <c r="SI55" s="206"/>
      <c r="SJ55" s="206"/>
      <c r="SK55" s="206"/>
      <c r="SL55" s="206"/>
      <c r="SM55" s="206"/>
      <c r="SN55" s="206"/>
      <c r="SO55" s="206"/>
      <c r="SP55" s="206"/>
      <c r="SQ55" s="206"/>
      <c r="SR55" s="206"/>
      <c r="SS55" s="206"/>
      <c r="ST55" s="206"/>
      <c r="SU55" s="206"/>
      <c r="SV55" s="206"/>
      <c r="SW55" s="206"/>
      <c r="SX55" s="206"/>
      <c r="SY55" s="206"/>
      <c r="SZ55" s="206"/>
      <c r="TA55" s="206"/>
      <c r="TB55" s="206"/>
      <c r="TC55" s="206"/>
      <c r="TD55" s="206"/>
      <c r="TE55" s="206"/>
      <c r="TF55" s="206"/>
      <c r="TG55" s="206"/>
      <c r="TH55" s="206"/>
      <c r="TI55" s="206"/>
      <c r="TJ55" s="206"/>
      <c r="TK55" s="206"/>
      <c r="TL55" s="206"/>
      <c r="TM55" s="206"/>
      <c r="TN55" s="206"/>
      <c r="TO55" s="206"/>
      <c r="TP55" s="206"/>
      <c r="TQ55" s="206"/>
      <c r="TR55" s="206"/>
      <c r="TS55" s="206"/>
      <c r="TT55" s="206"/>
      <c r="TU55" s="206"/>
      <c r="TV55" s="206"/>
      <c r="TW55" s="206"/>
      <c r="TX55" s="206"/>
      <c r="TY55" s="206"/>
      <c r="TZ55" s="206"/>
      <c r="UA55" s="206"/>
      <c r="UB55" s="206"/>
      <c r="UC55" s="206"/>
      <c r="UD55" s="206"/>
      <c r="UE55" s="206"/>
      <c r="UF55" s="206"/>
      <c r="UG55" s="206"/>
      <c r="UH55" s="206"/>
      <c r="UI55" s="206"/>
      <c r="UJ55" s="206"/>
      <c r="UK55" s="206"/>
      <c r="UL55" s="206"/>
      <c r="UM55" s="206"/>
      <c r="UN55" s="206"/>
      <c r="UO55" s="206"/>
      <c r="UP55" s="206"/>
      <c r="UQ55" s="206"/>
      <c r="UR55" s="206"/>
      <c r="US55" s="206"/>
      <c r="UT55" s="206"/>
      <c r="UU55" s="206"/>
      <c r="UV55" s="206"/>
      <c r="UW55" s="206"/>
      <c r="UX55" s="206"/>
      <c r="UY55" s="206"/>
      <c r="UZ55" s="206"/>
      <c r="VA55" s="206"/>
      <c r="VB55" s="206"/>
      <c r="VC55" s="206"/>
      <c r="VD55" s="206"/>
      <c r="VE55" s="206"/>
      <c r="VF55" s="206"/>
      <c r="VG55" s="206"/>
      <c r="VH55" s="206"/>
      <c r="VI55" s="206"/>
      <c r="VJ55" s="206"/>
      <c r="VK55" s="206"/>
      <c r="VL55" s="206"/>
      <c r="VM55" s="206"/>
      <c r="VN55" s="206"/>
      <c r="VO55" s="206"/>
      <c r="VP55" s="206"/>
      <c r="VQ55" s="206"/>
      <c r="VR55" s="206"/>
      <c r="VS55" s="206"/>
      <c r="VT55" s="206"/>
      <c r="VU55" s="206"/>
      <c r="VV55" s="206"/>
      <c r="VW55" s="206"/>
      <c r="VX55" s="206"/>
      <c r="VY55" s="206"/>
      <c r="VZ55" s="206"/>
      <c r="WA55" s="206"/>
      <c r="WB55" s="206"/>
      <c r="WC55" s="206"/>
      <c r="WD55" s="206"/>
      <c r="WE55" s="206"/>
      <c r="WF55" s="206"/>
      <c r="WG55" s="206"/>
      <c r="WH55" s="206"/>
      <c r="WI55" s="206"/>
      <c r="WJ55" s="206"/>
      <c r="WK55" s="206"/>
      <c r="WL55" s="206"/>
      <c r="WM55" s="206"/>
      <c r="WN55" s="206"/>
      <c r="WO55" s="206"/>
      <c r="WP55" s="206"/>
      <c r="WQ55" s="206"/>
      <c r="WR55" s="206"/>
      <c r="WS55" s="206"/>
      <c r="WT55" s="206"/>
      <c r="WU55" s="206"/>
      <c r="WV55" s="206"/>
      <c r="WW55" s="206"/>
      <c r="WX55" s="206"/>
      <c r="WY55" s="206"/>
      <c r="WZ55" s="206"/>
      <c r="XA55" s="206"/>
      <c r="XB55" s="206"/>
      <c r="XC55" s="206"/>
      <c r="XD55" s="206"/>
      <c r="XE55" s="206"/>
      <c r="XF55" s="206"/>
      <c r="XG55" s="206"/>
      <c r="XH55" s="206"/>
      <c r="XI55" s="206"/>
      <c r="XJ55" s="206"/>
      <c r="XK55" s="206"/>
      <c r="XL55" s="206"/>
      <c r="XM55" s="206"/>
      <c r="XN55" s="206"/>
      <c r="XO55" s="206"/>
      <c r="XP55" s="206"/>
      <c r="XQ55" s="206"/>
      <c r="XR55" s="206"/>
      <c r="XS55" s="206"/>
      <c r="XT55" s="206"/>
    </row>
    <row r="56" spans="1:644" customFormat="1">
      <c r="A56" s="159"/>
      <c r="B56" s="92"/>
      <c r="C56" s="163"/>
      <c r="D56" s="164"/>
      <c r="E56" s="164"/>
      <c r="F56" s="162"/>
      <c r="G56" s="163"/>
      <c r="H56" s="164"/>
      <c r="I56" s="164"/>
      <c r="J56" s="162"/>
      <c r="K56" s="206"/>
      <c r="L56" s="206"/>
      <c r="M56" s="159"/>
      <c r="N56" s="92"/>
      <c r="O56" s="163"/>
      <c r="P56" s="164"/>
      <c r="Q56" s="164"/>
      <c r="R56" s="162"/>
      <c r="S56" s="163"/>
      <c r="T56" s="164"/>
      <c r="U56" s="164"/>
      <c r="V56" s="162"/>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c r="IX56" s="206"/>
      <c r="IY56" s="206"/>
      <c r="IZ56" s="206"/>
      <c r="JA56" s="206"/>
      <c r="JB56" s="206"/>
      <c r="JC56" s="206"/>
      <c r="JD56" s="206"/>
      <c r="JE56" s="206"/>
      <c r="JF56" s="206"/>
      <c r="JG56" s="206"/>
      <c r="JH56" s="206"/>
      <c r="JI56" s="206"/>
      <c r="JJ56" s="206"/>
      <c r="JK56" s="206"/>
      <c r="JL56" s="206"/>
      <c r="JM56" s="206"/>
      <c r="JN56" s="206"/>
      <c r="JO56" s="206"/>
      <c r="JP56" s="206"/>
      <c r="JQ56" s="206"/>
      <c r="JR56" s="206"/>
      <c r="JS56" s="206"/>
      <c r="JT56" s="206"/>
      <c r="JU56" s="206"/>
      <c r="JV56" s="206"/>
      <c r="JW56" s="206"/>
      <c r="JX56" s="206"/>
      <c r="JY56" s="206"/>
      <c r="JZ56" s="206"/>
      <c r="KA56" s="206"/>
      <c r="KB56" s="206"/>
      <c r="KC56" s="206"/>
      <c r="KD56" s="206"/>
      <c r="KE56" s="206"/>
      <c r="KF56" s="206"/>
      <c r="KG56" s="206"/>
      <c r="KH56" s="206"/>
      <c r="KI56" s="206"/>
      <c r="KJ56" s="206"/>
      <c r="KK56" s="206"/>
      <c r="KL56" s="206"/>
      <c r="KM56" s="206"/>
      <c r="KN56" s="206"/>
      <c r="KO56" s="206"/>
      <c r="KP56" s="206"/>
      <c r="KQ56" s="206"/>
      <c r="KR56" s="206"/>
      <c r="KS56" s="206"/>
      <c r="KT56" s="206"/>
      <c r="KU56" s="206"/>
      <c r="KV56" s="206"/>
      <c r="KW56" s="206"/>
      <c r="KX56" s="206"/>
      <c r="KY56" s="206"/>
      <c r="KZ56" s="206"/>
      <c r="LA56" s="206"/>
      <c r="LB56" s="206"/>
      <c r="LC56" s="206"/>
      <c r="LD56" s="206"/>
      <c r="LE56" s="206"/>
      <c r="LF56" s="206"/>
      <c r="LG56" s="206"/>
      <c r="LH56" s="206"/>
      <c r="LI56" s="206"/>
      <c r="LJ56" s="206"/>
      <c r="LK56" s="206"/>
      <c r="LL56" s="206"/>
      <c r="LM56" s="206"/>
      <c r="LN56" s="206"/>
      <c r="LO56" s="206"/>
      <c r="LP56" s="206"/>
      <c r="LQ56" s="206"/>
      <c r="LR56" s="206"/>
      <c r="LS56" s="206"/>
      <c r="LT56" s="206"/>
      <c r="LU56" s="206"/>
      <c r="LV56" s="206"/>
      <c r="LW56" s="206"/>
      <c r="LX56" s="206"/>
      <c r="LY56" s="206"/>
      <c r="LZ56" s="206"/>
      <c r="MA56" s="206"/>
      <c r="MB56" s="206"/>
      <c r="MC56" s="206"/>
      <c r="MD56" s="206"/>
      <c r="ME56" s="206"/>
      <c r="MF56" s="206"/>
      <c r="MG56" s="206"/>
      <c r="MH56" s="206"/>
      <c r="MI56" s="206"/>
      <c r="MJ56" s="206"/>
      <c r="MK56" s="206"/>
      <c r="ML56" s="206"/>
      <c r="MM56" s="206"/>
      <c r="MN56" s="206"/>
      <c r="MO56" s="206"/>
      <c r="MP56" s="206"/>
      <c r="MQ56" s="206"/>
      <c r="MR56" s="206"/>
      <c r="MS56" s="206"/>
      <c r="MT56" s="206"/>
      <c r="MU56" s="206"/>
      <c r="MV56" s="206"/>
      <c r="MW56" s="206"/>
      <c r="MX56" s="206"/>
      <c r="MY56" s="206"/>
      <c r="MZ56" s="206"/>
      <c r="NA56" s="206"/>
      <c r="NB56" s="206"/>
      <c r="NC56" s="206"/>
      <c r="ND56" s="206"/>
      <c r="NE56" s="206"/>
      <c r="NF56" s="206"/>
      <c r="NG56" s="206"/>
      <c r="NH56" s="206"/>
      <c r="NI56" s="206"/>
      <c r="NJ56" s="206"/>
      <c r="NK56" s="206"/>
      <c r="NL56" s="206"/>
      <c r="NM56" s="206"/>
      <c r="NN56" s="206"/>
      <c r="NO56" s="206"/>
      <c r="NP56" s="206"/>
      <c r="NQ56" s="206"/>
      <c r="NR56" s="206"/>
      <c r="NS56" s="206"/>
      <c r="NT56" s="206"/>
      <c r="NU56" s="206"/>
      <c r="NV56" s="206"/>
      <c r="NW56" s="206"/>
      <c r="NX56" s="206"/>
      <c r="NY56" s="206"/>
      <c r="NZ56" s="206"/>
      <c r="OA56" s="206"/>
      <c r="OB56" s="206"/>
      <c r="OC56" s="206"/>
      <c r="OD56" s="206"/>
      <c r="OE56" s="206"/>
      <c r="OF56" s="206"/>
      <c r="OG56" s="206"/>
      <c r="OH56" s="206"/>
      <c r="OI56" s="206"/>
      <c r="OJ56" s="206"/>
      <c r="OK56" s="206"/>
      <c r="OL56" s="206"/>
      <c r="OM56" s="206"/>
      <c r="ON56" s="206"/>
      <c r="OO56" s="206"/>
      <c r="OP56" s="206"/>
      <c r="OQ56" s="206"/>
      <c r="OR56" s="206"/>
      <c r="OS56" s="206"/>
      <c r="OT56" s="206"/>
      <c r="OU56" s="206"/>
      <c r="OV56" s="206"/>
      <c r="OW56" s="206"/>
      <c r="OX56" s="206"/>
      <c r="OY56" s="206"/>
      <c r="OZ56" s="206"/>
      <c r="PA56" s="206"/>
      <c r="PB56" s="206"/>
      <c r="PC56" s="206"/>
      <c r="PD56" s="206"/>
      <c r="PE56" s="206"/>
      <c r="PF56" s="206"/>
      <c r="PG56" s="206"/>
      <c r="PH56" s="206"/>
      <c r="PI56" s="206"/>
      <c r="PJ56" s="206"/>
      <c r="PK56" s="206"/>
      <c r="PL56" s="206"/>
      <c r="PM56" s="206"/>
      <c r="PN56" s="206"/>
      <c r="PO56" s="206"/>
      <c r="PP56" s="206"/>
      <c r="PQ56" s="206"/>
      <c r="PR56" s="206"/>
      <c r="PS56" s="206"/>
      <c r="PT56" s="206"/>
      <c r="PU56" s="206"/>
      <c r="PV56" s="206"/>
      <c r="PW56" s="206"/>
      <c r="PX56" s="206"/>
      <c r="PY56" s="206"/>
      <c r="PZ56" s="206"/>
      <c r="QA56" s="206"/>
      <c r="QB56" s="206"/>
      <c r="QC56" s="206"/>
      <c r="QD56" s="206"/>
      <c r="QE56" s="206"/>
      <c r="QF56" s="206"/>
      <c r="QG56" s="206"/>
      <c r="QH56" s="206"/>
      <c r="QI56" s="206"/>
      <c r="QJ56" s="206"/>
      <c r="QK56" s="206"/>
      <c r="QL56" s="206"/>
      <c r="QM56" s="206"/>
      <c r="QN56" s="206"/>
      <c r="QO56" s="206"/>
      <c r="QP56" s="206"/>
      <c r="QQ56" s="206"/>
      <c r="QR56" s="206"/>
      <c r="QS56" s="206"/>
      <c r="QT56" s="206"/>
      <c r="QU56" s="206"/>
      <c r="QV56" s="206"/>
      <c r="QW56" s="206"/>
      <c r="QX56" s="206"/>
      <c r="QY56" s="206"/>
      <c r="QZ56" s="206"/>
      <c r="RA56" s="206"/>
      <c r="RB56" s="206"/>
      <c r="RC56" s="206"/>
      <c r="RD56" s="206"/>
      <c r="RE56" s="206"/>
      <c r="RF56" s="206"/>
      <c r="RG56" s="206"/>
      <c r="RH56" s="206"/>
      <c r="RI56" s="206"/>
      <c r="RJ56" s="206"/>
      <c r="RK56" s="206"/>
      <c r="RL56" s="206"/>
      <c r="RM56" s="206"/>
      <c r="RN56" s="206"/>
      <c r="RO56" s="206"/>
      <c r="RP56" s="206"/>
      <c r="RQ56" s="206"/>
      <c r="RR56" s="206"/>
      <c r="RS56" s="206"/>
      <c r="RT56" s="206"/>
      <c r="RU56" s="206"/>
      <c r="RV56" s="206"/>
      <c r="RW56" s="206"/>
      <c r="RX56" s="206"/>
      <c r="RY56" s="206"/>
      <c r="RZ56" s="206"/>
      <c r="SA56" s="206"/>
      <c r="SB56" s="206"/>
      <c r="SC56" s="206"/>
      <c r="SD56" s="206"/>
      <c r="SE56" s="206"/>
      <c r="SF56" s="206"/>
      <c r="SG56" s="206"/>
      <c r="SH56" s="206"/>
      <c r="SI56" s="206"/>
      <c r="SJ56" s="206"/>
      <c r="SK56" s="206"/>
      <c r="SL56" s="206"/>
      <c r="SM56" s="206"/>
      <c r="SN56" s="206"/>
      <c r="SO56" s="206"/>
      <c r="SP56" s="206"/>
      <c r="SQ56" s="206"/>
      <c r="SR56" s="206"/>
      <c r="SS56" s="206"/>
      <c r="ST56" s="206"/>
      <c r="SU56" s="206"/>
      <c r="SV56" s="206"/>
      <c r="SW56" s="206"/>
      <c r="SX56" s="206"/>
      <c r="SY56" s="206"/>
      <c r="SZ56" s="206"/>
      <c r="TA56" s="206"/>
      <c r="TB56" s="206"/>
      <c r="TC56" s="206"/>
      <c r="TD56" s="206"/>
      <c r="TE56" s="206"/>
      <c r="TF56" s="206"/>
      <c r="TG56" s="206"/>
      <c r="TH56" s="206"/>
      <c r="TI56" s="206"/>
      <c r="TJ56" s="206"/>
      <c r="TK56" s="206"/>
      <c r="TL56" s="206"/>
      <c r="TM56" s="206"/>
      <c r="TN56" s="206"/>
      <c r="TO56" s="206"/>
      <c r="TP56" s="206"/>
      <c r="TQ56" s="206"/>
      <c r="TR56" s="206"/>
      <c r="TS56" s="206"/>
      <c r="TT56" s="206"/>
      <c r="TU56" s="206"/>
      <c r="TV56" s="206"/>
      <c r="TW56" s="206"/>
      <c r="TX56" s="206"/>
      <c r="TY56" s="206"/>
      <c r="TZ56" s="206"/>
      <c r="UA56" s="206"/>
      <c r="UB56" s="206"/>
      <c r="UC56" s="206"/>
      <c r="UD56" s="206"/>
      <c r="UE56" s="206"/>
      <c r="UF56" s="206"/>
      <c r="UG56" s="206"/>
      <c r="UH56" s="206"/>
      <c r="UI56" s="206"/>
      <c r="UJ56" s="206"/>
      <c r="UK56" s="206"/>
      <c r="UL56" s="206"/>
      <c r="UM56" s="206"/>
      <c r="UN56" s="206"/>
      <c r="UO56" s="206"/>
      <c r="UP56" s="206"/>
      <c r="UQ56" s="206"/>
      <c r="UR56" s="206"/>
      <c r="US56" s="206"/>
      <c r="UT56" s="206"/>
      <c r="UU56" s="206"/>
      <c r="UV56" s="206"/>
      <c r="UW56" s="206"/>
      <c r="UX56" s="206"/>
      <c r="UY56" s="206"/>
      <c r="UZ56" s="206"/>
      <c r="VA56" s="206"/>
      <c r="VB56" s="206"/>
      <c r="VC56" s="206"/>
      <c r="VD56" s="206"/>
      <c r="VE56" s="206"/>
      <c r="VF56" s="206"/>
      <c r="VG56" s="206"/>
      <c r="VH56" s="206"/>
      <c r="VI56" s="206"/>
      <c r="VJ56" s="206"/>
      <c r="VK56" s="206"/>
      <c r="VL56" s="206"/>
      <c r="VM56" s="206"/>
      <c r="VN56" s="206"/>
      <c r="VO56" s="206"/>
      <c r="VP56" s="206"/>
      <c r="VQ56" s="206"/>
      <c r="VR56" s="206"/>
      <c r="VS56" s="206"/>
      <c r="VT56" s="206"/>
      <c r="VU56" s="206"/>
      <c r="VV56" s="206"/>
      <c r="VW56" s="206"/>
      <c r="VX56" s="206"/>
      <c r="VY56" s="206"/>
      <c r="VZ56" s="206"/>
      <c r="WA56" s="206"/>
      <c r="WB56" s="206"/>
      <c r="WC56" s="206"/>
      <c r="WD56" s="206"/>
      <c r="WE56" s="206"/>
      <c r="WF56" s="206"/>
      <c r="WG56" s="206"/>
      <c r="WH56" s="206"/>
      <c r="WI56" s="206"/>
      <c r="WJ56" s="206"/>
      <c r="WK56" s="206"/>
      <c r="WL56" s="206"/>
      <c r="WM56" s="206"/>
      <c r="WN56" s="206"/>
      <c r="WO56" s="206"/>
      <c r="WP56" s="206"/>
      <c r="WQ56" s="206"/>
      <c r="WR56" s="206"/>
      <c r="WS56" s="206"/>
      <c r="WT56" s="206"/>
      <c r="WU56" s="206"/>
      <c r="WV56" s="206"/>
      <c r="WW56" s="206"/>
      <c r="WX56" s="206"/>
      <c r="WY56" s="206"/>
      <c r="WZ56" s="206"/>
      <c r="XA56" s="206"/>
      <c r="XB56" s="206"/>
      <c r="XC56" s="206"/>
      <c r="XD56" s="206"/>
      <c r="XE56" s="206"/>
      <c r="XF56" s="206"/>
      <c r="XG56" s="206"/>
      <c r="XH56" s="206"/>
      <c r="XI56" s="206"/>
      <c r="XJ56" s="206"/>
      <c r="XK56" s="206"/>
      <c r="XL56" s="206"/>
      <c r="XM56" s="206"/>
      <c r="XN56" s="206"/>
      <c r="XO56" s="206"/>
      <c r="XP56" s="206"/>
      <c r="XQ56" s="206"/>
      <c r="XR56" s="206"/>
      <c r="XS56" s="206"/>
      <c r="XT56" s="206"/>
    </row>
    <row r="57" spans="1:644" customFormat="1">
      <c r="A57" s="159"/>
      <c r="B57" s="92"/>
      <c r="C57" s="163"/>
      <c r="D57" s="164"/>
      <c r="E57" s="164"/>
      <c r="F57" s="162"/>
      <c r="G57" s="163"/>
      <c r="H57" s="164"/>
      <c r="I57" s="164"/>
      <c r="J57" s="162"/>
      <c r="K57" s="206"/>
      <c r="L57" s="206"/>
      <c r="M57" s="159"/>
      <c r="N57" s="92"/>
      <c r="O57" s="163"/>
      <c r="P57" s="164"/>
      <c r="Q57" s="164"/>
      <c r="R57" s="162"/>
      <c r="S57" s="163"/>
      <c r="T57" s="164"/>
      <c r="U57" s="164"/>
      <c r="V57" s="162"/>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c r="IX57" s="206"/>
      <c r="IY57" s="206"/>
      <c r="IZ57" s="206"/>
      <c r="JA57" s="206"/>
      <c r="JB57" s="206"/>
      <c r="JC57" s="206"/>
      <c r="JD57" s="206"/>
      <c r="JE57" s="206"/>
      <c r="JF57" s="206"/>
      <c r="JG57" s="206"/>
      <c r="JH57" s="206"/>
      <c r="JI57" s="206"/>
      <c r="JJ57" s="206"/>
      <c r="JK57" s="206"/>
      <c r="JL57" s="206"/>
      <c r="JM57" s="206"/>
      <c r="JN57" s="206"/>
      <c r="JO57" s="206"/>
      <c r="JP57" s="206"/>
      <c r="JQ57" s="206"/>
      <c r="JR57" s="206"/>
      <c r="JS57" s="206"/>
      <c r="JT57" s="206"/>
      <c r="JU57" s="206"/>
      <c r="JV57" s="206"/>
      <c r="JW57" s="206"/>
      <c r="JX57" s="206"/>
      <c r="JY57" s="206"/>
      <c r="JZ57" s="206"/>
      <c r="KA57" s="206"/>
      <c r="KB57" s="206"/>
      <c r="KC57" s="206"/>
      <c r="KD57" s="206"/>
      <c r="KE57" s="206"/>
      <c r="KF57" s="206"/>
      <c r="KG57" s="206"/>
      <c r="KH57" s="206"/>
      <c r="KI57" s="206"/>
      <c r="KJ57" s="206"/>
      <c r="KK57" s="206"/>
      <c r="KL57" s="206"/>
      <c r="KM57" s="206"/>
      <c r="KN57" s="206"/>
      <c r="KO57" s="206"/>
      <c r="KP57" s="206"/>
      <c r="KQ57" s="206"/>
      <c r="KR57" s="206"/>
      <c r="KS57" s="206"/>
      <c r="KT57" s="206"/>
      <c r="KU57" s="206"/>
      <c r="KV57" s="206"/>
      <c r="KW57" s="206"/>
      <c r="KX57" s="206"/>
      <c r="KY57" s="206"/>
      <c r="KZ57" s="206"/>
      <c r="LA57" s="206"/>
      <c r="LB57" s="206"/>
      <c r="LC57" s="206"/>
      <c r="LD57" s="206"/>
      <c r="LE57" s="206"/>
      <c r="LF57" s="206"/>
      <c r="LG57" s="206"/>
      <c r="LH57" s="206"/>
      <c r="LI57" s="206"/>
      <c r="LJ57" s="206"/>
      <c r="LK57" s="206"/>
      <c r="LL57" s="206"/>
      <c r="LM57" s="206"/>
      <c r="LN57" s="206"/>
      <c r="LO57" s="206"/>
      <c r="LP57" s="206"/>
      <c r="LQ57" s="206"/>
      <c r="LR57" s="206"/>
      <c r="LS57" s="206"/>
      <c r="LT57" s="206"/>
      <c r="LU57" s="206"/>
      <c r="LV57" s="206"/>
      <c r="LW57" s="206"/>
      <c r="LX57" s="206"/>
      <c r="LY57" s="206"/>
      <c r="LZ57" s="206"/>
      <c r="MA57" s="206"/>
      <c r="MB57" s="206"/>
      <c r="MC57" s="206"/>
      <c r="MD57" s="206"/>
      <c r="ME57" s="206"/>
      <c r="MF57" s="206"/>
      <c r="MG57" s="206"/>
      <c r="MH57" s="206"/>
      <c r="MI57" s="206"/>
      <c r="MJ57" s="206"/>
      <c r="MK57" s="206"/>
      <c r="ML57" s="206"/>
      <c r="MM57" s="206"/>
      <c r="MN57" s="206"/>
      <c r="MO57" s="206"/>
      <c r="MP57" s="206"/>
      <c r="MQ57" s="206"/>
      <c r="MR57" s="206"/>
      <c r="MS57" s="206"/>
      <c r="MT57" s="206"/>
      <c r="MU57" s="206"/>
      <c r="MV57" s="206"/>
      <c r="MW57" s="206"/>
      <c r="MX57" s="206"/>
      <c r="MY57" s="206"/>
      <c r="MZ57" s="206"/>
      <c r="NA57" s="206"/>
      <c r="NB57" s="206"/>
      <c r="NC57" s="206"/>
      <c r="ND57" s="206"/>
      <c r="NE57" s="206"/>
      <c r="NF57" s="206"/>
      <c r="NG57" s="206"/>
      <c r="NH57" s="206"/>
      <c r="NI57" s="206"/>
      <c r="NJ57" s="206"/>
      <c r="NK57" s="206"/>
      <c r="NL57" s="206"/>
      <c r="NM57" s="206"/>
      <c r="NN57" s="206"/>
      <c r="NO57" s="206"/>
      <c r="NP57" s="206"/>
      <c r="NQ57" s="206"/>
      <c r="NR57" s="206"/>
      <c r="NS57" s="206"/>
      <c r="NT57" s="206"/>
      <c r="NU57" s="206"/>
      <c r="NV57" s="206"/>
      <c r="NW57" s="206"/>
      <c r="NX57" s="206"/>
      <c r="NY57" s="206"/>
      <c r="NZ57" s="206"/>
      <c r="OA57" s="206"/>
      <c r="OB57" s="206"/>
      <c r="OC57" s="206"/>
      <c r="OD57" s="206"/>
      <c r="OE57" s="206"/>
      <c r="OF57" s="206"/>
      <c r="OG57" s="206"/>
      <c r="OH57" s="206"/>
      <c r="OI57" s="206"/>
      <c r="OJ57" s="206"/>
      <c r="OK57" s="206"/>
      <c r="OL57" s="206"/>
      <c r="OM57" s="206"/>
      <c r="ON57" s="206"/>
      <c r="OO57" s="206"/>
      <c r="OP57" s="206"/>
      <c r="OQ57" s="206"/>
      <c r="OR57" s="206"/>
      <c r="OS57" s="206"/>
      <c r="OT57" s="206"/>
      <c r="OU57" s="206"/>
      <c r="OV57" s="206"/>
      <c r="OW57" s="206"/>
      <c r="OX57" s="206"/>
      <c r="OY57" s="206"/>
      <c r="OZ57" s="206"/>
      <c r="PA57" s="206"/>
      <c r="PB57" s="206"/>
      <c r="PC57" s="206"/>
      <c r="PD57" s="206"/>
      <c r="PE57" s="206"/>
      <c r="PF57" s="206"/>
      <c r="PG57" s="206"/>
      <c r="PH57" s="206"/>
      <c r="PI57" s="206"/>
      <c r="PJ57" s="206"/>
      <c r="PK57" s="206"/>
      <c r="PL57" s="206"/>
      <c r="PM57" s="206"/>
      <c r="PN57" s="206"/>
      <c r="PO57" s="206"/>
      <c r="PP57" s="206"/>
      <c r="PQ57" s="206"/>
      <c r="PR57" s="206"/>
      <c r="PS57" s="206"/>
      <c r="PT57" s="206"/>
      <c r="PU57" s="206"/>
      <c r="PV57" s="206"/>
      <c r="PW57" s="206"/>
      <c r="PX57" s="206"/>
      <c r="PY57" s="206"/>
      <c r="PZ57" s="206"/>
      <c r="QA57" s="206"/>
      <c r="QB57" s="206"/>
      <c r="QC57" s="206"/>
      <c r="QD57" s="206"/>
      <c r="QE57" s="206"/>
      <c r="QF57" s="206"/>
      <c r="QG57" s="206"/>
      <c r="QH57" s="206"/>
      <c r="QI57" s="206"/>
      <c r="QJ57" s="206"/>
      <c r="QK57" s="206"/>
      <c r="QL57" s="206"/>
      <c r="QM57" s="206"/>
      <c r="QN57" s="206"/>
      <c r="QO57" s="206"/>
      <c r="QP57" s="206"/>
      <c r="QQ57" s="206"/>
      <c r="QR57" s="206"/>
      <c r="QS57" s="206"/>
      <c r="QT57" s="206"/>
      <c r="QU57" s="206"/>
      <c r="QV57" s="206"/>
      <c r="QW57" s="206"/>
      <c r="QX57" s="206"/>
      <c r="QY57" s="206"/>
      <c r="QZ57" s="206"/>
      <c r="RA57" s="206"/>
      <c r="RB57" s="206"/>
      <c r="RC57" s="206"/>
      <c r="RD57" s="206"/>
      <c r="RE57" s="206"/>
      <c r="RF57" s="206"/>
      <c r="RG57" s="206"/>
      <c r="RH57" s="206"/>
      <c r="RI57" s="206"/>
      <c r="RJ57" s="206"/>
      <c r="RK57" s="206"/>
      <c r="RL57" s="206"/>
      <c r="RM57" s="206"/>
      <c r="RN57" s="206"/>
      <c r="RO57" s="206"/>
      <c r="RP57" s="206"/>
      <c r="RQ57" s="206"/>
      <c r="RR57" s="206"/>
      <c r="RS57" s="206"/>
      <c r="RT57" s="206"/>
      <c r="RU57" s="206"/>
      <c r="RV57" s="206"/>
      <c r="RW57" s="206"/>
      <c r="RX57" s="206"/>
      <c r="RY57" s="206"/>
      <c r="RZ57" s="206"/>
      <c r="SA57" s="206"/>
      <c r="SB57" s="206"/>
      <c r="SC57" s="206"/>
      <c r="SD57" s="206"/>
      <c r="SE57" s="206"/>
      <c r="SF57" s="206"/>
      <c r="SG57" s="206"/>
      <c r="SH57" s="206"/>
      <c r="SI57" s="206"/>
      <c r="SJ57" s="206"/>
      <c r="SK57" s="206"/>
      <c r="SL57" s="206"/>
      <c r="SM57" s="206"/>
      <c r="SN57" s="206"/>
      <c r="SO57" s="206"/>
      <c r="SP57" s="206"/>
      <c r="SQ57" s="206"/>
      <c r="SR57" s="206"/>
      <c r="SS57" s="206"/>
      <c r="ST57" s="206"/>
      <c r="SU57" s="206"/>
      <c r="SV57" s="206"/>
      <c r="SW57" s="206"/>
      <c r="SX57" s="206"/>
      <c r="SY57" s="206"/>
      <c r="SZ57" s="206"/>
      <c r="TA57" s="206"/>
      <c r="TB57" s="206"/>
      <c r="TC57" s="206"/>
      <c r="TD57" s="206"/>
      <c r="TE57" s="206"/>
      <c r="TF57" s="206"/>
      <c r="TG57" s="206"/>
      <c r="TH57" s="206"/>
      <c r="TI57" s="206"/>
      <c r="TJ57" s="206"/>
      <c r="TK57" s="206"/>
      <c r="TL57" s="206"/>
      <c r="TM57" s="206"/>
      <c r="TN57" s="206"/>
      <c r="TO57" s="206"/>
      <c r="TP57" s="206"/>
      <c r="TQ57" s="206"/>
      <c r="TR57" s="206"/>
      <c r="TS57" s="206"/>
      <c r="TT57" s="206"/>
      <c r="TU57" s="206"/>
      <c r="TV57" s="206"/>
      <c r="TW57" s="206"/>
      <c r="TX57" s="206"/>
      <c r="TY57" s="206"/>
      <c r="TZ57" s="206"/>
      <c r="UA57" s="206"/>
      <c r="UB57" s="206"/>
      <c r="UC57" s="206"/>
      <c r="UD57" s="206"/>
      <c r="UE57" s="206"/>
      <c r="UF57" s="206"/>
      <c r="UG57" s="206"/>
      <c r="UH57" s="206"/>
      <c r="UI57" s="206"/>
      <c r="UJ57" s="206"/>
      <c r="UK57" s="206"/>
      <c r="UL57" s="206"/>
      <c r="UM57" s="206"/>
      <c r="UN57" s="206"/>
      <c r="UO57" s="206"/>
      <c r="UP57" s="206"/>
      <c r="UQ57" s="206"/>
      <c r="UR57" s="206"/>
      <c r="US57" s="206"/>
      <c r="UT57" s="206"/>
      <c r="UU57" s="206"/>
      <c r="UV57" s="206"/>
      <c r="UW57" s="206"/>
      <c r="UX57" s="206"/>
      <c r="UY57" s="206"/>
      <c r="UZ57" s="206"/>
      <c r="VA57" s="206"/>
      <c r="VB57" s="206"/>
      <c r="VC57" s="206"/>
      <c r="VD57" s="206"/>
      <c r="VE57" s="206"/>
      <c r="VF57" s="206"/>
      <c r="VG57" s="206"/>
      <c r="VH57" s="206"/>
      <c r="VI57" s="206"/>
      <c r="VJ57" s="206"/>
      <c r="VK57" s="206"/>
      <c r="VL57" s="206"/>
      <c r="VM57" s="206"/>
      <c r="VN57" s="206"/>
      <c r="VO57" s="206"/>
      <c r="VP57" s="206"/>
      <c r="VQ57" s="206"/>
      <c r="VR57" s="206"/>
      <c r="VS57" s="206"/>
      <c r="VT57" s="206"/>
      <c r="VU57" s="206"/>
      <c r="VV57" s="206"/>
      <c r="VW57" s="206"/>
      <c r="VX57" s="206"/>
      <c r="VY57" s="206"/>
      <c r="VZ57" s="206"/>
      <c r="WA57" s="206"/>
      <c r="WB57" s="206"/>
      <c r="WC57" s="206"/>
      <c r="WD57" s="206"/>
      <c r="WE57" s="206"/>
      <c r="WF57" s="206"/>
      <c r="WG57" s="206"/>
      <c r="WH57" s="206"/>
      <c r="WI57" s="206"/>
      <c r="WJ57" s="206"/>
      <c r="WK57" s="206"/>
      <c r="WL57" s="206"/>
      <c r="WM57" s="206"/>
      <c r="WN57" s="206"/>
      <c r="WO57" s="206"/>
      <c r="WP57" s="206"/>
      <c r="WQ57" s="206"/>
      <c r="WR57" s="206"/>
      <c r="WS57" s="206"/>
      <c r="WT57" s="206"/>
      <c r="WU57" s="206"/>
      <c r="WV57" s="206"/>
      <c r="WW57" s="206"/>
      <c r="WX57" s="206"/>
      <c r="WY57" s="206"/>
      <c r="WZ57" s="206"/>
      <c r="XA57" s="206"/>
      <c r="XB57" s="206"/>
      <c r="XC57" s="206"/>
      <c r="XD57" s="206"/>
      <c r="XE57" s="206"/>
      <c r="XF57" s="206"/>
      <c r="XG57" s="206"/>
      <c r="XH57" s="206"/>
      <c r="XI57" s="206"/>
      <c r="XJ57" s="206"/>
      <c r="XK57" s="206"/>
      <c r="XL57" s="206"/>
      <c r="XM57" s="206"/>
      <c r="XN57" s="206"/>
      <c r="XO57" s="206"/>
      <c r="XP57" s="206"/>
      <c r="XQ57" s="206"/>
      <c r="XR57" s="206"/>
      <c r="XS57" s="206"/>
      <c r="XT57" s="206"/>
    </row>
    <row r="58" spans="1:644" customFormat="1">
      <c r="A58" s="159"/>
      <c r="B58" s="92"/>
      <c r="C58" s="163"/>
      <c r="D58" s="164"/>
      <c r="E58" s="164"/>
      <c r="F58" s="162"/>
      <c r="G58" s="163"/>
      <c r="H58" s="164"/>
      <c r="I58" s="164"/>
      <c r="J58" s="162"/>
      <c r="K58" s="206"/>
      <c r="L58" s="206"/>
      <c r="M58" s="159"/>
      <c r="N58" s="92"/>
      <c r="O58" s="163"/>
      <c r="P58" s="164"/>
      <c r="Q58" s="164"/>
      <c r="R58" s="162"/>
      <c r="S58" s="163"/>
      <c r="T58" s="164"/>
      <c r="U58" s="164"/>
      <c r="V58" s="162"/>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c r="IX58" s="206"/>
      <c r="IY58" s="206"/>
      <c r="IZ58" s="206"/>
      <c r="JA58" s="206"/>
      <c r="JB58" s="206"/>
      <c r="JC58" s="206"/>
      <c r="JD58" s="206"/>
      <c r="JE58" s="206"/>
      <c r="JF58" s="206"/>
      <c r="JG58" s="206"/>
      <c r="JH58" s="206"/>
      <c r="JI58" s="206"/>
      <c r="JJ58" s="206"/>
      <c r="JK58" s="206"/>
      <c r="JL58" s="206"/>
      <c r="JM58" s="206"/>
      <c r="JN58" s="206"/>
      <c r="JO58" s="206"/>
      <c r="JP58" s="206"/>
      <c r="JQ58" s="206"/>
      <c r="JR58" s="206"/>
      <c r="JS58" s="206"/>
      <c r="JT58" s="206"/>
      <c r="JU58" s="206"/>
      <c r="JV58" s="206"/>
      <c r="JW58" s="206"/>
      <c r="JX58" s="206"/>
      <c r="JY58" s="206"/>
      <c r="JZ58" s="206"/>
      <c r="KA58" s="206"/>
      <c r="KB58" s="206"/>
      <c r="KC58" s="206"/>
      <c r="KD58" s="206"/>
      <c r="KE58" s="206"/>
      <c r="KF58" s="206"/>
      <c r="KG58" s="206"/>
      <c r="KH58" s="206"/>
      <c r="KI58" s="206"/>
      <c r="KJ58" s="206"/>
      <c r="KK58" s="206"/>
      <c r="KL58" s="206"/>
      <c r="KM58" s="206"/>
      <c r="KN58" s="206"/>
      <c r="KO58" s="206"/>
      <c r="KP58" s="206"/>
      <c r="KQ58" s="206"/>
      <c r="KR58" s="206"/>
      <c r="KS58" s="206"/>
      <c r="KT58" s="206"/>
      <c r="KU58" s="206"/>
      <c r="KV58" s="206"/>
      <c r="KW58" s="206"/>
      <c r="KX58" s="206"/>
      <c r="KY58" s="206"/>
      <c r="KZ58" s="206"/>
      <c r="LA58" s="206"/>
      <c r="LB58" s="206"/>
      <c r="LC58" s="206"/>
      <c r="LD58" s="206"/>
      <c r="LE58" s="206"/>
      <c r="LF58" s="206"/>
      <c r="LG58" s="206"/>
      <c r="LH58" s="206"/>
      <c r="LI58" s="206"/>
      <c r="LJ58" s="206"/>
      <c r="LK58" s="206"/>
      <c r="LL58" s="206"/>
      <c r="LM58" s="206"/>
      <c r="LN58" s="206"/>
      <c r="LO58" s="206"/>
      <c r="LP58" s="206"/>
      <c r="LQ58" s="206"/>
      <c r="LR58" s="206"/>
      <c r="LS58" s="206"/>
      <c r="LT58" s="206"/>
      <c r="LU58" s="206"/>
      <c r="LV58" s="206"/>
      <c r="LW58" s="206"/>
      <c r="LX58" s="206"/>
      <c r="LY58" s="206"/>
      <c r="LZ58" s="206"/>
      <c r="MA58" s="206"/>
      <c r="MB58" s="206"/>
      <c r="MC58" s="206"/>
      <c r="MD58" s="206"/>
      <c r="ME58" s="206"/>
      <c r="MF58" s="206"/>
      <c r="MG58" s="206"/>
      <c r="MH58" s="206"/>
      <c r="MI58" s="206"/>
      <c r="MJ58" s="206"/>
      <c r="MK58" s="206"/>
      <c r="ML58" s="206"/>
      <c r="MM58" s="206"/>
      <c r="MN58" s="206"/>
      <c r="MO58" s="206"/>
      <c r="MP58" s="206"/>
      <c r="MQ58" s="206"/>
      <c r="MR58" s="206"/>
      <c r="MS58" s="206"/>
      <c r="MT58" s="206"/>
      <c r="MU58" s="206"/>
      <c r="MV58" s="206"/>
      <c r="MW58" s="206"/>
      <c r="MX58" s="206"/>
      <c r="MY58" s="206"/>
      <c r="MZ58" s="206"/>
      <c r="NA58" s="206"/>
      <c r="NB58" s="206"/>
      <c r="NC58" s="206"/>
      <c r="ND58" s="206"/>
      <c r="NE58" s="206"/>
      <c r="NF58" s="206"/>
      <c r="NG58" s="206"/>
      <c r="NH58" s="206"/>
      <c r="NI58" s="206"/>
      <c r="NJ58" s="206"/>
      <c r="NK58" s="206"/>
      <c r="NL58" s="206"/>
      <c r="NM58" s="206"/>
      <c r="NN58" s="206"/>
      <c r="NO58" s="206"/>
      <c r="NP58" s="206"/>
      <c r="NQ58" s="206"/>
      <c r="NR58" s="206"/>
      <c r="NS58" s="206"/>
      <c r="NT58" s="206"/>
      <c r="NU58" s="206"/>
      <c r="NV58" s="206"/>
      <c r="NW58" s="206"/>
      <c r="NX58" s="206"/>
      <c r="NY58" s="206"/>
      <c r="NZ58" s="206"/>
      <c r="OA58" s="206"/>
      <c r="OB58" s="206"/>
      <c r="OC58" s="206"/>
      <c r="OD58" s="206"/>
      <c r="OE58" s="206"/>
      <c r="OF58" s="206"/>
      <c r="OG58" s="206"/>
      <c r="OH58" s="206"/>
      <c r="OI58" s="206"/>
      <c r="OJ58" s="206"/>
      <c r="OK58" s="206"/>
      <c r="OL58" s="206"/>
      <c r="OM58" s="206"/>
      <c r="ON58" s="206"/>
      <c r="OO58" s="206"/>
      <c r="OP58" s="206"/>
      <c r="OQ58" s="206"/>
      <c r="OR58" s="206"/>
      <c r="OS58" s="206"/>
      <c r="OT58" s="206"/>
      <c r="OU58" s="206"/>
      <c r="OV58" s="206"/>
      <c r="OW58" s="206"/>
      <c r="OX58" s="206"/>
      <c r="OY58" s="206"/>
      <c r="OZ58" s="206"/>
      <c r="PA58" s="206"/>
      <c r="PB58" s="206"/>
      <c r="PC58" s="206"/>
      <c r="PD58" s="206"/>
      <c r="PE58" s="206"/>
      <c r="PF58" s="206"/>
      <c r="PG58" s="206"/>
      <c r="PH58" s="206"/>
      <c r="PI58" s="206"/>
      <c r="PJ58" s="206"/>
      <c r="PK58" s="206"/>
      <c r="PL58" s="206"/>
      <c r="PM58" s="206"/>
      <c r="PN58" s="206"/>
      <c r="PO58" s="206"/>
      <c r="PP58" s="206"/>
      <c r="PQ58" s="206"/>
      <c r="PR58" s="206"/>
      <c r="PS58" s="206"/>
      <c r="PT58" s="206"/>
      <c r="PU58" s="206"/>
      <c r="PV58" s="206"/>
      <c r="PW58" s="206"/>
      <c r="PX58" s="206"/>
      <c r="PY58" s="206"/>
      <c r="PZ58" s="206"/>
      <c r="QA58" s="206"/>
      <c r="QB58" s="206"/>
      <c r="QC58" s="206"/>
      <c r="QD58" s="206"/>
      <c r="QE58" s="206"/>
      <c r="QF58" s="206"/>
      <c r="QG58" s="206"/>
      <c r="QH58" s="206"/>
      <c r="QI58" s="206"/>
      <c r="QJ58" s="206"/>
      <c r="QK58" s="206"/>
      <c r="QL58" s="206"/>
      <c r="QM58" s="206"/>
      <c r="QN58" s="206"/>
      <c r="QO58" s="206"/>
      <c r="QP58" s="206"/>
      <c r="QQ58" s="206"/>
      <c r="QR58" s="206"/>
      <c r="QS58" s="206"/>
      <c r="QT58" s="206"/>
      <c r="QU58" s="206"/>
      <c r="QV58" s="206"/>
      <c r="QW58" s="206"/>
      <c r="QX58" s="206"/>
      <c r="QY58" s="206"/>
      <c r="QZ58" s="206"/>
      <c r="RA58" s="206"/>
      <c r="RB58" s="206"/>
      <c r="RC58" s="206"/>
      <c r="RD58" s="206"/>
      <c r="RE58" s="206"/>
      <c r="RF58" s="206"/>
      <c r="RG58" s="206"/>
      <c r="RH58" s="206"/>
      <c r="RI58" s="206"/>
      <c r="RJ58" s="206"/>
      <c r="RK58" s="206"/>
      <c r="RL58" s="206"/>
      <c r="RM58" s="206"/>
      <c r="RN58" s="206"/>
      <c r="RO58" s="206"/>
      <c r="RP58" s="206"/>
      <c r="RQ58" s="206"/>
      <c r="RR58" s="206"/>
      <c r="RS58" s="206"/>
      <c r="RT58" s="206"/>
      <c r="RU58" s="206"/>
      <c r="RV58" s="206"/>
      <c r="RW58" s="206"/>
      <c r="RX58" s="206"/>
      <c r="RY58" s="206"/>
      <c r="RZ58" s="206"/>
      <c r="SA58" s="206"/>
      <c r="SB58" s="206"/>
      <c r="SC58" s="206"/>
      <c r="SD58" s="206"/>
      <c r="SE58" s="206"/>
      <c r="SF58" s="206"/>
      <c r="SG58" s="206"/>
      <c r="SH58" s="206"/>
      <c r="SI58" s="206"/>
      <c r="SJ58" s="206"/>
      <c r="SK58" s="206"/>
      <c r="SL58" s="206"/>
      <c r="SM58" s="206"/>
      <c r="SN58" s="206"/>
      <c r="SO58" s="206"/>
      <c r="SP58" s="206"/>
      <c r="SQ58" s="206"/>
      <c r="SR58" s="206"/>
      <c r="SS58" s="206"/>
      <c r="ST58" s="206"/>
      <c r="SU58" s="206"/>
      <c r="SV58" s="206"/>
      <c r="SW58" s="206"/>
      <c r="SX58" s="206"/>
      <c r="SY58" s="206"/>
      <c r="SZ58" s="206"/>
      <c r="TA58" s="206"/>
      <c r="TB58" s="206"/>
      <c r="TC58" s="206"/>
      <c r="TD58" s="206"/>
      <c r="TE58" s="206"/>
      <c r="TF58" s="206"/>
      <c r="TG58" s="206"/>
      <c r="TH58" s="206"/>
      <c r="TI58" s="206"/>
      <c r="TJ58" s="206"/>
      <c r="TK58" s="206"/>
      <c r="TL58" s="206"/>
      <c r="TM58" s="206"/>
      <c r="TN58" s="206"/>
      <c r="TO58" s="206"/>
      <c r="TP58" s="206"/>
      <c r="TQ58" s="206"/>
      <c r="TR58" s="206"/>
      <c r="TS58" s="206"/>
      <c r="TT58" s="206"/>
      <c r="TU58" s="206"/>
      <c r="TV58" s="206"/>
      <c r="TW58" s="206"/>
      <c r="TX58" s="206"/>
      <c r="TY58" s="206"/>
      <c r="TZ58" s="206"/>
      <c r="UA58" s="206"/>
      <c r="UB58" s="206"/>
      <c r="UC58" s="206"/>
      <c r="UD58" s="206"/>
      <c r="UE58" s="206"/>
      <c r="UF58" s="206"/>
      <c r="UG58" s="206"/>
      <c r="UH58" s="206"/>
      <c r="UI58" s="206"/>
      <c r="UJ58" s="206"/>
      <c r="UK58" s="206"/>
      <c r="UL58" s="206"/>
      <c r="UM58" s="206"/>
      <c r="UN58" s="206"/>
      <c r="UO58" s="206"/>
      <c r="UP58" s="206"/>
      <c r="UQ58" s="206"/>
      <c r="UR58" s="206"/>
      <c r="US58" s="206"/>
      <c r="UT58" s="206"/>
      <c r="UU58" s="206"/>
      <c r="UV58" s="206"/>
      <c r="UW58" s="206"/>
      <c r="UX58" s="206"/>
      <c r="UY58" s="206"/>
      <c r="UZ58" s="206"/>
      <c r="VA58" s="206"/>
      <c r="VB58" s="206"/>
      <c r="VC58" s="206"/>
      <c r="VD58" s="206"/>
      <c r="VE58" s="206"/>
      <c r="VF58" s="206"/>
      <c r="VG58" s="206"/>
      <c r="VH58" s="206"/>
      <c r="VI58" s="206"/>
      <c r="VJ58" s="206"/>
      <c r="VK58" s="206"/>
      <c r="VL58" s="206"/>
      <c r="VM58" s="206"/>
      <c r="VN58" s="206"/>
      <c r="VO58" s="206"/>
      <c r="VP58" s="206"/>
      <c r="VQ58" s="206"/>
      <c r="VR58" s="206"/>
      <c r="VS58" s="206"/>
      <c r="VT58" s="206"/>
      <c r="VU58" s="206"/>
      <c r="VV58" s="206"/>
      <c r="VW58" s="206"/>
      <c r="VX58" s="206"/>
      <c r="VY58" s="206"/>
      <c r="VZ58" s="206"/>
      <c r="WA58" s="206"/>
      <c r="WB58" s="206"/>
      <c r="WC58" s="206"/>
      <c r="WD58" s="206"/>
      <c r="WE58" s="206"/>
      <c r="WF58" s="206"/>
      <c r="WG58" s="206"/>
      <c r="WH58" s="206"/>
      <c r="WI58" s="206"/>
      <c r="WJ58" s="206"/>
      <c r="WK58" s="206"/>
      <c r="WL58" s="206"/>
      <c r="WM58" s="206"/>
      <c r="WN58" s="206"/>
      <c r="WO58" s="206"/>
      <c r="WP58" s="206"/>
      <c r="WQ58" s="206"/>
      <c r="WR58" s="206"/>
      <c r="WS58" s="206"/>
      <c r="WT58" s="206"/>
      <c r="WU58" s="206"/>
      <c r="WV58" s="206"/>
      <c r="WW58" s="206"/>
      <c r="WX58" s="206"/>
      <c r="WY58" s="206"/>
      <c r="WZ58" s="206"/>
      <c r="XA58" s="206"/>
      <c r="XB58" s="206"/>
      <c r="XC58" s="206"/>
      <c r="XD58" s="206"/>
      <c r="XE58" s="206"/>
      <c r="XF58" s="206"/>
      <c r="XG58" s="206"/>
      <c r="XH58" s="206"/>
      <c r="XI58" s="206"/>
      <c r="XJ58" s="206"/>
      <c r="XK58" s="206"/>
      <c r="XL58" s="206"/>
      <c r="XM58" s="206"/>
      <c r="XN58" s="206"/>
      <c r="XO58" s="206"/>
      <c r="XP58" s="206"/>
      <c r="XQ58" s="206"/>
      <c r="XR58" s="206"/>
      <c r="XS58" s="206"/>
      <c r="XT58" s="206"/>
    </row>
    <row r="59" spans="1:644" customFormat="1">
      <c r="A59" s="159"/>
      <c r="B59" s="92"/>
      <c r="C59" s="163"/>
      <c r="D59" s="164"/>
      <c r="E59" s="164"/>
      <c r="F59" s="162"/>
      <c r="G59" s="163"/>
      <c r="H59" s="164"/>
      <c r="I59" s="164"/>
      <c r="J59" s="162"/>
      <c r="K59" s="206"/>
      <c r="L59" s="206"/>
      <c r="M59" s="159"/>
      <c r="N59" s="92"/>
      <c r="O59" s="163"/>
      <c r="P59" s="164"/>
      <c r="Q59" s="164"/>
      <c r="R59" s="162"/>
      <c r="S59" s="163"/>
      <c r="T59" s="164"/>
      <c r="U59" s="164"/>
      <c r="V59" s="162"/>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c r="IW59" s="206"/>
      <c r="IX59" s="206"/>
      <c r="IY59" s="206"/>
      <c r="IZ59" s="206"/>
      <c r="JA59" s="206"/>
      <c r="JB59" s="206"/>
      <c r="JC59" s="206"/>
      <c r="JD59" s="206"/>
      <c r="JE59" s="206"/>
      <c r="JF59" s="206"/>
      <c r="JG59" s="206"/>
      <c r="JH59" s="206"/>
      <c r="JI59" s="206"/>
      <c r="JJ59" s="206"/>
      <c r="JK59" s="206"/>
      <c r="JL59" s="206"/>
      <c r="JM59" s="206"/>
      <c r="JN59" s="206"/>
      <c r="JO59" s="206"/>
      <c r="JP59" s="206"/>
      <c r="JQ59" s="206"/>
      <c r="JR59" s="206"/>
      <c r="JS59" s="206"/>
      <c r="JT59" s="206"/>
      <c r="JU59" s="206"/>
      <c r="JV59" s="206"/>
      <c r="JW59" s="206"/>
      <c r="JX59" s="206"/>
      <c r="JY59" s="206"/>
      <c r="JZ59" s="206"/>
      <c r="KA59" s="206"/>
      <c r="KB59" s="206"/>
      <c r="KC59" s="206"/>
      <c r="KD59" s="206"/>
      <c r="KE59" s="206"/>
      <c r="KF59" s="206"/>
      <c r="KG59" s="206"/>
      <c r="KH59" s="206"/>
      <c r="KI59" s="206"/>
      <c r="KJ59" s="206"/>
      <c r="KK59" s="206"/>
      <c r="KL59" s="206"/>
      <c r="KM59" s="206"/>
      <c r="KN59" s="206"/>
      <c r="KO59" s="206"/>
      <c r="KP59" s="206"/>
      <c r="KQ59" s="206"/>
      <c r="KR59" s="206"/>
      <c r="KS59" s="206"/>
      <c r="KT59" s="206"/>
      <c r="KU59" s="206"/>
      <c r="KV59" s="206"/>
      <c r="KW59" s="206"/>
      <c r="KX59" s="206"/>
      <c r="KY59" s="206"/>
      <c r="KZ59" s="206"/>
      <c r="LA59" s="206"/>
      <c r="LB59" s="206"/>
      <c r="LC59" s="206"/>
      <c r="LD59" s="206"/>
      <c r="LE59" s="206"/>
      <c r="LF59" s="206"/>
      <c r="LG59" s="206"/>
      <c r="LH59" s="206"/>
      <c r="LI59" s="206"/>
      <c r="LJ59" s="206"/>
      <c r="LK59" s="206"/>
      <c r="LL59" s="206"/>
      <c r="LM59" s="206"/>
      <c r="LN59" s="206"/>
      <c r="LO59" s="206"/>
      <c r="LP59" s="206"/>
      <c r="LQ59" s="206"/>
      <c r="LR59" s="206"/>
      <c r="LS59" s="206"/>
      <c r="LT59" s="206"/>
      <c r="LU59" s="206"/>
      <c r="LV59" s="206"/>
      <c r="LW59" s="206"/>
      <c r="LX59" s="206"/>
      <c r="LY59" s="206"/>
      <c r="LZ59" s="206"/>
      <c r="MA59" s="206"/>
      <c r="MB59" s="206"/>
      <c r="MC59" s="206"/>
      <c r="MD59" s="206"/>
      <c r="ME59" s="206"/>
      <c r="MF59" s="206"/>
      <c r="MG59" s="206"/>
      <c r="MH59" s="206"/>
      <c r="MI59" s="206"/>
      <c r="MJ59" s="206"/>
      <c r="MK59" s="206"/>
      <c r="ML59" s="206"/>
      <c r="MM59" s="206"/>
      <c r="MN59" s="206"/>
      <c r="MO59" s="206"/>
      <c r="MP59" s="206"/>
      <c r="MQ59" s="206"/>
      <c r="MR59" s="206"/>
      <c r="MS59" s="206"/>
      <c r="MT59" s="206"/>
      <c r="MU59" s="206"/>
      <c r="MV59" s="206"/>
      <c r="MW59" s="206"/>
      <c r="MX59" s="206"/>
      <c r="MY59" s="206"/>
      <c r="MZ59" s="206"/>
      <c r="NA59" s="206"/>
      <c r="NB59" s="206"/>
      <c r="NC59" s="206"/>
      <c r="ND59" s="206"/>
      <c r="NE59" s="206"/>
      <c r="NF59" s="206"/>
      <c r="NG59" s="206"/>
      <c r="NH59" s="206"/>
      <c r="NI59" s="206"/>
      <c r="NJ59" s="206"/>
      <c r="NK59" s="206"/>
      <c r="NL59" s="206"/>
      <c r="NM59" s="206"/>
      <c r="NN59" s="206"/>
      <c r="NO59" s="206"/>
      <c r="NP59" s="206"/>
      <c r="NQ59" s="206"/>
      <c r="NR59" s="206"/>
      <c r="NS59" s="206"/>
      <c r="NT59" s="206"/>
      <c r="NU59" s="206"/>
      <c r="NV59" s="206"/>
      <c r="NW59" s="206"/>
      <c r="NX59" s="206"/>
      <c r="NY59" s="206"/>
      <c r="NZ59" s="206"/>
      <c r="OA59" s="206"/>
      <c r="OB59" s="206"/>
      <c r="OC59" s="206"/>
      <c r="OD59" s="206"/>
      <c r="OE59" s="206"/>
      <c r="OF59" s="206"/>
      <c r="OG59" s="206"/>
      <c r="OH59" s="206"/>
      <c r="OI59" s="206"/>
      <c r="OJ59" s="206"/>
      <c r="OK59" s="206"/>
      <c r="OL59" s="206"/>
      <c r="OM59" s="206"/>
      <c r="ON59" s="206"/>
      <c r="OO59" s="206"/>
      <c r="OP59" s="206"/>
      <c r="OQ59" s="206"/>
      <c r="OR59" s="206"/>
      <c r="OS59" s="206"/>
      <c r="OT59" s="206"/>
      <c r="OU59" s="206"/>
      <c r="OV59" s="206"/>
      <c r="OW59" s="206"/>
      <c r="OX59" s="206"/>
      <c r="OY59" s="206"/>
      <c r="OZ59" s="206"/>
      <c r="PA59" s="206"/>
      <c r="PB59" s="206"/>
      <c r="PC59" s="206"/>
      <c r="PD59" s="206"/>
      <c r="PE59" s="206"/>
      <c r="PF59" s="206"/>
      <c r="PG59" s="206"/>
      <c r="PH59" s="206"/>
      <c r="PI59" s="206"/>
      <c r="PJ59" s="206"/>
      <c r="PK59" s="206"/>
      <c r="PL59" s="206"/>
      <c r="PM59" s="206"/>
      <c r="PN59" s="206"/>
      <c r="PO59" s="206"/>
      <c r="PP59" s="206"/>
      <c r="PQ59" s="206"/>
      <c r="PR59" s="206"/>
      <c r="PS59" s="206"/>
      <c r="PT59" s="206"/>
      <c r="PU59" s="206"/>
      <c r="PV59" s="206"/>
      <c r="PW59" s="206"/>
      <c r="PX59" s="206"/>
      <c r="PY59" s="206"/>
      <c r="PZ59" s="206"/>
      <c r="QA59" s="206"/>
      <c r="QB59" s="206"/>
      <c r="QC59" s="206"/>
      <c r="QD59" s="206"/>
      <c r="QE59" s="206"/>
      <c r="QF59" s="206"/>
      <c r="QG59" s="206"/>
      <c r="QH59" s="206"/>
      <c r="QI59" s="206"/>
      <c r="QJ59" s="206"/>
      <c r="QK59" s="206"/>
      <c r="QL59" s="206"/>
      <c r="QM59" s="206"/>
      <c r="QN59" s="206"/>
      <c r="QO59" s="206"/>
      <c r="QP59" s="206"/>
      <c r="QQ59" s="206"/>
      <c r="QR59" s="206"/>
      <c r="QS59" s="206"/>
      <c r="QT59" s="206"/>
      <c r="QU59" s="206"/>
      <c r="QV59" s="206"/>
      <c r="QW59" s="206"/>
      <c r="QX59" s="206"/>
      <c r="QY59" s="206"/>
      <c r="QZ59" s="206"/>
      <c r="RA59" s="206"/>
      <c r="RB59" s="206"/>
      <c r="RC59" s="206"/>
      <c r="RD59" s="206"/>
      <c r="RE59" s="206"/>
      <c r="RF59" s="206"/>
      <c r="RG59" s="206"/>
      <c r="RH59" s="206"/>
      <c r="RI59" s="206"/>
      <c r="RJ59" s="206"/>
      <c r="RK59" s="206"/>
      <c r="RL59" s="206"/>
      <c r="RM59" s="206"/>
      <c r="RN59" s="206"/>
      <c r="RO59" s="206"/>
      <c r="RP59" s="206"/>
      <c r="RQ59" s="206"/>
      <c r="RR59" s="206"/>
      <c r="RS59" s="206"/>
      <c r="RT59" s="206"/>
      <c r="RU59" s="206"/>
      <c r="RV59" s="206"/>
      <c r="RW59" s="206"/>
      <c r="RX59" s="206"/>
      <c r="RY59" s="206"/>
      <c r="RZ59" s="206"/>
      <c r="SA59" s="206"/>
      <c r="SB59" s="206"/>
      <c r="SC59" s="206"/>
      <c r="SD59" s="206"/>
      <c r="SE59" s="206"/>
      <c r="SF59" s="206"/>
      <c r="SG59" s="206"/>
      <c r="SH59" s="206"/>
      <c r="SI59" s="206"/>
      <c r="SJ59" s="206"/>
      <c r="SK59" s="206"/>
      <c r="SL59" s="206"/>
      <c r="SM59" s="206"/>
      <c r="SN59" s="206"/>
      <c r="SO59" s="206"/>
      <c r="SP59" s="206"/>
      <c r="SQ59" s="206"/>
      <c r="SR59" s="206"/>
      <c r="SS59" s="206"/>
      <c r="ST59" s="206"/>
      <c r="SU59" s="206"/>
      <c r="SV59" s="206"/>
      <c r="SW59" s="206"/>
      <c r="SX59" s="206"/>
      <c r="SY59" s="206"/>
      <c r="SZ59" s="206"/>
      <c r="TA59" s="206"/>
      <c r="TB59" s="206"/>
      <c r="TC59" s="206"/>
      <c r="TD59" s="206"/>
      <c r="TE59" s="206"/>
      <c r="TF59" s="206"/>
      <c r="TG59" s="206"/>
      <c r="TH59" s="206"/>
      <c r="TI59" s="206"/>
      <c r="TJ59" s="206"/>
      <c r="TK59" s="206"/>
      <c r="TL59" s="206"/>
      <c r="TM59" s="206"/>
      <c r="TN59" s="206"/>
      <c r="TO59" s="206"/>
      <c r="TP59" s="206"/>
      <c r="TQ59" s="206"/>
      <c r="TR59" s="206"/>
      <c r="TS59" s="206"/>
      <c r="TT59" s="206"/>
      <c r="TU59" s="206"/>
      <c r="TV59" s="206"/>
      <c r="TW59" s="206"/>
      <c r="TX59" s="206"/>
      <c r="TY59" s="206"/>
      <c r="TZ59" s="206"/>
      <c r="UA59" s="206"/>
      <c r="UB59" s="206"/>
      <c r="UC59" s="206"/>
      <c r="UD59" s="206"/>
      <c r="UE59" s="206"/>
      <c r="UF59" s="206"/>
      <c r="UG59" s="206"/>
      <c r="UH59" s="206"/>
      <c r="UI59" s="206"/>
      <c r="UJ59" s="206"/>
      <c r="UK59" s="206"/>
      <c r="UL59" s="206"/>
      <c r="UM59" s="206"/>
      <c r="UN59" s="206"/>
      <c r="UO59" s="206"/>
      <c r="UP59" s="206"/>
      <c r="UQ59" s="206"/>
      <c r="UR59" s="206"/>
      <c r="US59" s="206"/>
      <c r="UT59" s="206"/>
      <c r="UU59" s="206"/>
      <c r="UV59" s="206"/>
      <c r="UW59" s="206"/>
      <c r="UX59" s="206"/>
      <c r="UY59" s="206"/>
      <c r="UZ59" s="206"/>
      <c r="VA59" s="206"/>
      <c r="VB59" s="206"/>
      <c r="VC59" s="206"/>
      <c r="VD59" s="206"/>
      <c r="VE59" s="206"/>
      <c r="VF59" s="206"/>
      <c r="VG59" s="206"/>
      <c r="VH59" s="206"/>
      <c r="VI59" s="206"/>
      <c r="VJ59" s="206"/>
      <c r="VK59" s="206"/>
      <c r="VL59" s="206"/>
      <c r="VM59" s="206"/>
      <c r="VN59" s="206"/>
      <c r="VO59" s="206"/>
      <c r="VP59" s="206"/>
      <c r="VQ59" s="206"/>
      <c r="VR59" s="206"/>
      <c r="VS59" s="206"/>
      <c r="VT59" s="206"/>
      <c r="VU59" s="206"/>
      <c r="VV59" s="206"/>
      <c r="VW59" s="206"/>
      <c r="VX59" s="206"/>
      <c r="VY59" s="206"/>
      <c r="VZ59" s="206"/>
      <c r="WA59" s="206"/>
      <c r="WB59" s="206"/>
      <c r="WC59" s="206"/>
      <c r="WD59" s="206"/>
      <c r="WE59" s="206"/>
      <c r="WF59" s="206"/>
      <c r="WG59" s="206"/>
      <c r="WH59" s="206"/>
      <c r="WI59" s="206"/>
      <c r="WJ59" s="206"/>
      <c r="WK59" s="206"/>
      <c r="WL59" s="206"/>
      <c r="WM59" s="206"/>
      <c r="WN59" s="206"/>
      <c r="WO59" s="206"/>
      <c r="WP59" s="206"/>
      <c r="WQ59" s="206"/>
      <c r="WR59" s="206"/>
      <c r="WS59" s="206"/>
      <c r="WT59" s="206"/>
      <c r="WU59" s="206"/>
      <c r="WV59" s="206"/>
      <c r="WW59" s="206"/>
      <c r="WX59" s="206"/>
      <c r="WY59" s="206"/>
      <c r="WZ59" s="206"/>
      <c r="XA59" s="206"/>
      <c r="XB59" s="206"/>
      <c r="XC59" s="206"/>
      <c r="XD59" s="206"/>
      <c r="XE59" s="206"/>
      <c r="XF59" s="206"/>
      <c r="XG59" s="206"/>
      <c r="XH59" s="206"/>
      <c r="XI59" s="206"/>
      <c r="XJ59" s="206"/>
      <c r="XK59" s="206"/>
      <c r="XL59" s="206"/>
      <c r="XM59" s="206"/>
      <c r="XN59" s="206"/>
      <c r="XO59" s="206"/>
      <c r="XP59" s="206"/>
      <c r="XQ59" s="206"/>
      <c r="XR59" s="206"/>
      <c r="XS59" s="206"/>
      <c r="XT59" s="206"/>
    </row>
    <row r="60" spans="1:644" customFormat="1">
      <c r="A60" s="159"/>
      <c r="B60" s="92"/>
      <c r="C60" s="163"/>
      <c r="D60" s="164"/>
      <c r="E60" s="164"/>
      <c r="F60" s="162"/>
      <c r="G60" s="163"/>
      <c r="H60" s="164"/>
      <c r="I60" s="164"/>
      <c r="J60" s="162"/>
      <c r="K60" s="206"/>
      <c r="L60" s="206"/>
      <c r="M60" s="159"/>
      <c r="N60" s="92"/>
      <c r="O60" s="163"/>
      <c r="P60" s="164"/>
      <c r="Q60" s="164"/>
      <c r="R60" s="162"/>
      <c r="S60" s="163"/>
      <c r="T60" s="164"/>
      <c r="U60" s="164"/>
      <c r="V60" s="162"/>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c r="KY60" s="206"/>
      <c r="KZ60" s="206"/>
      <c r="LA60" s="206"/>
      <c r="LB60" s="206"/>
      <c r="LC60" s="206"/>
      <c r="LD60" s="206"/>
      <c r="LE60" s="206"/>
      <c r="LF60" s="206"/>
      <c r="LG60" s="206"/>
      <c r="LH60" s="206"/>
      <c r="LI60" s="206"/>
      <c r="LJ60" s="206"/>
      <c r="LK60" s="206"/>
      <c r="LL60" s="206"/>
      <c r="LM60" s="206"/>
      <c r="LN60" s="206"/>
      <c r="LO60" s="206"/>
      <c r="LP60" s="206"/>
      <c r="LQ60" s="206"/>
      <c r="LR60" s="206"/>
      <c r="LS60" s="206"/>
      <c r="LT60" s="206"/>
      <c r="LU60" s="206"/>
      <c r="LV60" s="206"/>
      <c r="LW60" s="206"/>
      <c r="LX60" s="206"/>
      <c r="LY60" s="206"/>
      <c r="LZ60" s="206"/>
      <c r="MA60" s="206"/>
      <c r="MB60" s="206"/>
      <c r="MC60" s="206"/>
      <c r="MD60" s="206"/>
      <c r="ME60" s="206"/>
      <c r="MF60" s="206"/>
      <c r="MG60" s="206"/>
      <c r="MH60" s="206"/>
      <c r="MI60" s="206"/>
      <c r="MJ60" s="206"/>
      <c r="MK60" s="206"/>
      <c r="ML60" s="206"/>
      <c r="MM60" s="206"/>
      <c r="MN60" s="206"/>
      <c r="MO60" s="206"/>
      <c r="MP60" s="206"/>
      <c r="MQ60" s="206"/>
      <c r="MR60" s="206"/>
      <c r="MS60" s="206"/>
      <c r="MT60" s="206"/>
      <c r="MU60" s="206"/>
      <c r="MV60" s="206"/>
      <c r="MW60" s="206"/>
      <c r="MX60" s="206"/>
      <c r="MY60" s="206"/>
      <c r="MZ60" s="206"/>
      <c r="NA60" s="206"/>
      <c r="NB60" s="206"/>
      <c r="NC60" s="206"/>
      <c r="ND60" s="206"/>
      <c r="NE60" s="206"/>
      <c r="NF60" s="206"/>
      <c r="NG60" s="206"/>
      <c r="NH60" s="206"/>
      <c r="NI60" s="206"/>
      <c r="NJ60" s="206"/>
      <c r="NK60" s="206"/>
      <c r="NL60" s="206"/>
      <c r="NM60" s="206"/>
      <c r="NN60" s="206"/>
      <c r="NO60" s="206"/>
      <c r="NP60" s="206"/>
      <c r="NQ60" s="206"/>
      <c r="NR60" s="206"/>
      <c r="NS60" s="206"/>
      <c r="NT60" s="206"/>
      <c r="NU60" s="206"/>
      <c r="NV60" s="206"/>
      <c r="NW60" s="206"/>
      <c r="NX60" s="206"/>
      <c r="NY60" s="206"/>
      <c r="NZ60" s="206"/>
      <c r="OA60" s="206"/>
      <c r="OB60" s="206"/>
      <c r="OC60" s="206"/>
      <c r="OD60" s="206"/>
      <c r="OE60" s="206"/>
      <c r="OF60" s="206"/>
      <c r="OG60" s="206"/>
      <c r="OH60" s="206"/>
      <c r="OI60" s="206"/>
      <c r="OJ60" s="206"/>
      <c r="OK60" s="206"/>
      <c r="OL60" s="206"/>
      <c r="OM60" s="206"/>
      <c r="ON60" s="206"/>
      <c r="OO60" s="206"/>
      <c r="OP60" s="206"/>
      <c r="OQ60" s="206"/>
      <c r="OR60" s="206"/>
      <c r="OS60" s="206"/>
      <c r="OT60" s="206"/>
      <c r="OU60" s="206"/>
      <c r="OV60" s="206"/>
      <c r="OW60" s="206"/>
      <c r="OX60" s="206"/>
      <c r="OY60" s="206"/>
      <c r="OZ60" s="206"/>
      <c r="PA60" s="206"/>
      <c r="PB60" s="206"/>
      <c r="PC60" s="206"/>
      <c r="PD60" s="206"/>
      <c r="PE60" s="206"/>
      <c r="PF60" s="206"/>
      <c r="PG60" s="206"/>
      <c r="PH60" s="206"/>
      <c r="PI60" s="206"/>
      <c r="PJ60" s="206"/>
      <c r="PK60" s="206"/>
      <c r="PL60" s="206"/>
      <c r="PM60" s="206"/>
      <c r="PN60" s="206"/>
      <c r="PO60" s="206"/>
      <c r="PP60" s="206"/>
      <c r="PQ60" s="206"/>
      <c r="PR60" s="206"/>
      <c r="PS60" s="206"/>
      <c r="PT60" s="206"/>
      <c r="PU60" s="206"/>
      <c r="PV60" s="206"/>
      <c r="PW60" s="206"/>
      <c r="PX60" s="206"/>
      <c r="PY60" s="206"/>
      <c r="PZ60" s="206"/>
      <c r="QA60" s="206"/>
      <c r="QB60" s="206"/>
      <c r="QC60" s="206"/>
      <c r="QD60" s="206"/>
      <c r="QE60" s="206"/>
      <c r="QF60" s="206"/>
      <c r="QG60" s="206"/>
      <c r="QH60" s="206"/>
      <c r="QI60" s="206"/>
      <c r="QJ60" s="206"/>
      <c r="QK60" s="206"/>
      <c r="QL60" s="206"/>
      <c r="QM60" s="206"/>
      <c r="QN60" s="206"/>
      <c r="QO60" s="206"/>
      <c r="QP60" s="206"/>
      <c r="QQ60" s="206"/>
      <c r="QR60" s="206"/>
      <c r="QS60" s="206"/>
      <c r="QT60" s="206"/>
      <c r="QU60" s="206"/>
      <c r="QV60" s="206"/>
      <c r="QW60" s="206"/>
      <c r="QX60" s="206"/>
      <c r="QY60" s="206"/>
      <c r="QZ60" s="206"/>
      <c r="RA60" s="206"/>
      <c r="RB60" s="206"/>
      <c r="RC60" s="206"/>
      <c r="RD60" s="206"/>
      <c r="RE60" s="206"/>
      <c r="RF60" s="206"/>
      <c r="RG60" s="206"/>
      <c r="RH60" s="206"/>
      <c r="RI60" s="206"/>
      <c r="RJ60" s="206"/>
      <c r="RK60" s="206"/>
      <c r="RL60" s="206"/>
      <c r="RM60" s="206"/>
      <c r="RN60" s="206"/>
      <c r="RO60" s="206"/>
      <c r="RP60" s="206"/>
      <c r="RQ60" s="206"/>
      <c r="RR60" s="206"/>
      <c r="RS60" s="206"/>
      <c r="RT60" s="206"/>
      <c r="RU60" s="206"/>
      <c r="RV60" s="206"/>
      <c r="RW60" s="206"/>
      <c r="RX60" s="206"/>
      <c r="RY60" s="206"/>
      <c r="RZ60" s="206"/>
      <c r="SA60" s="206"/>
      <c r="SB60" s="206"/>
      <c r="SC60" s="206"/>
      <c r="SD60" s="206"/>
      <c r="SE60" s="206"/>
      <c r="SF60" s="206"/>
      <c r="SG60" s="206"/>
      <c r="SH60" s="206"/>
      <c r="SI60" s="206"/>
      <c r="SJ60" s="206"/>
      <c r="SK60" s="206"/>
      <c r="SL60" s="206"/>
      <c r="SM60" s="206"/>
      <c r="SN60" s="206"/>
      <c r="SO60" s="206"/>
      <c r="SP60" s="206"/>
      <c r="SQ60" s="206"/>
      <c r="SR60" s="206"/>
      <c r="SS60" s="206"/>
      <c r="ST60" s="206"/>
      <c r="SU60" s="206"/>
      <c r="SV60" s="206"/>
      <c r="SW60" s="206"/>
      <c r="SX60" s="206"/>
      <c r="SY60" s="206"/>
      <c r="SZ60" s="206"/>
      <c r="TA60" s="206"/>
      <c r="TB60" s="206"/>
      <c r="TC60" s="206"/>
      <c r="TD60" s="206"/>
      <c r="TE60" s="206"/>
      <c r="TF60" s="206"/>
      <c r="TG60" s="206"/>
      <c r="TH60" s="206"/>
      <c r="TI60" s="206"/>
      <c r="TJ60" s="206"/>
      <c r="TK60" s="206"/>
      <c r="TL60" s="206"/>
      <c r="TM60" s="206"/>
      <c r="TN60" s="206"/>
      <c r="TO60" s="206"/>
      <c r="TP60" s="206"/>
      <c r="TQ60" s="206"/>
      <c r="TR60" s="206"/>
      <c r="TS60" s="206"/>
      <c r="TT60" s="206"/>
      <c r="TU60" s="206"/>
      <c r="TV60" s="206"/>
      <c r="TW60" s="206"/>
      <c r="TX60" s="206"/>
      <c r="TY60" s="206"/>
      <c r="TZ60" s="206"/>
      <c r="UA60" s="206"/>
      <c r="UB60" s="206"/>
      <c r="UC60" s="206"/>
      <c r="UD60" s="206"/>
      <c r="UE60" s="206"/>
      <c r="UF60" s="206"/>
      <c r="UG60" s="206"/>
      <c r="UH60" s="206"/>
      <c r="UI60" s="206"/>
      <c r="UJ60" s="206"/>
      <c r="UK60" s="206"/>
      <c r="UL60" s="206"/>
      <c r="UM60" s="206"/>
      <c r="UN60" s="206"/>
      <c r="UO60" s="206"/>
      <c r="UP60" s="206"/>
      <c r="UQ60" s="206"/>
      <c r="UR60" s="206"/>
      <c r="US60" s="206"/>
      <c r="UT60" s="206"/>
      <c r="UU60" s="206"/>
      <c r="UV60" s="206"/>
      <c r="UW60" s="206"/>
      <c r="UX60" s="206"/>
      <c r="UY60" s="206"/>
      <c r="UZ60" s="206"/>
      <c r="VA60" s="206"/>
      <c r="VB60" s="206"/>
      <c r="VC60" s="206"/>
      <c r="VD60" s="206"/>
      <c r="VE60" s="206"/>
      <c r="VF60" s="206"/>
      <c r="VG60" s="206"/>
      <c r="VH60" s="206"/>
      <c r="VI60" s="206"/>
      <c r="VJ60" s="206"/>
      <c r="VK60" s="206"/>
      <c r="VL60" s="206"/>
      <c r="VM60" s="206"/>
      <c r="VN60" s="206"/>
      <c r="VO60" s="206"/>
      <c r="VP60" s="206"/>
      <c r="VQ60" s="206"/>
      <c r="VR60" s="206"/>
      <c r="VS60" s="206"/>
      <c r="VT60" s="206"/>
      <c r="VU60" s="206"/>
      <c r="VV60" s="206"/>
      <c r="VW60" s="206"/>
      <c r="VX60" s="206"/>
      <c r="VY60" s="206"/>
      <c r="VZ60" s="206"/>
      <c r="WA60" s="206"/>
      <c r="WB60" s="206"/>
      <c r="WC60" s="206"/>
      <c r="WD60" s="206"/>
      <c r="WE60" s="206"/>
      <c r="WF60" s="206"/>
      <c r="WG60" s="206"/>
      <c r="WH60" s="206"/>
      <c r="WI60" s="206"/>
      <c r="WJ60" s="206"/>
      <c r="WK60" s="206"/>
      <c r="WL60" s="206"/>
      <c r="WM60" s="206"/>
      <c r="WN60" s="206"/>
      <c r="WO60" s="206"/>
      <c r="WP60" s="206"/>
      <c r="WQ60" s="206"/>
      <c r="WR60" s="206"/>
      <c r="WS60" s="206"/>
      <c r="WT60" s="206"/>
      <c r="WU60" s="206"/>
      <c r="WV60" s="206"/>
      <c r="WW60" s="206"/>
      <c r="WX60" s="206"/>
      <c r="WY60" s="206"/>
      <c r="WZ60" s="206"/>
      <c r="XA60" s="206"/>
      <c r="XB60" s="206"/>
      <c r="XC60" s="206"/>
      <c r="XD60" s="206"/>
      <c r="XE60" s="206"/>
      <c r="XF60" s="206"/>
      <c r="XG60" s="206"/>
      <c r="XH60" s="206"/>
      <c r="XI60" s="206"/>
      <c r="XJ60" s="206"/>
      <c r="XK60" s="206"/>
      <c r="XL60" s="206"/>
      <c r="XM60" s="206"/>
      <c r="XN60" s="206"/>
      <c r="XO60" s="206"/>
      <c r="XP60" s="206"/>
      <c r="XQ60" s="206"/>
      <c r="XR60" s="206"/>
      <c r="XS60" s="206"/>
      <c r="XT60" s="206"/>
    </row>
    <row r="61" spans="1:644" customFormat="1">
      <c r="A61" s="159"/>
      <c r="B61" s="92"/>
      <c r="C61" s="163"/>
      <c r="D61" s="164"/>
      <c r="E61" s="164"/>
      <c r="F61" s="162"/>
      <c r="G61" s="163"/>
      <c r="H61" s="164"/>
      <c r="I61" s="164"/>
      <c r="J61" s="162"/>
      <c r="K61" s="206"/>
      <c r="L61" s="206"/>
      <c r="M61" s="159"/>
      <c r="N61" s="92"/>
      <c r="O61" s="163"/>
      <c r="P61" s="164"/>
      <c r="Q61" s="164"/>
      <c r="R61" s="162"/>
      <c r="S61" s="163"/>
      <c r="T61" s="164"/>
      <c r="U61" s="164"/>
      <c r="V61" s="162"/>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c r="IC61" s="206"/>
      <c r="ID61" s="206"/>
      <c r="IE61" s="206"/>
      <c r="IF61" s="206"/>
      <c r="IG61" s="206"/>
      <c r="IH61" s="206"/>
      <c r="II61" s="206"/>
      <c r="IJ61" s="206"/>
      <c r="IK61" s="206"/>
      <c r="IL61" s="206"/>
      <c r="IM61" s="206"/>
      <c r="IN61" s="206"/>
      <c r="IO61" s="206"/>
      <c r="IP61" s="206"/>
      <c r="IQ61" s="206"/>
      <c r="IR61" s="206"/>
      <c r="IS61" s="206"/>
      <c r="IT61" s="206"/>
      <c r="IU61" s="206"/>
      <c r="IV61" s="206"/>
      <c r="IW61" s="206"/>
      <c r="IX61" s="206"/>
      <c r="IY61" s="206"/>
      <c r="IZ61" s="206"/>
      <c r="JA61" s="206"/>
      <c r="JB61" s="206"/>
      <c r="JC61" s="206"/>
      <c r="JD61" s="206"/>
      <c r="JE61" s="206"/>
      <c r="JF61" s="206"/>
      <c r="JG61" s="206"/>
      <c r="JH61" s="206"/>
      <c r="JI61" s="206"/>
      <c r="JJ61" s="206"/>
      <c r="JK61" s="206"/>
      <c r="JL61" s="206"/>
      <c r="JM61" s="206"/>
      <c r="JN61" s="206"/>
      <c r="JO61" s="206"/>
      <c r="JP61" s="206"/>
      <c r="JQ61" s="206"/>
      <c r="JR61" s="206"/>
      <c r="JS61" s="206"/>
      <c r="JT61" s="206"/>
      <c r="JU61" s="206"/>
      <c r="JV61" s="206"/>
      <c r="JW61" s="206"/>
      <c r="JX61" s="206"/>
      <c r="JY61" s="206"/>
      <c r="JZ61" s="206"/>
      <c r="KA61" s="206"/>
      <c r="KB61" s="206"/>
      <c r="KC61" s="206"/>
      <c r="KD61" s="206"/>
      <c r="KE61" s="206"/>
      <c r="KF61" s="206"/>
      <c r="KG61" s="206"/>
      <c r="KH61" s="206"/>
      <c r="KI61" s="206"/>
      <c r="KJ61" s="206"/>
      <c r="KK61" s="206"/>
      <c r="KL61" s="206"/>
      <c r="KM61" s="206"/>
      <c r="KN61" s="206"/>
      <c r="KO61" s="206"/>
      <c r="KP61" s="206"/>
      <c r="KQ61" s="206"/>
      <c r="KR61" s="206"/>
      <c r="KS61" s="206"/>
      <c r="KT61" s="206"/>
      <c r="KU61" s="206"/>
      <c r="KV61" s="206"/>
      <c r="KW61" s="206"/>
      <c r="KX61" s="206"/>
      <c r="KY61" s="206"/>
      <c r="KZ61" s="206"/>
      <c r="LA61" s="206"/>
      <c r="LB61" s="206"/>
      <c r="LC61" s="206"/>
      <c r="LD61" s="206"/>
      <c r="LE61" s="206"/>
      <c r="LF61" s="206"/>
      <c r="LG61" s="206"/>
      <c r="LH61" s="206"/>
      <c r="LI61" s="206"/>
      <c r="LJ61" s="206"/>
      <c r="LK61" s="206"/>
      <c r="LL61" s="206"/>
      <c r="LM61" s="206"/>
      <c r="LN61" s="206"/>
      <c r="LO61" s="206"/>
      <c r="LP61" s="206"/>
      <c r="LQ61" s="206"/>
      <c r="LR61" s="206"/>
      <c r="LS61" s="206"/>
      <c r="LT61" s="206"/>
      <c r="LU61" s="206"/>
      <c r="LV61" s="206"/>
      <c r="LW61" s="206"/>
      <c r="LX61" s="206"/>
      <c r="LY61" s="206"/>
      <c r="LZ61" s="206"/>
      <c r="MA61" s="206"/>
      <c r="MB61" s="206"/>
      <c r="MC61" s="206"/>
      <c r="MD61" s="206"/>
      <c r="ME61" s="206"/>
      <c r="MF61" s="206"/>
      <c r="MG61" s="206"/>
      <c r="MH61" s="206"/>
      <c r="MI61" s="206"/>
      <c r="MJ61" s="206"/>
      <c r="MK61" s="206"/>
      <c r="ML61" s="206"/>
      <c r="MM61" s="206"/>
      <c r="MN61" s="206"/>
      <c r="MO61" s="206"/>
      <c r="MP61" s="206"/>
      <c r="MQ61" s="206"/>
      <c r="MR61" s="206"/>
      <c r="MS61" s="206"/>
      <c r="MT61" s="206"/>
      <c r="MU61" s="206"/>
      <c r="MV61" s="206"/>
      <c r="MW61" s="206"/>
      <c r="MX61" s="206"/>
      <c r="MY61" s="206"/>
      <c r="MZ61" s="206"/>
      <c r="NA61" s="206"/>
      <c r="NB61" s="206"/>
      <c r="NC61" s="206"/>
      <c r="ND61" s="206"/>
      <c r="NE61" s="206"/>
      <c r="NF61" s="206"/>
      <c r="NG61" s="206"/>
      <c r="NH61" s="206"/>
      <c r="NI61" s="206"/>
      <c r="NJ61" s="206"/>
      <c r="NK61" s="206"/>
      <c r="NL61" s="206"/>
      <c r="NM61" s="206"/>
      <c r="NN61" s="206"/>
      <c r="NO61" s="206"/>
      <c r="NP61" s="206"/>
      <c r="NQ61" s="206"/>
      <c r="NR61" s="206"/>
      <c r="NS61" s="206"/>
      <c r="NT61" s="206"/>
      <c r="NU61" s="206"/>
      <c r="NV61" s="206"/>
      <c r="NW61" s="206"/>
      <c r="NX61" s="206"/>
      <c r="NY61" s="206"/>
      <c r="NZ61" s="206"/>
      <c r="OA61" s="206"/>
      <c r="OB61" s="206"/>
      <c r="OC61" s="206"/>
      <c r="OD61" s="206"/>
      <c r="OE61" s="206"/>
      <c r="OF61" s="206"/>
      <c r="OG61" s="206"/>
      <c r="OH61" s="206"/>
      <c r="OI61" s="206"/>
      <c r="OJ61" s="206"/>
      <c r="OK61" s="206"/>
      <c r="OL61" s="206"/>
      <c r="OM61" s="206"/>
      <c r="ON61" s="206"/>
      <c r="OO61" s="206"/>
      <c r="OP61" s="206"/>
      <c r="OQ61" s="206"/>
      <c r="OR61" s="206"/>
      <c r="OS61" s="206"/>
      <c r="OT61" s="206"/>
      <c r="OU61" s="206"/>
      <c r="OV61" s="206"/>
      <c r="OW61" s="206"/>
      <c r="OX61" s="206"/>
      <c r="OY61" s="206"/>
      <c r="OZ61" s="206"/>
      <c r="PA61" s="206"/>
      <c r="PB61" s="206"/>
      <c r="PC61" s="206"/>
      <c r="PD61" s="206"/>
      <c r="PE61" s="206"/>
      <c r="PF61" s="206"/>
      <c r="PG61" s="206"/>
      <c r="PH61" s="206"/>
      <c r="PI61" s="206"/>
      <c r="PJ61" s="206"/>
      <c r="PK61" s="206"/>
      <c r="PL61" s="206"/>
      <c r="PM61" s="206"/>
      <c r="PN61" s="206"/>
      <c r="PO61" s="206"/>
      <c r="PP61" s="206"/>
      <c r="PQ61" s="206"/>
      <c r="PR61" s="206"/>
      <c r="PS61" s="206"/>
      <c r="PT61" s="206"/>
      <c r="PU61" s="206"/>
      <c r="PV61" s="206"/>
      <c r="PW61" s="206"/>
      <c r="PX61" s="206"/>
      <c r="PY61" s="206"/>
      <c r="PZ61" s="206"/>
      <c r="QA61" s="206"/>
      <c r="QB61" s="206"/>
      <c r="QC61" s="206"/>
      <c r="QD61" s="206"/>
      <c r="QE61" s="206"/>
      <c r="QF61" s="206"/>
      <c r="QG61" s="206"/>
      <c r="QH61" s="206"/>
      <c r="QI61" s="206"/>
      <c r="QJ61" s="206"/>
      <c r="QK61" s="206"/>
      <c r="QL61" s="206"/>
      <c r="QM61" s="206"/>
      <c r="QN61" s="206"/>
      <c r="QO61" s="206"/>
      <c r="QP61" s="206"/>
      <c r="QQ61" s="206"/>
      <c r="QR61" s="206"/>
      <c r="QS61" s="206"/>
      <c r="QT61" s="206"/>
      <c r="QU61" s="206"/>
      <c r="QV61" s="206"/>
      <c r="QW61" s="206"/>
      <c r="QX61" s="206"/>
      <c r="QY61" s="206"/>
      <c r="QZ61" s="206"/>
      <c r="RA61" s="206"/>
      <c r="RB61" s="206"/>
      <c r="RC61" s="206"/>
      <c r="RD61" s="206"/>
      <c r="RE61" s="206"/>
      <c r="RF61" s="206"/>
      <c r="RG61" s="206"/>
      <c r="RH61" s="206"/>
      <c r="RI61" s="206"/>
      <c r="RJ61" s="206"/>
      <c r="RK61" s="206"/>
      <c r="RL61" s="206"/>
      <c r="RM61" s="206"/>
      <c r="RN61" s="206"/>
      <c r="RO61" s="206"/>
      <c r="RP61" s="206"/>
      <c r="RQ61" s="206"/>
      <c r="RR61" s="206"/>
      <c r="RS61" s="206"/>
      <c r="RT61" s="206"/>
      <c r="RU61" s="206"/>
      <c r="RV61" s="206"/>
      <c r="RW61" s="206"/>
      <c r="RX61" s="206"/>
      <c r="RY61" s="206"/>
      <c r="RZ61" s="206"/>
      <c r="SA61" s="206"/>
      <c r="SB61" s="206"/>
      <c r="SC61" s="206"/>
      <c r="SD61" s="206"/>
      <c r="SE61" s="206"/>
      <c r="SF61" s="206"/>
      <c r="SG61" s="206"/>
      <c r="SH61" s="206"/>
      <c r="SI61" s="206"/>
      <c r="SJ61" s="206"/>
      <c r="SK61" s="206"/>
      <c r="SL61" s="206"/>
      <c r="SM61" s="206"/>
      <c r="SN61" s="206"/>
      <c r="SO61" s="206"/>
      <c r="SP61" s="206"/>
      <c r="SQ61" s="206"/>
      <c r="SR61" s="206"/>
      <c r="SS61" s="206"/>
      <c r="ST61" s="206"/>
      <c r="SU61" s="206"/>
      <c r="SV61" s="206"/>
      <c r="SW61" s="206"/>
      <c r="SX61" s="206"/>
      <c r="SY61" s="206"/>
      <c r="SZ61" s="206"/>
      <c r="TA61" s="206"/>
      <c r="TB61" s="206"/>
      <c r="TC61" s="206"/>
      <c r="TD61" s="206"/>
      <c r="TE61" s="206"/>
      <c r="TF61" s="206"/>
      <c r="TG61" s="206"/>
      <c r="TH61" s="206"/>
      <c r="TI61" s="206"/>
      <c r="TJ61" s="206"/>
      <c r="TK61" s="206"/>
      <c r="TL61" s="206"/>
      <c r="TM61" s="206"/>
      <c r="TN61" s="206"/>
      <c r="TO61" s="206"/>
      <c r="TP61" s="206"/>
      <c r="TQ61" s="206"/>
      <c r="TR61" s="206"/>
      <c r="TS61" s="206"/>
      <c r="TT61" s="206"/>
      <c r="TU61" s="206"/>
      <c r="TV61" s="206"/>
      <c r="TW61" s="206"/>
      <c r="TX61" s="206"/>
      <c r="TY61" s="206"/>
      <c r="TZ61" s="206"/>
      <c r="UA61" s="206"/>
      <c r="UB61" s="206"/>
      <c r="UC61" s="206"/>
      <c r="UD61" s="206"/>
      <c r="UE61" s="206"/>
      <c r="UF61" s="206"/>
      <c r="UG61" s="206"/>
      <c r="UH61" s="206"/>
      <c r="UI61" s="206"/>
      <c r="UJ61" s="206"/>
      <c r="UK61" s="206"/>
      <c r="UL61" s="206"/>
      <c r="UM61" s="206"/>
      <c r="UN61" s="206"/>
      <c r="UO61" s="206"/>
      <c r="UP61" s="206"/>
      <c r="UQ61" s="206"/>
      <c r="UR61" s="206"/>
      <c r="US61" s="206"/>
      <c r="UT61" s="206"/>
      <c r="UU61" s="206"/>
      <c r="UV61" s="206"/>
      <c r="UW61" s="206"/>
      <c r="UX61" s="206"/>
      <c r="UY61" s="206"/>
      <c r="UZ61" s="206"/>
      <c r="VA61" s="206"/>
      <c r="VB61" s="206"/>
      <c r="VC61" s="206"/>
      <c r="VD61" s="206"/>
      <c r="VE61" s="206"/>
      <c r="VF61" s="206"/>
      <c r="VG61" s="206"/>
      <c r="VH61" s="206"/>
      <c r="VI61" s="206"/>
      <c r="VJ61" s="206"/>
      <c r="VK61" s="206"/>
      <c r="VL61" s="206"/>
      <c r="VM61" s="206"/>
      <c r="VN61" s="206"/>
      <c r="VO61" s="206"/>
      <c r="VP61" s="206"/>
      <c r="VQ61" s="206"/>
      <c r="VR61" s="206"/>
      <c r="VS61" s="206"/>
      <c r="VT61" s="206"/>
      <c r="VU61" s="206"/>
      <c r="VV61" s="206"/>
      <c r="VW61" s="206"/>
      <c r="VX61" s="206"/>
      <c r="VY61" s="206"/>
      <c r="VZ61" s="206"/>
      <c r="WA61" s="206"/>
      <c r="WB61" s="206"/>
      <c r="WC61" s="206"/>
      <c r="WD61" s="206"/>
      <c r="WE61" s="206"/>
      <c r="WF61" s="206"/>
      <c r="WG61" s="206"/>
      <c r="WH61" s="206"/>
      <c r="WI61" s="206"/>
      <c r="WJ61" s="206"/>
      <c r="WK61" s="206"/>
      <c r="WL61" s="206"/>
      <c r="WM61" s="206"/>
      <c r="WN61" s="206"/>
      <c r="WO61" s="206"/>
      <c r="WP61" s="206"/>
      <c r="WQ61" s="206"/>
      <c r="WR61" s="206"/>
      <c r="WS61" s="206"/>
      <c r="WT61" s="206"/>
      <c r="WU61" s="206"/>
      <c r="WV61" s="206"/>
      <c r="WW61" s="206"/>
      <c r="WX61" s="206"/>
      <c r="WY61" s="206"/>
      <c r="WZ61" s="206"/>
      <c r="XA61" s="206"/>
      <c r="XB61" s="206"/>
      <c r="XC61" s="206"/>
      <c r="XD61" s="206"/>
      <c r="XE61" s="206"/>
      <c r="XF61" s="206"/>
      <c r="XG61" s="206"/>
      <c r="XH61" s="206"/>
      <c r="XI61" s="206"/>
      <c r="XJ61" s="206"/>
      <c r="XK61" s="206"/>
      <c r="XL61" s="206"/>
      <c r="XM61" s="206"/>
      <c r="XN61" s="206"/>
      <c r="XO61" s="206"/>
      <c r="XP61" s="206"/>
      <c r="XQ61" s="206"/>
      <c r="XR61" s="206"/>
      <c r="XS61" s="206"/>
      <c r="XT61" s="206"/>
    </row>
    <row r="62" spans="1:644" customFormat="1">
      <c r="A62" s="159"/>
      <c r="B62" s="92"/>
      <c r="C62" s="163"/>
      <c r="D62" s="164"/>
      <c r="E62" s="164"/>
      <c r="F62" s="162"/>
      <c r="G62" s="163"/>
      <c r="H62" s="164"/>
      <c r="I62" s="164"/>
      <c r="J62" s="162"/>
      <c r="K62" s="206"/>
      <c r="L62" s="206"/>
      <c r="M62" s="159"/>
      <c r="N62" s="92"/>
      <c r="O62" s="163"/>
      <c r="P62" s="164"/>
      <c r="Q62" s="164"/>
      <c r="R62" s="162"/>
      <c r="S62" s="163"/>
      <c r="T62" s="164"/>
      <c r="U62" s="164"/>
      <c r="V62" s="162"/>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c r="IX62" s="206"/>
      <c r="IY62" s="206"/>
      <c r="IZ62" s="206"/>
      <c r="JA62" s="206"/>
      <c r="JB62" s="206"/>
      <c r="JC62" s="206"/>
      <c r="JD62" s="206"/>
      <c r="JE62" s="206"/>
      <c r="JF62" s="206"/>
      <c r="JG62" s="206"/>
      <c r="JH62" s="206"/>
      <c r="JI62" s="206"/>
      <c r="JJ62" s="206"/>
      <c r="JK62" s="206"/>
      <c r="JL62" s="206"/>
      <c r="JM62" s="206"/>
      <c r="JN62" s="206"/>
      <c r="JO62" s="206"/>
      <c r="JP62" s="206"/>
      <c r="JQ62" s="206"/>
      <c r="JR62" s="206"/>
      <c r="JS62" s="206"/>
      <c r="JT62" s="206"/>
      <c r="JU62" s="206"/>
      <c r="JV62" s="206"/>
      <c r="JW62" s="206"/>
      <c r="JX62" s="206"/>
      <c r="JY62" s="206"/>
      <c r="JZ62" s="206"/>
      <c r="KA62" s="206"/>
      <c r="KB62" s="206"/>
      <c r="KC62" s="206"/>
      <c r="KD62" s="206"/>
      <c r="KE62" s="206"/>
      <c r="KF62" s="206"/>
      <c r="KG62" s="206"/>
      <c r="KH62" s="206"/>
      <c r="KI62" s="206"/>
      <c r="KJ62" s="206"/>
      <c r="KK62" s="206"/>
      <c r="KL62" s="206"/>
      <c r="KM62" s="206"/>
      <c r="KN62" s="206"/>
      <c r="KO62" s="206"/>
      <c r="KP62" s="206"/>
      <c r="KQ62" s="206"/>
      <c r="KR62" s="206"/>
      <c r="KS62" s="206"/>
      <c r="KT62" s="206"/>
      <c r="KU62" s="206"/>
      <c r="KV62" s="206"/>
      <c r="KW62" s="206"/>
      <c r="KX62" s="206"/>
      <c r="KY62" s="206"/>
      <c r="KZ62" s="206"/>
      <c r="LA62" s="206"/>
      <c r="LB62" s="206"/>
      <c r="LC62" s="206"/>
      <c r="LD62" s="206"/>
      <c r="LE62" s="206"/>
      <c r="LF62" s="206"/>
      <c r="LG62" s="206"/>
      <c r="LH62" s="206"/>
      <c r="LI62" s="206"/>
      <c r="LJ62" s="206"/>
      <c r="LK62" s="206"/>
      <c r="LL62" s="206"/>
      <c r="LM62" s="206"/>
      <c r="LN62" s="206"/>
      <c r="LO62" s="206"/>
      <c r="LP62" s="206"/>
      <c r="LQ62" s="206"/>
      <c r="LR62" s="206"/>
      <c r="LS62" s="206"/>
      <c r="LT62" s="206"/>
      <c r="LU62" s="206"/>
      <c r="LV62" s="206"/>
      <c r="LW62" s="206"/>
      <c r="LX62" s="206"/>
      <c r="LY62" s="206"/>
      <c r="LZ62" s="206"/>
      <c r="MA62" s="206"/>
      <c r="MB62" s="206"/>
      <c r="MC62" s="206"/>
      <c r="MD62" s="206"/>
      <c r="ME62" s="206"/>
      <c r="MF62" s="206"/>
      <c r="MG62" s="206"/>
      <c r="MH62" s="206"/>
      <c r="MI62" s="206"/>
      <c r="MJ62" s="206"/>
      <c r="MK62" s="206"/>
      <c r="ML62" s="206"/>
      <c r="MM62" s="206"/>
      <c r="MN62" s="206"/>
      <c r="MO62" s="206"/>
      <c r="MP62" s="206"/>
      <c r="MQ62" s="206"/>
      <c r="MR62" s="206"/>
      <c r="MS62" s="206"/>
      <c r="MT62" s="206"/>
      <c r="MU62" s="206"/>
      <c r="MV62" s="206"/>
      <c r="MW62" s="206"/>
      <c r="MX62" s="206"/>
      <c r="MY62" s="206"/>
      <c r="MZ62" s="206"/>
      <c r="NA62" s="206"/>
      <c r="NB62" s="206"/>
      <c r="NC62" s="206"/>
      <c r="ND62" s="206"/>
      <c r="NE62" s="206"/>
      <c r="NF62" s="206"/>
      <c r="NG62" s="206"/>
      <c r="NH62" s="206"/>
      <c r="NI62" s="206"/>
      <c r="NJ62" s="206"/>
      <c r="NK62" s="206"/>
      <c r="NL62" s="206"/>
      <c r="NM62" s="206"/>
      <c r="NN62" s="206"/>
      <c r="NO62" s="206"/>
      <c r="NP62" s="206"/>
      <c r="NQ62" s="206"/>
      <c r="NR62" s="206"/>
      <c r="NS62" s="206"/>
      <c r="NT62" s="206"/>
      <c r="NU62" s="206"/>
      <c r="NV62" s="206"/>
      <c r="NW62" s="206"/>
      <c r="NX62" s="206"/>
      <c r="NY62" s="206"/>
      <c r="NZ62" s="206"/>
      <c r="OA62" s="206"/>
      <c r="OB62" s="206"/>
      <c r="OC62" s="206"/>
      <c r="OD62" s="206"/>
      <c r="OE62" s="206"/>
      <c r="OF62" s="206"/>
      <c r="OG62" s="206"/>
      <c r="OH62" s="206"/>
      <c r="OI62" s="206"/>
      <c r="OJ62" s="206"/>
      <c r="OK62" s="206"/>
      <c r="OL62" s="206"/>
      <c r="OM62" s="206"/>
      <c r="ON62" s="206"/>
      <c r="OO62" s="206"/>
      <c r="OP62" s="206"/>
      <c r="OQ62" s="206"/>
      <c r="OR62" s="206"/>
      <c r="OS62" s="206"/>
      <c r="OT62" s="206"/>
      <c r="OU62" s="206"/>
      <c r="OV62" s="206"/>
      <c r="OW62" s="206"/>
      <c r="OX62" s="206"/>
      <c r="OY62" s="206"/>
      <c r="OZ62" s="206"/>
      <c r="PA62" s="206"/>
      <c r="PB62" s="206"/>
      <c r="PC62" s="206"/>
      <c r="PD62" s="206"/>
      <c r="PE62" s="206"/>
      <c r="PF62" s="206"/>
      <c r="PG62" s="206"/>
      <c r="PH62" s="206"/>
      <c r="PI62" s="206"/>
      <c r="PJ62" s="206"/>
      <c r="PK62" s="206"/>
      <c r="PL62" s="206"/>
      <c r="PM62" s="206"/>
      <c r="PN62" s="206"/>
      <c r="PO62" s="206"/>
      <c r="PP62" s="206"/>
      <c r="PQ62" s="206"/>
      <c r="PR62" s="206"/>
      <c r="PS62" s="206"/>
      <c r="PT62" s="206"/>
      <c r="PU62" s="206"/>
      <c r="PV62" s="206"/>
      <c r="PW62" s="206"/>
      <c r="PX62" s="206"/>
      <c r="PY62" s="206"/>
      <c r="PZ62" s="206"/>
      <c r="QA62" s="206"/>
      <c r="QB62" s="206"/>
      <c r="QC62" s="206"/>
      <c r="QD62" s="206"/>
      <c r="QE62" s="206"/>
      <c r="QF62" s="206"/>
      <c r="QG62" s="206"/>
      <c r="QH62" s="206"/>
      <c r="QI62" s="206"/>
      <c r="QJ62" s="206"/>
      <c r="QK62" s="206"/>
      <c r="QL62" s="206"/>
      <c r="QM62" s="206"/>
      <c r="QN62" s="206"/>
      <c r="QO62" s="206"/>
      <c r="QP62" s="206"/>
      <c r="QQ62" s="206"/>
      <c r="QR62" s="206"/>
      <c r="QS62" s="206"/>
      <c r="QT62" s="206"/>
      <c r="QU62" s="206"/>
      <c r="QV62" s="206"/>
      <c r="QW62" s="206"/>
      <c r="QX62" s="206"/>
      <c r="QY62" s="206"/>
      <c r="QZ62" s="206"/>
      <c r="RA62" s="206"/>
      <c r="RB62" s="206"/>
      <c r="RC62" s="206"/>
      <c r="RD62" s="206"/>
      <c r="RE62" s="206"/>
      <c r="RF62" s="206"/>
      <c r="RG62" s="206"/>
      <c r="RH62" s="206"/>
      <c r="RI62" s="206"/>
      <c r="RJ62" s="206"/>
      <c r="RK62" s="206"/>
      <c r="RL62" s="206"/>
      <c r="RM62" s="206"/>
      <c r="RN62" s="206"/>
      <c r="RO62" s="206"/>
      <c r="RP62" s="206"/>
      <c r="RQ62" s="206"/>
      <c r="RR62" s="206"/>
      <c r="RS62" s="206"/>
      <c r="RT62" s="206"/>
      <c r="RU62" s="206"/>
      <c r="RV62" s="206"/>
      <c r="RW62" s="206"/>
      <c r="RX62" s="206"/>
      <c r="RY62" s="206"/>
      <c r="RZ62" s="206"/>
      <c r="SA62" s="206"/>
      <c r="SB62" s="206"/>
      <c r="SC62" s="206"/>
      <c r="SD62" s="206"/>
      <c r="SE62" s="206"/>
      <c r="SF62" s="206"/>
      <c r="SG62" s="206"/>
      <c r="SH62" s="206"/>
      <c r="SI62" s="206"/>
      <c r="SJ62" s="206"/>
      <c r="SK62" s="206"/>
      <c r="SL62" s="206"/>
      <c r="SM62" s="206"/>
      <c r="SN62" s="206"/>
      <c r="SO62" s="206"/>
      <c r="SP62" s="206"/>
      <c r="SQ62" s="206"/>
      <c r="SR62" s="206"/>
      <c r="SS62" s="206"/>
      <c r="ST62" s="206"/>
      <c r="SU62" s="206"/>
      <c r="SV62" s="206"/>
      <c r="SW62" s="206"/>
      <c r="SX62" s="206"/>
      <c r="SY62" s="206"/>
      <c r="SZ62" s="206"/>
      <c r="TA62" s="206"/>
      <c r="TB62" s="206"/>
      <c r="TC62" s="206"/>
      <c r="TD62" s="206"/>
      <c r="TE62" s="206"/>
      <c r="TF62" s="206"/>
      <c r="TG62" s="206"/>
      <c r="TH62" s="206"/>
      <c r="TI62" s="206"/>
      <c r="TJ62" s="206"/>
      <c r="TK62" s="206"/>
      <c r="TL62" s="206"/>
      <c r="TM62" s="206"/>
      <c r="TN62" s="206"/>
      <c r="TO62" s="206"/>
      <c r="TP62" s="206"/>
      <c r="TQ62" s="206"/>
      <c r="TR62" s="206"/>
      <c r="TS62" s="206"/>
      <c r="TT62" s="206"/>
      <c r="TU62" s="206"/>
      <c r="TV62" s="206"/>
      <c r="TW62" s="206"/>
      <c r="TX62" s="206"/>
      <c r="TY62" s="206"/>
      <c r="TZ62" s="206"/>
      <c r="UA62" s="206"/>
      <c r="UB62" s="206"/>
      <c r="UC62" s="206"/>
      <c r="UD62" s="206"/>
      <c r="UE62" s="206"/>
      <c r="UF62" s="206"/>
      <c r="UG62" s="206"/>
      <c r="UH62" s="206"/>
      <c r="UI62" s="206"/>
      <c r="UJ62" s="206"/>
      <c r="UK62" s="206"/>
      <c r="UL62" s="206"/>
      <c r="UM62" s="206"/>
      <c r="UN62" s="206"/>
      <c r="UO62" s="206"/>
      <c r="UP62" s="206"/>
      <c r="UQ62" s="206"/>
      <c r="UR62" s="206"/>
      <c r="US62" s="206"/>
      <c r="UT62" s="206"/>
      <c r="UU62" s="206"/>
      <c r="UV62" s="206"/>
      <c r="UW62" s="206"/>
      <c r="UX62" s="206"/>
      <c r="UY62" s="206"/>
      <c r="UZ62" s="206"/>
      <c r="VA62" s="206"/>
      <c r="VB62" s="206"/>
      <c r="VC62" s="206"/>
      <c r="VD62" s="206"/>
      <c r="VE62" s="206"/>
      <c r="VF62" s="206"/>
      <c r="VG62" s="206"/>
      <c r="VH62" s="206"/>
      <c r="VI62" s="206"/>
      <c r="VJ62" s="206"/>
      <c r="VK62" s="206"/>
      <c r="VL62" s="206"/>
      <c r="VM62" s="206"/>
      <c r="VN62" s="206"/>
      <c r="VO62" s="206"/>
      <c r="VP62" s="206"/>
      <c r="VQ62" s="206"/>
      <c r="VR62" s="206"/>
      <c r="VS62" s="206"/>
      <c r="VT62" s="206"/>
      <c r="VU62" s="206"/>
      <c r="VV62" s="206"/>
      <c r="VW62" s="206"/>
      <c r="VX62" s="206"/>
      <c r="VY62" s="206"/>
      <c r="VZ62" s="206"/>
      <c r="WA62" s="206"/>
      <c r="WB62" s="206"/>
      <c r="WC62" s="206"/>
      <c r="WD62" s="206"/>
      <c r="WE62" s="206"/>
      <c r="WF62" s="206"/>
      <c r="WG62" s="206"/>
      <c r="WH62" s="206"/>
      <c r="WI62" s="206"/>
      <c r="WJ62" s="206"/>
      <c r="WK62" s="206"/>
      <c r="WL62" s="206"/>
      <c r="WM62" s="206"/>
      <c r="WN62" s="206"/>
      <c r="WO62" s="206"/>
      <c r="WP62" s="206"/>
      <c r="WQ62" s="206"/>
      <c r="WR62" s="206"/>
      <c r="WS62" s="206"/>
      <c r="WT62" s="206"/>
      <c r="WU62" s="206"/>
      <c r="WV62" s="206"/>
      <c r="WW62" s="206"/>
      <c r="WX62" s="206"/>
      <c r="WY62" s="206"/>
      <c r="WZ62" s="206"/>
      <c r="XA62" s="206"/>
      <c r="XB62" s="206"/>
      <c r="XC62" s="206"/>
      <c r="XD62" s="206"/>
      <c r="XE62" s="206"/>
      <c r="XF62" s="206"/>
      <c r="XG62" s="206"/>
      <c r="XH62" s="206"/>
      <c r="XI62" s="206"/>
      <c r="XJ62" s="206"/>
      <c r="XK62" s="206"/>
      <c r="XL62" s="206"/>
      <c r="XM62" s="206"/>
      <c r="XN62" s="206"/>
      <c r="XO62" s="206"/>
      <c r="XP62" s="206"/>
      <c r="XQ62" s="206"/>
      <c r="XR62" s="206"/>
      <c r="XS62" s="206"/>
      <c r="XT62" s="206"/>
    </row>
    <row r="63" spans="1:644" customFormat="1">
      <c r="A63" s="159"/>
      <c r="B63" s="92"/>
      <c r="C63" s="163"/>
      <c r="D63" s="164"/>
      <c r="E63" s="164"/>
      <c r="F63" s="162"/>
      <c r="G63" s="163"/>
      <c r="H63" s="164"/>
      <c r="I63" s="164"/>
      <c r="J63" s="162"/>
      <c r="K63" s="206"/>
      <c r="L63" s="206"/>
      <c r="M63" s="159"/>
      <c r="N63" s="92"/>
      <c r="O63" s="163"/>
      <c r="P63" s="164"/>
      <c r="Q63" s="164"/>
      <c r="R63" s="162"/>
      <c r="S63" s="163"/>
      <c r="T63" s="164"/>
      <c r="U63" s="164"/>
      <c r="V63" s="162"/>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c r="IX63" s="206"/>
      <c r="IY63" s="206"/>
      <c r="IZ63" s="206"/>
      <c r="JA63" s="206"/>
      <c r="JB63" s="206"/>
      <c r="JC63" s="206"/>
      <c r="JD63" s="206"/>
      <c r="JE63" s="206"/>
      <c r="JF63" s="206"/>
      <c r="JG63" s="206"/>
      <c r="JH63" s="206"/>
      <c r="JI63" s="206"/>
      <c r="JJ63" s="206"/>
      <c r="JK63" s="206"/>
      <c r="JL63" s="206"/>
      <c r="JM63" s="206"/>
      <c r="JN63" s="206"/>
      <c r="JO63" s="206"/>
      <c r="JP63" s="206"/>
      <c r="JQ63" s="206"/>
      <c r="JR63" s="206"/>
      <c r="JS63" s="206"/>
      <c r="JT63" s="206"/>
      <c r="JU63" s="206"/>
      <c r="JV63" s="206"/>
      <c r="JW63" s="206"/>
      <c r="JX63" s="206"/>
      <c r="JY63" s="206"/>
      <c r="JZ63" s="206"/>
      <c r="KA63" s="206"/>
      <c r="KB63" s="206"/>
      <c r="KC63" s="206"/>
      <c r="KD63" s="206"/>
      <c r="KE63" s="206"/>
      <c r="KF63" s="206"/>
      <c r="KG63" s="206"/>
      <c r="KH63" s="206"/>
      <c r="KI63" s="206"/>
      <c r="KJ63" s="206"/>
      <c r="KK63" s="206"/>
      <c r="KL63" s="206"/>
      <c r="KM63" s="206"/>
      <c r="KN63" s="206"/>
      <c r="KO63" s="206"/>
      <c r="KP63" s="206"/>
      <c r="KQ63" s="206"/>
      <c r="KR63" s="206"/>
      <c r="KS63" s="206"/>
      <c r="KT63" s="206"/>
      <c r="KU63" s="206"/>
      <c r="KV63" s="206"/>
      <c r="KW63" s="206"/>
      <c r="KX63" s="206"/>
      <c r="KY63" s="206"/>
      <c r="KZ63" s="206"/>
      <c r="LA63" s="206"/>
      <c r="LB63" s="206"/>
      <c r="LC63" s="206"/>
      <c r="LD63" s="206"/>
      <c r="LE63" s="206"/>
      <c r="LF63" s="206"/>
      <c r="LG63" s="206"/>
      <c r="LH63" s="206"/>
      <c r="LI63" s="206"/>
      <c r="LJ63" s="206"/>
      <c r="LK63" s="206"/>
      <c r="LL63" s="206"/>
      <c r="LM63" s="206"/>
      <c r="LN63" s="206"/>
      <c r="LO63" s="206"/>
      <c r="LP63" s="206"/>
      <c r="LQ63" s="206"/>
      <c r="LR63" s="206"/>
      <c r="LS63" s="206"/>
      <c r="LT63" s="206"/>
      <c r="LU63" s="206"/>
      <c r="LV63" s="206"/>
      <c r="LW63" s="206"/>
      <c r="LX63" s="206"/>
      <c r="LY63" s="206"/>
      <c r="LZ63" s="206"/>
      <c r="MA63" s="206"/>
      <c r="MB63" s="206"/>
      <c r="MC63" s="206"/>
      <c r="MD63" s="206"/>
      <c r="ME63" s="206"/>
      <c r="MF63" s="206"/>
      <c r="MG63" s="206"/>
      <c r="MH63" s="206"/>
      <c r="MI63" s="206"/>
      <c r="MJ63" s="206"/>
      <c r="MK63" s="206"/>
      <c r="ML63" s="206"/>
      <c r="MM63" s="206"/>
      <c r="MN63" s="206"/>
      <c r="MO63" s="206"/>
      <c r="MP63" s="206"/>
      <c r="MQ63" s="206"/>
      <c r="MR63" s="206"/>
      <c r="MS63" s="206"/>
      <c r="MT63" s="206"/>
      <c r="MU63" s="206"/>
      <c r="MV63" s="206"/>
      <c r="MW63" s="206"/>
      <c r="MX63" s="206"/>
      <c r="MY63" s="206"/>
      <c r="MZ63" s="206"/>
      <c r="NA63" s="206"/>
      <c r="NB63" s="206"/>
      <c r="NC63" s="206"/>
      <c r="ND63" s="206"/>
      <c r="NE63" s="206"/>
      <c r="NF63" s="206"/>
      <c r="NG63" s="206"/>
      <c r="NH63" s="206"/>
      <c r="NI63" s="206"/>
      <c r="NJ63" s="206"/>
      <c r="NK63" s="206"/>
      <c r="NL63" s="206"/>
      <c r="NM63" s="206"/>
      <c r="NN63" s="206"/>
      <c r="NO63" s="206"/>
      <c r="NP63" s="206"/>
      <c r="NQ63" s="206"/>
      <c r="NR63" s="206"/>
      <c r="NS63" s="206"/>
      <c r="NT63" s="206"/>
      <c r="NU63" s="206"/>
      <c r="NV63" s="206"/>
      <c r="NW63" s="206"/>
      <c r="NX63" s="206"/>
      <c r="NY63" s="206"/>
      <c r="NZ63" s="206"/>
      <c r="OA63" s="206"/>
      <c r="OB63" s="206"/>
      <c r="OC63" s="206"/>
      <c r="OD63" s="206"/>
      <c r="OE63" s="206"/>
      <c r="OF63" s="206"/>
      <c r="OG63" s="206"/>
      <c r="OH63" s="206"/>
      <c r="OI63" s="206"/>
      <c r="OJ63" s="206"/>
      <c r="OK63" s="206"/>
      <c r="OL63" s="206"/>
      <c r="OM63" s="206"/>
      <c r="ON63" s="206"/>
      <c r="OO63" s="206"/>
      <c r="OP63" s="206"/>
      <c r="OQ63" s="206"/>
      <c r="OR63" s="206"/>
      <c r="OS63" s="206"/>
      <c r="OT63" s="206"/>
      <c r="OU63" s="206"/>
      <c r="OV63" s="206"/>
      <c r="OW63" s="206"/>
      <c r="OX63" s="206"/>
      <c r="OY63" s="206"/>
      <c r="OZ63" s="206"/>
      <c r="PA63" s="206"/>
      <c r="PB63" s="206"/>
      <c r="PC63" s="206"/>
      <c r="PD63" s="206"/>
      <c r="PE63" s="206"/>
      <c r="PF63" s="206"/>
      <c r="PG63" s="206"/>
      <c r="PH63" s="206"/>
      <c r="PI63" s="206"/>
      <c r="PJ63" s="206"/>
      <c r="PK63" s="206"/>
      <c r="PL63" s="206"/>
      <c r="PM63" s="206"/>
      <c r="PN63" s="206"/>
      <c r="PO63" s="206"/>
      <c r="PP63" s="206"/>
      <c r="PQ63" s="206"/>
      <c r="PR63" s="206"/>
      <c r="PS63" s="206"/>
      <c r="PT63" s="206"/>
      <c r="PU63" s="206"/>
      <c r="PV63" s="206"/>
      <c r="PW63" s="206"/>
      <c r="PX63" s="206"/>
      <c r="PY63" s="206"/>
      <c r="PZ63" s="206"/>
      <c r="QA63" s="206"/>
      <c r="QB63" s="206"/>
      <c r="QC63" s="206"/>
      <c r="QD63" s="206"/>
      <c r="QE63" s="206"/>
      <c r="QF63" s="206"/>
      <c r="QG63" s="206"/>
      <c r="QH63" s="206"/>
      <c r="QI63" s="206"/>
      <c r="QJ63" s="206"/>
      <c r="QK63" s="206"/>
      <c r="QL63" s="206"/>
      <c r="QM63" s="206"/>
      <c r="QN63" s="206"/>
      <c r="QO63" s="206"/>
      <c r="QP63" s="206"/>
      <c r="QQ63" s="206"/>
      <c r="QR63" s="206"/>
      <c r="QS63" s="206"/>
      <c r="QT63" s="206"/>
      <c r="QU63" s="206"/>
      <c r="QV63" s="206"/>
      <c r="QW63" s="206"/>
      <c r="QX63" s="206"/>
      <c r="QY63" s="206"/>
      <c r="QZ63" s="206"/>
      <c r="RA63" s="206"/>
      <c r="RB63" s="206"/>
      <c r="RC63" s="206"/>
      <c r="RD63" s="206"/>
      <c r="RE63" s="206"/>
      <c r="RF63" s="206"/>
      <c r="RG63" s="206"/>
      <c r="RH63" s="206"/>
      <c r="RI63" s="206"/>
      <c r="RJ63" s="206"/>
      <c r="RK63" s="206"/>
      <c r="RL63" s="206"/>
      <c r="RM63" s="206"/>
      <c r="RN63" s="206"/>
      <c r="RO63" s="206"/>
      <c r="RP63" s="206"/>
      <c r="RQ63" s="206"/>
      <c r="RR63" s="206"/>
      <c r="RS63" s="206"/>
      <c r="RT63" s="206"/>
      <c r="RU63" s="206"/>
      <c r="RV63" s="206"/>
      <c r="RW63" s="206"/>
      <c r="RX63" s="206"/>
      <c r="RY63" s="206"/>
      <c r="RZ63" s="206"/>
      <c r="SA63" s="206"/>
      <c r="SB63" s="206"/>
      <c r="SC63" s="206"/>
      <c r="SD63" s="206"/>
      <c r="SE63" s="206"/>
      <c r="SF63" s="206"/>
      <c r="SG63" s="206"/>
      <c r="SH63" s="206"/>
      <c r="SI63" s="206"/>
      <c r="SJ63" s="206"/>
      <c r="SK63" s="206"/>
      <c r="SL63" s="206"/>
      <c r="SM63" s="206"/>
      <c r="SN63" s="206"/>
      <c r="SO63" s="206"/>
      <c r="SP63" s="206"/>
      <c r="SQ63" s="206"/>
      <c r="SR63" s="206"/>
      <c r="SS63" s="206"/>
      <c r="ST63" s="206"/>
      <c r="SU63" s="206"/>
      <c r="SV63" s="206"/>
      <c r="SW63" s="206"/>
      <c r="SX63" s="206"/>
      <c r="SY63" s="206"/>
      <c r="SZ63" s="206"/>
      <c r="TA63" s="206"/>
      <c r="TB63" s="206"/>
      <c r="TC63" s="206"/>
      <c r="TD63" s="206"/>
      <c r="TE63" s="206"/>
      <c r="TF63" s="206"/>
      <c r="TG63" s="206"/>
      <c r="TH63" s="206"/>
      <c r="TI63" s="206"/>
      <c r="TJ63" s="206"/>
      <c r="TK63" s="206"/>
      <c r="TL63" s="206"/>
      <c r="TM63" s="206"/>
      <c r="TN63" s="206"/>
      <c r="TO63" s="206"/>
      <c r="TP63" s="206"/>
      <c r="TQ63" s="206"/>
      <c r="TR63" s="206"/>
      <c r="TS63" s="206"/>
      <c r="TT63" s="206"/>
      <c r="TU63" s="206"/>
      <c r="TV63" s="206"/>
      <c r="TW63" s="206"/>
      <c r="TX63" s="206"/>
      <c r="TY63" s="206"/>
      <c r="TZ63" s="206"/>
      <c r="UA63" s="206"/>
      <c r="UB63" s="206"/>
      <c r="UC63" s="206"/>
      <c r="UD63" s="206"/>
      <c r="UE63" s="206"/>
      <c r="UF63" s="206"/>
      <c r="UG63" s="206"/>
      <c r="UH63" s="206"/>
      <c r="UI63" s="206"/>
      <c r="UJ63" s="206"/>
      <c r="UK63" s="206"/>
      <c r="UL63" s="206"/>
      <c r="UM63" s="206"/>
      <c r="UN63" s="206"/>
      <c r="UO63" s="206"/>
      <c r="UP63" s="206"/>
      <c r="UQ63" s="206"/>
      <c r="UR63" s="206"/>
      <c r="US63" s="206"/>
      <c r="UT63" s="206"/>
      <c r="UU63" s="206"/>
      <c r="UV63" s="206"/>
      <c r="UW63" s="206"/>
      <c r="UX63" s="206"/>
      <c r="UY63" s="206"/>
      <c r="UZ63" s="206"/>
      <c r="VA63" s="206"/>
      <c r="VB63" s="206"/>
      <c r="VC63" s="206"/>
      <c r="VD63" s="206"/>
      <c r="VE63" s="206"/>
      <c r="VF63" s="206"/>
      <c r="VG63" s="206"/>
      <c r="VH63" s="206"/>
      <c r="VI63" s="206"/>
      <c r="VJ63" s="206"/>
      <c r="VK63" s="206"/>
      <c r="VL63" s="206"/>
      <c r="VM63" s="206"/>
      <c r="VN63" s="206"/>
      <c r="VO63" s="206"/>
      <c r="VP63" s="206"/>
      <c r="VQ63" s="206"/>
      <c r="VR63" s="206"/>
      <c r="VS63" s="206"/>
      <c r="VT63" s="206"/>
      <c r="VU63" s="206"/>
      <c r="VV63" s="206"/>
      <c r="VW63" s="206"/>
      <c r="VX63" s="206"/>
      <c r="VY63" s="206"/>
      <c r="VZ63" s="206"/>
      <c r="WA63" s="206"/>
      <c r="WB63" s="206"/>
      <c r="WC63" s="206"/>
      <c r="WD63" s="206"/>
      <c r="WE63" s="206"/>
      <c r="WF63" s="206"/>
      <c r="WG63" s="206"/>
      <c r="WH63" s="206"/>
      <c r="WI63" s="206"/>
      <c r="WJ63" s="206"/>
      <c r="WK63" s="206"/>
      <c r="WL63" s="206"/>
      <c r="WM63" s="206"/>
      <c r="WN63" s="206"/>
      <c r="WO63" s="206"/>
      <c r="WP63" s="206"/>
      <c r="WQ63" s="206"/>
      <c r="WR63" s="206"/>
      <c r="WS63" s="206"/>
      <c r="WT63" s="206"/>
      <c r="WU63" s="206"/>
      <c r="WV63" s="206"/>
      <c r="WW63" s="206"/>
      <c r="WX63" s="206"/>
      <c r="WY63" s="206"/>
      <c r="WZ63" s="206"/>
      <c r="XA63" s="206"/>
      <c r="XB63" s="206"/>
      <c r="XC63" s="206"/>
      <c r="XD63" s="206"/>
      <c r="XE63" s="206"/>
      <c r="XF63" s="206"/>
      <c r="XG63" s="206"/>
      <c r="XH63" s="206"/>
      <c r="XI63" s="206"/>
      <c r="XJ63" s="206"/>
      <c r="XK63" s="206"/>
      <c r="XL63" s="206"/>
      <c r="XM63" s="206"/>
      <c r="XN63" s="206"/>
      <c r="XO63" s="206"/>
      <c r="XP63" s="206"/>
      <c r="XQ63" s="206"/>
      <c r="XR63" s="206"/>
      <c r="XS63" s="206"/>
      <c r="XT63" s="206"/>
    </row>
    <row r="64" spans="1:644" customFormat="1">
      <c r="A64" s="159"/>
      <c r="B64" s="92"/>
      <c r="C64" s="163"/>
      <c r="D64" s="164"/>
      <c r="E64" s="164"/>
      <c r="F64" s="162"/>
      <c r="G64" s="163"/>
      <c r="H64" s="164"/>
      <c r="I64" s="164"/>
      <c r="J64" s="162"/>
      <c r="K64" s="206"/>
      <c r="L64" s="206"/>
      <c r="M64" s="159"/>
      <c r="N64" s="92"/>
      <c r="O64" s="163"/>
      <c r="P64" s="164"/>
      <c r="Q64" s="164"/>
      <c r="R64" s="162"/>
      <c r="S64" s="163"/>
      <c r="T64" s="164"/>
      <c r="U64" s="164"/>
      <c r="V64" s="162"/>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c r="IC64" s="206"/>
      <c r="ID64" s="206"/>
      <c r="IE64" s="206"/>
      <c r="IF64" s="206"/>
      <c r="IG64" s="206"/>
      <c r="IH64" s="206"/>
      <c r="II64" s="206"/>
      <c r="IJ64" s="206"/>
      <c r="IK64" s="206"/>
      <c r="IL64" s="206"/>
      <c r="IM64" s="206"/>
      <c r="IN64" s="206"/>
      <c r="IO64" s="206"/>
      <c r="IP64" s="206"/>
      <c r="IQ64" s="206"/>
      <c r="IR64" s="206"/>
      <c r="IS64" s="206"/>
      <c r="IT64" s="206"/>
      <c r="IU64" s="206"/>
      <c r="IV64" s="206"/>
      <c r="IW64" s="206"/>
      <c r="IX64" s="206"/>
      <c r="IY64" s="206"/>
      <c r="IZ64" s="206"/>
      <c r="JA64" s="206"/>
      <c r="JB64" s="206"/>
      <c r="JC64" s="206"/>
      <c r="JD64" s="206"/>
      <c r="JE64" s="206"/>
      <c r="JF64" s="206"/>
      <c r="JG64" s="206"/>
      <c r="JH64" s="206"/>
      <c r="JI64" s="206"/>
      <c r="JJ64" s="206"/>
      <c r="JK64" s="206"/>
      <c r="JL64" s="206"/>
      <c r="JM64" s="206"/>
      <c r="JN64" s="206"/>
      <c r="JO64" s="206"/>
      <c r="JP64" s="206"/>
      <c r="JQ64" s="206"/>
      <c r="JR64" s="206"/>
      <c r="JS64" s="206"/>
      <c r="JT64" s="206"/>
      <c r="JU64" s="206"/>
      <c r="JV64" s="206"/>
      <c r="JW64" s="206"/>
      <c r="JX64" s="206"/>
      <c r="JY64" s="206"/>
      <c r="JZ64" s="206"/>
      <c r="KA64" s="206"/>
      <c r="KB64" s="206"/>
      <c r="KC64" s="206"/>
      <c r="KD64" s="206"/>
      <c r="KE64" s="206"/>
      <c r="KF64" s="206"/>
      <c r="KG64" s="206"/>
      <c r="KH64" s="206"/>
      <c r="KI64" s="206"/>
      <c r="KJ64" s="206"/>
      <c r="KK64" s="206"/>
      <c r="KL64" s="206"/>
      <c r="KM64" s="206"/>
      <c r="KN64" s="206"/>
      <c r="KO64" s="206"/>
      <c r="KP64" s="206"/>
      <c r="KQ64" s="206"/>
      <c r="KR64" s="206"/>
      <c r="KS64" s="206"/>
      <c r="KT64" s="206"/>
      <c r="KU64" s="206"/>
      <c r="KV64" s="206"/>
      <c r="KW64" s="206"/>
      <c r="KX64" s="206"/>
      <c r="KY64" s="206"/>
      <c r="KZ64" s="206"/>
      <c r="LA64" s="206"/>
      <c r="LB64" s="206"/>
      <c r="LC64" s="206"/>
      <c r="LD64" s="206"/>
      <c r="LE64" s="206"/>
      <c r="LF64" s="206"/>
      <c r="LG64" s="206"/>
      <c r="LH64" s="206"/>
      <c r="LI64" s="206"/>
      <c r="LJ64" s="206"/>
      <c r="LK64" s="206"/>
      <c r="LL64" s="206"/>
      <c r="LM64" s="206"/>
      <c r="LN64" s="206"/>
      <c r="LO64" s="206"/>
      <c r="LP64" s="206"/>
      <c r="LQ64" s="206"/>
      <c r="LR64" s="206"/>
      <c r="LS64" s="206"/>
      <c r="LT64" s="206"/>
      <c r="LU64" s="206"/>
      <c r="LV64" s="206"/>
      <c r="LW64" s="206"/>
      <c r="LX64" s="206"/>
      <c r="LY64" s="206"/>
      <c r="LZ64" s="206"/>
      <c r="MA64" s="206"/>
      <c r="MB64" s="206"/>
      <c r="MC64" s="206"/>
      <c r="MD64" s="206"/>
      <c r="ME64" s="206"/>
      <c r="MF64" s="206"/>
      <c r="MG64" s="206"/>
      <c r="MH64" s="206"/>
      <c r="MI64" s="206"/>
      <c r="MJ64" s="206"/>
      <c r="MK64" s="206"/>
      <c r="ML64" s="206"/>
      <c r="MM64" s="206"/>
      <c r="MN64" s="206"/>
      <c r="MO64" s="206"/>
      <c r="MP64" s="206"/>
      <c r="MQ64" s="206"/>
      <c r="MR64" s="206"/>
      <c r="MS64" s="206"/>
      <c r="MT64" s="206"/>
      <c r="MU64" s="206"/>
      <c r="MV64" s="206"/>
      <c r="MW64" s="206"/>
      <c r="MX64" s="206"/>
      <c r="MY64" s="206"/>
      <c r="MZ64" s="206"/>
      <c r="NA64" s="206"/>
      <c r="NB64" s="206"/>
      <c r="NC64" s="206"/>
      <c r="ND64" s="206"/>
      <c r="NE64" s="206"/>
      <c r="NF64" s="206"/>
      <c r="NG64" s="206"/>
      <c r="NH64" s="206"/>
      <c r="NI64" s="206"/>
      <c r="NJ64" s="206"/>
      <c r="NK64" s="206"/>
      <c r="NL64" s="206"/>
      <c r="NM64" s="206"/>
      <c r="NN64" s="206"/>
      <c r="NO64" s="206"/>
      <c r="NP64" s="206"/>
      <c r="NQ64" s="206"/>
      <c r="NR64" s="206"/>
      <c r="NS64" s="206"/>
      <c r="NT64" s="206"/>
      <c r="NU64" s="206"/>
      <c r="NV64" s="206"/>
      <c r="NW64" s="206"/>
      <c r="NX64" s="206"/>
      <c r="NY64" s="206"/>
      <c r="NZ64" s="206"/>
      <c r="OA64" s="206"/>
      <c r="OB64" s="206"/>
      <c r="OC64" s="206"/>
      <c r="OD64" s="206"/>
      <c r="OE64" s="206"/>
      <c r="OF64" s="206"/>
      <c r="OG64" s="206"/>
      <c r="OH64" s="206"/>
      <c r="OI64" s="206"/>
      <c r="OJ64" s="206"/>
      <c r="OK64" s="206"/>
      <c r="OL64" s="206"/>
      <c r="OM64" s="206"/>
      <c r="ON64" s="206"/>
      <c r="OO64" s="206"/>
      <c r="OP64" s="206"/>
      <c r="OQ64" s="206"/>
      <c r="OR64" s="206"/>
      <c r="OS64" s="206"/>
      <c r="OT64" s="206"/>
      <c r="OU64" s="206"/>
      <c r="OV64" s="206"/>
      <c r="OW64" s="206"/>
      <c r="OX64" s="206"/>
      <c r="OY64" s="206"/>
      <c r="OZ64" s="206"/>
      <c r="PA64" s="206"/>
      <c r="PB64" s="206"/>
      <c r="PC64" s="206"/>
      <c r="PD64" s="206"/>
      <c r="PE64" s="206"/>
      <c r="PF64" s="206"/>
      <c r="PG64" s="206"/>
      <c r="PH64" s="206"/>
      <c r="PI64" s="206"/>
      <c r="PJ64" s="206"/>
      <c r="PK64" s="206"/>
      <c r="PL64" s="206"/>
      <c r="PM64" s="206"/>
      <c r="PN64" s="206"/>
      <c r="PO64" s="206"/>
      <c r="PP64" s="206"/>
      <c r="PQ64" s="206"/>
      <c r="PR64" s="206"/>
      <c r="PS64" s="206"/>
      <c r="PT64" s="206"/>
      <c r="PU64" s="206"/>
      <c r="PV64" s="206"/>
      <c r="PW64" s="206"/>
      <c r="PX64" s="206"/>
      <c r="PY64" s="206"/>
      <c r="PZ64" s="206"/>
      <c r="QA64" s="206"/>
      <c r="QB64" s="206"/>
      <c r="QC64" s="206"/>
      <c r="QD64" s="206"/>
      <c r="QE64" s="206"/>
      <c r="QF64" s="206"/>
      <c r="QG64" s="206"/>
      <c r="QH64" s="206"/>
      <c r="QI64" s="206"/>
      <c r="QJ64" s="206"/>
      <c r="QK64" s="206"/>
      <c r="QL64" s="206"/>
      <c r="QM64" s="206"/>
      <c r="QN64" s="206"/>
      <c r="QO64" s="206"/>
      <c r="QP64" s="206"/>
      <c r="QQ64" s="206"/>
      <c r="QR64" s="206"/>
      <c r="QS64" s="206"/>
      <c r="QT64" s="206"/>
      <c r="QU64" s="206"/>
      <c r="QV64" s="206"/>
      <c r="QW64" s="206"/>
      <c r="QX64" s="206"/>
      <c r="QY64" s="206"/>
      <c r="QZ64" s="206"/>
      <c r="RA64" s="206"/>
      <c r="RB64" s="206"/>
      <c r="RC64" s="206"/>
      <c r="RD64" s="206"/>
      <c r="RE64" s="206"/>
      <c r="RF64" s="206"/>
      <c r="RG64" s="206"/>
      <c r="RH64" s="206"/>
      <c r="RI64" s="206"/>
      <c r="RJ64" s="206"/>
      <c r="RK64" s="206"/>
      <c r="RL64" s="206"/>
      <c r="RM64" s="206"/>
      <c r="RN64" s="206"/>
      <c r="RO64" s="206"/>
      <c r="RP64" s="206"/>
      <c r="RQ64" s="206"/>
      <c r="RR64" s="206"/>
      <c r="RS64" s="206"/>
      <c r="RT64" s="206"/>
      <c r="RU64" s="206"/>
      <c r="RV64" s="206"/>
      <c r="RW64" s="206"/>
      <c r="RX64" s="206"/>
      <c r="RY64" s="206"/>
      <c r="RZ64" s="206"/>
      <c r="SA64" s="206"/>
      <c r="SB64" s="206"/>
      <c r="SC64" s="206"/>
      <c r="SD64" s="206"/>
      <c r="SE64" s="206"/>
      <c r="SF64" s="206"/>
      <c r="SG64" s="206"/>
      <c r="SH64" s="206"/>
      <c r="SI64" s="206"/>
      <c r="SJ64" s="206"/>
      <c r="SK64" s="206"/>
      <c r="SL64" s="206"/>
      <c r="SM64" s="206"/>
      <c r="SN64" s="206"/>
      <c r="SO64" s="206"/>
      <c r="SP64" s="206"/>
      <c r="SQ64" s="206"/>
      <c r="SR64" s="206"/>
      <c r="SS64" s="206"/>
      <c r="ST64" s="206"/>
      <c r="SU64" s="206"/>
      <c r="SV64" s="206"/>
      <c r="SW64" s="206"/>
      <c r="SX64" s="206"/>
      <c r="SY64" s="206"/>
      <c r="SZ64" s="206"/>
      <c r="TA64" s="206"/>
      <c r="TB64" s="206"/>
      <c r="TC64" s="206"/>
      <c r="TD64" s="206"/>
      <c r="TE64" s="206"/>
      <c r="TF64" s="206"/>
      <c r="TG64" s="206"/>
      <c r="TH64" s="206"/>
      <c r="TI64" s="206"/>
      <c r="TJ64" s="206"/>
      <c r="TK64" s="206"/>
      <c r="TL64" s="206"/>
      <c r="TM64" s="206"/>
      <c r="TN64" s="206"/>
      <c r="TO64" s="206"/>
      <c r="TP64" s="206"/>
      <c r="TQ64" s="206"/>
      <c r="TR64" s="206"/>
      <c r="TS64" s="206"/>
      <c r="TT64" s="206"/>
      <c r="TU64" s="206"/>
      <c r="TV64" s="206"/>
      <c r="TW64" s="206"/>
      <c r="TX64" s="206"/>
      <c r="TY64" s="206"/>
      <c r="TZ64" s="206"/>
      <c r="UA64" s="206"/>
      <c r="UB64" s="206"/>
      <c r="UC64" s="206"/>
      <c r="UD64" s="206"/>
      <c r="UE64" s="206"/>
      <c r="UF64" s="206"/>
      <c r="UG64" s="206"/>
      <c r="UH64" s="206"/>
      <c r="UI64" s="206"/>
      <c r="UJ64" s="206"/>
      <c r="UK64" s="206"/>
      <c r="UL64" s="206"/>
      <c r="UM64" s="206"/>
      <c r="UN64" s="206"/>
      <c r="UO64" s="206"/>
      <c r="UP64" s="206"/>
      <c r="UQ64" s="206"/>
      <c r="UR64" s="206"/>
      <c r="US64" s="206"/>
      <c r="UT64" s="206"/>
      <c r="UU64" s="206"/>
      <c r="UV64" s="206"/>
      <c r="UW64" s="206"/>
      <c r="UX64" s="206"/>
      <c r="UY64" s="206"/>
      <c r="UZ64" s="206"/>
      <c r="VA64" s="206"/>
      <c r="VB64" s="206"/>
      <c r="VC64" s="206"/>
      <c r="VD64" s="206"/>
      <c r="VE64" s="206"/>
      <c r="VF64" s="206"/>
      <c r="VG64" s="206"/>
      <c r="VH64" s="206"/>
      <c r="VI64" s="206"/>
      <c r="VJ64" s="206"/>
      <c r="VK64" s="206"/>
      <c r="VL64" s="206"/>
      <c r="VM64" s="206"/>
      <c r="VN64" s="206"/>
      <c r="VO64" s="206"/>
      <c r="VP64" s="206"/>
      <c r="VQ64" s="206"/>
      <c r="VR64" s="206"/>
      <c r="VS64" s="206"/>
      <c r="VT64" s="206"/>
      <c r="VU64" s="206"/>
      <c r="VV64" s="206"/>
      <c r="VW64" s="206"/>
      <c r="VX64" s="206"/>
      <c r="VY64" s="206"/>
      <c r="VZ64" s="206"/>
      <c r="WA64" s="206"/>
      <c r="WB64" s="206"/>
      <c r="WC64" s="206"/>
      <c r="WD64" s="206"/>
      <c r="WE64" s="206"/>
      <c r="WF64" s="206"/>
      <c r="WG64" s="206"/>
      <c r="WH64" s="206"/>
      <c r="WI64" s="206"/>
      <c r="WJ64" s="206"/>
      <c r="WK64" s="206"/>
      <c r="WL64" s="206"/>
      <c r="WM64" s="206"/>
      <c r="WN64" s="206"/>
      <c r="WO64" s="206"/>
      <c r="WP64" s="206"/>
      <c r="WQ64" s="206"/>
      <c r="WR64" s="206"/>
      <c r="WS64" s="206"/>
      <c r="WT64" s="206"/>
      <c r="WU64" s="206"/>
      <c r="WV64" s="206"/>
      <c r="WW64" s="206"/>
      <c r="WX64" s="206"/>
      <c r="WY64" s="206"/>
      <c r="WZ64" s="206"/>
      <c r="XA64" s="206"/>
      <c r="XB64" s="206"/>
      <c r="XC64" s="206"/>
      <c r="XD64" s="206"/>
      <c r="XE64" s="206"/>
      <c r="XF64" s="206"/>
      <c r="XG64" s="206"/>
      <c r="XH64" s="206"/>
      <c r="XI64" s="206"/>
      <c r="XJ64" s="206"/>
      <c r="XK64" s="206"/>
      <c r="XL64" s="206"/>
      <c r="XM64" s="206"/>
      <c r="XN64" s="206"/>
      <c r="XO64" s="206"/>
      <c r="XP64" s="206"/>
      <c r="XQ64" s="206"/>
      <c r="XR64" s="206"/>
      <c r="XS64" s="206"/>
      <c r="XT64" s="206"/>
    </row>
    <row r="65" spans="1:644" customFormat="1">
      <c r="A65" s="159"/>
      <c r="B65" s="92"/>
      <c r="C65" s="163"/>
      <c r="D65" s="164"/>
      <c r="E65" s="164"/>
      <c r="F65" s="162"/>
      <c r="G65" s="163"/>
      <c r="H65" s="164"/>
      <c r="I65" s="164"/>
      <c r="J65" s="162"/>
      <c r="K65" s="206"/>
      <c r="L65" s="206"/>
      <c r="M65" s="159"/>
      <c r="N65" s="92"/>
      <c r="O65" s="163"/>
      <c r="P65" s="164"/>
      <c r="Q65" s="164"/>
      <c r="R65" s="162"/>
      <c r="S65" s="163"/>
      <c r="T65" s="164"/>
      <c r="U65" s="164"/>
      <c r="V65" s="162"/>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c r="IC65" s="206"/>
      <c r="ID65" s="206"/>
      <c r="IE65" s="206"/>
      <c r="IF65" s="206"/>
      <c r="IG65" s="206"/>
      <c r="IH65" s="206"/>
      <c r="II65" s="206"/>
      <c r="IJ65" s="206"/>
      <c r="IK65" s="206"/>
      <c r="IL65" s="206"/>
      <c r="IM65" s="206"/>
      <c r="IN65" s="206"/>
      <c r="IO65" s="206"/>
      <c r="IP65" s="206"/>
      <c r="IQ65" s="206"/>
      <c r="IR65" s="206"/>
      <c r="IS65" s="206"/>
      <c r="IT65" s="206"/>
      <c r="IU65" s="206"/>
      <c r="IV65" s="206"/>
      <c r="IW65" s="206"/>
      <c r="IX65" s="206"/>
      <c r="IY65" s="206"/>
      <c r="IZ65" s="206"/>
      <c r="JA65" s="206"/>
      <c r="JB65" s="206"/>
      <c r="JC65" s="206"/>
      <c r="JD65" s="206"/>
      <c r="JE65" s="206"/>
      <c r="JF65" s="206"/>
      <c r="JG65" s="206"/>
      <c r="JH65" s="206"/>
      <c r="JI65" s="206"/>
      <c r="JJ65" s="206"/>
      <c r="JK65" s="206"/>
      <c r="JL65" s="206"/>
      <c r="JM65" s="206"/>
      <c r="JN65" s="206"/>
      <c r="JO65" s="206"/>
      <c r="JP65" s="206"/>
      <c r="JQ65" s="206"/>
      <c r="JR65" s="206"/>
      <c r="JS65" s="206"/>
      <c r="JT65" s="206"/>
      <c r="JU65" s="206"/>
      <c r="JV65" s="206"/>
      <c r="JW65" s="206"/>
      <c r="JX65" s="206"/>
      <c r="JY65" s="206"/>
      <c r="JZ65" s="206"/>
      <c r="KA65" s="206"/>
      <c r="KB65" s="206"/>
      <c r="KC65" s="206"/>
      <c r="KD65" s="206"/>
      <c r="KE65" s="206"/>
      <c r="KF65" s="206"/>
      <c r="KG65" s="206"/>
      <c r="KH65" s="206"/>
      <c r="KI65" s="206"/>
      <c r="KJ65" s="206"/>
      <c r="KK65" s="206"/>
      <c r="KL65" s="206"/>
      <c r="KM65" s="206"/>
      <c r="KN65" s="206"/>
      <c r="KO65" s="206"/>
      <c r="KP65" s="206"/>
      <c r="KQ65" s="206"/>
      <c r="KR65" s="206"/>
      <c r="KS65" s="206"/>
      <c r="KT65" s="206"/>
      <c r="KU65" s="206"/>
      <c r="KV65" s="206"/>
      <c r="KW65" s="206"/>
      <c r="KX65" s="206"/>
      <c r="KY65" s="206"/>
      <c r="KZ65" s="206"/>
      <c r="LA65" s="206"/>
      <c r="LB65" s="206"/>
      <c r="LC65" s="206"/>
      <c r="LD65" s="206"/>
      <c r="LE65" s="206"/>
      <c r="LF65" s="206"/>
      <c r="LG65" s="206"/>
      <c r="LH65" s="206"/>
      <c r="LI65" s="206"/>
      <c r="LJ65" s="206"/>
      <c r="LK65" s="206"/>
      <c r="LL65" s="206"/>
      <c r="LM65" s="206"/>
      <c r="LN65" s="206"/>
      <c r="LO65" s="206"/>
      <c r="LP65" s="206"/>
      <c r="LQ65" s="206"/>
      <c r="LR65" s="206"/>
      <c r="LS65" s="206"/>
      <c r="LT65" s="206"/>
      <c r="LU65" s="206"/>
      <c r="LV65" s="206"/>
      <c r="LW65" s="206"/>
      <c r="LX65" s="206"/>
      <c r="LY65" s="206"/>
      <c r="LZ65" s="206"/>
      <c r="MA65" s="206"/>
      <c r="MB65" s="206"/>
      <c r="MC65" s="206"/>
      <c r="MD65" s="206"/>
      <c r="ME65" s="206"/>
      <c r="MF65" s="206"/>
      <c r="MG65" s="206"/>
      <c r="MH65" s="206"/>
      <c r="MI65" s="206"/>
      <c r="MJ65" s="206"/>
      <c r="MK65" s="206"/>
      <c r="ML65" s="206"/>
      <c r="MM65" s="206"/>
      <c r="MN65" s="206"/>
      <c r="MO65" s="206"/>
      <c r="MP65" s="206"/>
      <c r="MQ65" s="206"/>
      <c r="MR65" s="206"/>
      <c r="MS65" s="206"/>
      <c r="MT65" s="206"/>
      <c r="MU65" s="206"/>
      <c r="MV65" s="206"/>
      <c r="MW65" s="206"/>
      <c r="MX65" s="206"/>
      <c r="MY65" s="206"/>
      <c r="MZ65" s="206"/>
      <c r="NA65" s="206"/>
      <c r="NB65" s="206"/>
      <c r="NC65" s="206"/>
      <c r="ND65" s="206"/>
      <c r="NE65" s="206"/>
      <c r="NF65" s="206"/>
      <c r="NG65" s="206"/>
      <c r="NH65" s="206"/>
      <c r="NI65" s="206"/>
      <c r="NJ65" s="206"/>
      <c r="NK65" s="206"/>
      <c r="NL65" s="206"/>
      <c r="NM65" s="206"/>
      <c r="NN65" s="206"/>
      <c r="NO65" s="206"/>
      <c r="NP65" s="206"/>
      <c r="NQ65" s="206"/>
      <c r="NR65" s="206"/>
      <c r="NS65" s="206"/>
      <c r="NT65" s="206"/>
      <c r="NU65" s="206"/>
      <c r="NV65" s="206"/>
      <c r="NW65" s="206"/>
      <c r="NX65" s="206"/>
      <c r="NY65" s="206"/>
      <c r="NZ65" s="206"/>
      <c r="OA65" s="206"/>
      <c r="OB65" s="206"/>
      <c r="OC65" s="206"/>
      <c r="OD65" s="206"/>
      <c r="OE65" s="206"/>
      <c r="OF65" s="206"/>
      <c r="OG65" s="206"/>
      <c r="OH65" s="206"/>
      <c r="OI65" s="206"/>
      <c r="OJ65" s="206"/>
      <c r="OK65" s="206"/>
      <c r="OL65" s="206"/>
      <c r="OM65" s="206"/>
      <c r="ON65" s="206"/>
      <c r="OO65" s="206"/>
      <c r="OP65" s="206"/>
      <c r="OQ65" s="206"/>
      <c r="OR65" s="206"/>
      <c r="OS65" s="206"/>
      <c r="OT65" s="206"/>
      <c r="OU65" s="206"/>
      <c r="OV65" s="206"/>
      <c r="OW65" s="206"/>
      <c r="OX65" s="206"/>
      <c r="OY65" s="206"/>
      <c r="OZ65" s="206"/>
      <c r="PA65" s="206"/>
      <c r="PB65" s="206"/>
      <c r="PC65" s="206"/>
      <c r="PD65" s="206"/>
      <c r="PE65" s="206"/>
      <c r="PF65" s="206"/>
      <c r="PG65" s="206"/>
      <c r="PH65" s="206"/>
      <c r="PI65" s="206"/>
      <c r="PJ65" s="206"/>
      <c r="PK65" s="206"/>
      <c r="PL65" s="206"/>
      <c r="PM65" s="206"/>
      <c r="PN65" s="206"/>
      <c r="PO65" s="206"/>
      <c r="PP65" s="206"/>
      <c r="PQ65" s="206"/>
      <c r="PR65" s="206"/>
      <c r="PS65" s="206"/>
      <c r="PT65" s="206"/>
      <c r="PU65" s="206"/>
      <c r="PV65" s="206"/>
      <c r="PW65" s="206"/>
      <c r="PX65" s="206"/>
      <c r="PY65" s="206"/>
      <c r="PZ65" s="206"/>
      <c r="QA65" s="206"/>
      <c r="QB65" s="206"/>
      <c r="QC65" s="206"/>
      <c r="QD65" s="206"/>
      <c r="QE65" s="206"/>
      <c r="QF65" s="206"/>
      <c r="QG65" s="206"/>
      <c r="QH65" s="206"/>
      <c r="QI65" s="206"/>
      <c r="QJ65" s="206"/>
      <c r="QK65" s="206"/>
      <c r="QL65" s="206"/>
      <c r="QM65" s="206"/>
      <c r="QN65" s="206"/>
      <c r="QO65" s="206"/>
      <c r="QP65" s="206"/>
      <c r="QQ65" s="206"/>
      <c r="QR65" s="206"/>
      <c r="QS65" s="206"/>
      <c r="QT65" s="206"/>
      <c r="QU65" s="206"/>
      <c r="QV65" s="206"/>
      <c r="QW65" s="206"/>
      <c r="QX65" s="206"/>
      <c r="QY65" s="206"/>
      <c r="QZ65" s="206"/>
      <c r="RA65" s="206"/>
      <c r="RB65" s="206"/>
      <c r="RC65" s="206"/>
      <c r="RD65" s="206"/>
      <c r="RE65" s="206"/>
      <c r="RF65" s="206"/>
      <c r="RG65" s="206"/>
      <c r="RH65" s="206"/>
      <c r="RI65" s="206"/>
      <c r="RJ65" s="206"/>
      <c r="RK65" s="206"/>
      <c r="RL65" s="206"/>
      <c r="RM65" s="206"/>
      <c r="RN65" s="206"/>
      <c r="RO65" s="206"/>
      <c r="RP65" s="206"/>
      <c r="RQ65" s="206"/>
      <c r="RR65" s="206"/>
      <c r="RS65" s="206"/>
      <c r="RT65" s="206"/>
      <c r="RU65" s="206"/>
      <c r="RV65" s="206"/>
      <c r="RW65" s="206"/>
      <c r="RX65" s="206"/>
      <c r="RY65" s="206"/>
      <c r="RZ65" s="206"/>
      <c r="SA65" s="206"/>
      <c r="SB65" s="206"/>
      <c r="SC65" s="206"/>
      <c r="SD65" s="206"/>
      <c r="SE65" s="206"/>
      <c r="SF65" s="206"/>
      <c r="SG65" s="206"/>
      <c r="SH65" s="206"/>
      <c r="SI65" s="206"/>
      <c r="SJ65" s="206"/>
      <c r="SK65" s="206"/>
      <c r="SL65" s="206"/>
      <c r="SM65" s="206"/>
      <c r="SN65" s="206"/>
      <c r="SO65" s="206"/>
      <c r="SP65" s="206"/>
      <c r="SQ65" s="206"/>
      <c r="SR65" s="206"/>
      <c r="SS65" s="206"/>
      <c r="ST65" s="206"/>
      <c r="SU65" s="206"/>
      <c r="SV65" s="206"/>
      <c r="SW65" s="206"/>
      <c r="SX65" s="206"/>
      <c r="SY65" s="206"/>
      <c r="SZ65" s="206"/>
      <c r="TA65" s="206"/>
      <c r="TB65" s="206"/>
      <c r="TC65" s="206"/>
      <c r="TD65" s="206"/>
      <c r="TE65" s="206"/>
      <c r="TF65" s="206"/>
      <c r="TG65" s="206"/>
      <c r="TH65" s="206"/>
      <c r="TI65" s="206"/>
      <c r="TJ65" s="206"/>
      <c r="TK65" s="206"/>
      <c r="TL65" s="206"/>
      <c r="TM65" s="206"/>
      <c r="TN65" s="206"/>
      <c r="TO65" s="206"/>
      <c r="TP65" s="206"/>
      <c r="TQ65" s="206"/>
      <c r="TR65" s="206"/>
      <c r="TS65" s="206"/>
      <c r="TT65" s="206"/>
      <c r="TU65" s="206"/>
      <c r="TV65" s="206"/>
      <c r="TW65" s="206"/>
      <c r="TX65" s="206"/>
      <c r="TY65" s="206"/>
      <c r="TZ65" s="206"/>
      <c r="UA65" s="206"/>
      <c r="UB65" s="206"/>
      <c r="UC65" s="206"/>
      <c r="UD65" s="206"/>
      <c r="UE65" s="206"/>
      <c r="UF65" s="206"/>
      <c r="UG65" s="206"/>
      <c r="UH65" s="206"/>
      <c r="UI65" s="206"/>
      <c r="UJ65" s="206"/>
      <c r="UK65" s="206"/>
      <c r="UL65" s="206"/>
      <c r="UM65" s="206"/>
      <c r="UN65" s="206"/>
      <c r="UO65" s="206"/>
      <c r="UP65" s="206"/>
      <c r="UQ65" s="206"/>
      <c r="UR65" s="206"/>
      <c r="US65" s="206"/>
      <c r="UT65" s="206"/>
      <c r="UU65" s="206"/>
      <c r="UV65" s="206"/>
      <c r="UW65" s="206"/>
      <c r="UX65" s="206"/>
      <c r="UY65" s="206"/>
      <c r="UZ65" s="206"/>
      <c r="VA65" s="206"/>
      <c r="VB65" s="206"/>
      <c r="VC65" s="206"/>
      <c r="VD65" s="206"/>
      <c r="VE65" s="206"/>
      <c r="VF65" s="206"/>
      <c r="VG65" s="206"/>
      <c r="VH65" s="206"/>
      <c r="VI65" s="206"/>
      <c r="VJ65" s="206"/>
      <c r="VK65" s="206"/>
      <c r="VL65" s="206"/>
      <c r="VM65" s="206"/>
      <c r="VN65" s="206"/>
      <c r="VO65" s="206"/>
      <c r="VP65" s="206"/>
      <c r="VQ65" s="206"/>
      <c r="VR65" s="206"/>
      <c r="VS65" s="206"/>
      <c r="VT65" s="206"/>
      <c r="VU65" s="206"/>
      <c r="VV65" s="206"/>
      <c r="VW65" s="206"/>
      <c r="VX65" s="206"/>
      <c r="VY65" s="206"/>
      <c r="VZ65" s="206"/>
      <c r="WA65" s="206"/>
      <c r="WB65" s="206"/>
      <c r="WC65" s="206"/>
      <c r="WD65" s="206"/>
      <c r="WE65" s="206"/>
      <c r="WF65" s="206"/>
      <c r="WG65" s="206"/>
      <c r="WH65" s="206"/>
      <c r="WI65" s="206"/>
      <c r="WJ65" s="206"/>
      <c r="WK65" s="206"/>
      <c r="WL65" s="206"/>
      <c r="WM65" s="206"/>
      <c r="WN65" s="206"/>
      <c r="WO65" s="206"/>
      <c r="WP65" s="206"/>
      <c r="WQ65" s="206"/>
      <c r="WR65" s="206"/>
      <c r="WS65" s="206"/>
      <c r="WT65" s="206"/>
      <c r="WU65" s="206"/>
      <c r="WV65" s="206"/>
      <c r="WW65" s="206"/>
      <c r="WX65" s="206"/>
      <c r="WY65" s="206"/>
      <c r="WZ65" s="206"/>
      <c r="XA65" s="206"/>
      <c r="XB65" s="206"/>
      <c r="XC65" s="206"/>
      <c r="XD65" s="206"/>
      <c r="XE65" s="206"/>
      <c r="XF65" s="206"/>
      <c r="XG65" s="206"/>
      <c r="XH65" s="206"/>
      <c r="XI65" s="206"/>
      <c r="XJ65" s="206"/>
      <c r="XK65" s="206"/>
      <c r="XL65" s="206"/>
      <c r="XM65" s="206"/>
      <c r="XN65" s="206"/>
      <c r="XO65" s="206"/>
      <c r="XP65" s="206"/>
      <c r="XQ65" s="206"/>
      <c r="XR65" s="206"/>
      <c r="XS65" s="206"/>
      <c r="XT65" s="206"/>
    </row>
    <row r="66" spans="1:644" customFormat="1">
      <c r="A66" s="159"/>
      <c r="B66" s="92"/>
      <c r="C66" s="163"/>
      <c r="D66" s="164"/>
      <c r="E66" s="164"/>
      <c r="F66" s="162"/>
      <c r="G66" s="163"/>
      <c r="H66" s="164"/>
      <c r="I66" s="164"/>
      <c r="J66" s="162"/>
      <c r="K66" s="206"/>
      <c r="L66" s="206"/>
      <c r="M66" s="159"/>
      <c r="N66" s="92"/>
      <c r="O66" s="163"/>
      <c r="P66" s="164"/>
      <c r="Q66" s="164"/>
      <c r="R66" s="162"/>
      <c r="S66" s="163"/>
      <c r="T66" s="164"/>
      <c r="U66" s="164"/>
      <c r="V66" s="162"/>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c r="IC66" s="206"/>
      <c r="ID66" s="206"/>
      <c r="IE66" s="206"/>
      <c r="IF66" s="206"/>
      <c r="IG66" s="206"/>
      <c r="IH66" s="206"/>
      <c r="II66" s="206"/>
      <c r="IJ66" s="206"/>
      <c r="IK66" s="206"/>
      <c r="IL66" s="206"/>
      <c r="IM66" s="206"/>
      <c r="IN66" s="206"/>
      <c r="IO66" s="206"/>
      <c r="IP66" s="206"/>
      <c r="IQ66" s="206"/>
      <c r="IR66" s="206"/>
      <c r="IS66" s="206"/>
      <c r="IT66" s="206"/>
      <c r="IU66" s="206"/>
      <c r="IV66" s="206"/>
      <c r="IW66" s="206"/>
      <c r="IX66" s="206"/>
      <c r="IY66" s="206"/>
      <c r="IZ66" s="206"/>
      <c r="JA66" s="206"/>
      <c r="JB66" s="206"/>
      <c r="JC66" s="206"/>
      <c r="JD66" s="206"/>
      <c r="JE66" s="206"/>
      <c r="JF66" s="206"/>
      <c r="JG66" s="206"/>
      <c r="JH66" s="206"/>
      <c r="JI66" s="206"/>
      <c r="JJ66" s="206"/>
      <c r="JK66" s="206"/>
      <c r="JL66" s="206"/>
      <c r="JM66" s="206"/>
      <c r="JN66" s="206"/>
      <c r="JO66" s="206"/>
      <c r="JP66" s="206"/>
      <c r="JQ66" s="206"/>
      <c r="JR66" s="206"/>
      <c r="JS66" s="206"/>
      <c r="JT66" s="206"/>
      <c r="JU66" s="206"/>
      <c r="JV66" s="206"/>
      <c r="JW66" s="206"/>
      <c r="JX66" s="206"/>
      <c r="JY66" s="206"/>
      <c r="JZ66" s="206"/>
      <c r="KA66" s="206"/>
      <c r="KB66" s="206"/>
      <c r="KC66" s="206"/>
      <c r="KD66" s="206"/>
      <c r="KE66" s="206"/>
      <c r="KF66" s="206"/>
      <c r="KG66" s="206"/>
      <c r="KH66" s="206"/>
      <c r="KI66" s="206"/>
      <c r="KJ66" s="206"/>
      <c r="KK66" s="206"/>
      <c r="KL66" s="206"/>
      <c r="KM66" s="206"/>
      <c r="KN66" s="206"/>
      <c r="KO66" s="206"/>
      <c r="KP66" s="206"/>
      <c r="KQ66" s="206"/>
      <c r="KR66" s="206"/>
      <c r="KS66" s="206"/>
      <c r="KT66" s="206"/>
      <c r="KU66" s="206"/>
      <c r="KV66" s="206"/>
      <c r="KW66" s="206"/>
      <c r="KX66" s="206"/>
      <c r="KY66" s="206"/>
      <c r="KZ66" s="206"/>
      <c r="LA66" s="206"/>
      <c r="LB66" s="206"/>
      <c r="LC66" s="206"/>
      <c r="LD66" s="206"/>
      <c r="LE66" s="206"/>
      <c r="LF66" s="206"/>
      <c r="LG66" s="206"/>
      <c r="LH66" s="206"/>
      <c r="LI66" s="206"/>
      <c r="LJ66" s="206"/>
      <c r="LK66" s="206"/>
      <c r="LL66" s="206"/>
      <c r="LM66" s="206"/>
      <c r="LN66" s="206"/>
      <c r="LO66" s="206"/>
      <c r="LP66" s="206"/>
      <c r="LQ66" s="206"/>
      <c r="LR66" s="206"/>
      <c r="LS66" s="206"/>
      <c r="LT66" s="206"/>
      <c r="LU66" s="206"/>
      <c r="LV66" s="206"/>
      <c r="LW66" s="206"/>
      <c r="LX66" s="206"/>
      <c r="LY66" s="206"/>
      <c r="LZ66" s="206"/>
      <c r="MA66" s="206"/>
      <c r="MB66" s="206"/>
      <c r="MC66" s="206"/>
      <c r="MD66" s="206"/>
      <c r="ME66" s="206"/>
      <c r="MF66" s="206"/>
      <c r="MG66" s="206"/>
      <c r="MH66" s="206"/>
      <c r="MI66" s="206"/>
      <c r="MJ66" s="206"/>
      <c r="MK66" s="206"/>
      <c r="ML66" s="206"/>
      <c r="MM66" s="206"/>
      <c r="MN66" s="206"/>
      <c r="MO66" s="206"/>
      <c r="MP66" s="206"/>
      <c r="MQ66" s="206"/>
      <c r="MR66" s="206"/>
      <c r="MS66" s="206"/>
      <c r="MT66" s="206"/>
      <c r="MU66" s="206"/>
      <c r="MV66" s="206"/>
      <c r="MW66" s="206"/>
      <c r="MX66" s="206"/>
      <c r="MY66" s="206"/>
      <c r="MZ66" s="206"/>
      <c r="NA66" s="206"/>
      <c r="NB66" s="206"/>
      <c r="NC66" s="206"/>
      <c r="ND66" s="206"/>
      <c r="NE66" s="206"/>
      <c r="NF66" s="206"/>
      <c r="NG66" s="206"/>
      <c r="NH66" s="206"/>
      <c r="NI66" s="206"/>
      <c r="NJ66" s="206"/>
      <c r="NK66" s="206"/>
      <c r="NL66" s="206"/>
      <c r="NM66" s="206"/>
      <c r="NN66" s="206"/>
      <c r="NO66" s="206"/>
      <c r="NP66" s="206"/>
      <c r="NQ66" s="206"/>
      <c r="NR66" s="206"/>
      <c r="NS66" s="206"/>
      <c r="NT66" s="206"/>
      <c r="NU66" s="206"/>
      <c r="NV66" s="206"/>
      <c r="NW66" s="206"/>
      <c r="NX66" s="206"/>
      <c r="NY66" s="206"/>
      <c r="NZ66" s="206"/>
      <c r="OA66" s="206"/>
      <c r="OB66" s="206"/>
      <c r="OC66" s="206"/>
      <c r="OD66" s="206"/>
      <c r="OE66" s="206"/>
      <c r="OF66" s="206"/>
      <c r="OG66" s="206"/>
      <c r="OH66" s="206"/>
      <c r="OI66" s="206"/>
      <c r="OJ66" s="206"/>
      <c r="OK66" s="206"/>
      <c r="OL66" s="206"/>
      <c r="OM66" s="206"/>
      <c r="ON66" s="206"/>
      <c r="OO66" s="206"/>
      <c r="OP66" s="206"/>
      <c r="OQ66" s="206"/>
      <c r="OR66" s="206"/>
      <c r="OS66" s="206"/>
      <c r="OT66" s="206"/>
      <c r="OU66" s="206"/>
      <c r="OV66" s="206"/>
      <c r="OW66" s="206"/>
      <c r="OX66" s="206"/>
      <c r="OY66" s="206"/>
      <c r="OZ66" s="206"/>
      <c r="PA66" s="206"/>
      <c r="PB66" s="206"/>
      <c r="PC66" s="206"/>
      <c r="PD66" s="206"/>
      <c r="PE66" s="206"/>
      <c r="PF66" s="206"/>
      <c r="PG66" s="206"/>
      <c r="PH66" s="206"/>
      <c r="PI66" s="206"/>
      <c r="PJ66" s="206"/>
      <c r="PK66" s="206"/>
      <c r="PL66" s="206"/>
      <c r="PM66" s="206"/>
      <c r="PN66" s="206"/>
      <c r="PO66" s="206"/>
      <c r="PP66" s="206"/>
      <c r="PQ66" s="206"/>
      <c r="PR66" s="206"/>
      <c r="PS66" s="206"/>
      <c r="PT66" s="206"/>
      <c r="PU66" s="206"/>
      <c r="PV66" s="206"/>
      <c r="PW66" s="206"/>
      <c r="PX66" s="206"/>
      <c r="PY66" s="206"/>
      <c r="PZ66" s="206"/>
      <c r="QA66" s="206"/>
      <c r="QB66" s="206"/>
      <c r="QC66" s="206"/>
      <c r="QD66" s="206"/>
      <c r="QE66" s="206"/>
      <c r="QF66" s="206"/>
      <c r="QG66" s="206"/>
      <c r="QH66" s="206"/>
      <c r="QI66" s="206"/>
      <c r="QJ66" s="206"/>
      <c r="QK66" s="206"/>
      <c r="QL66" s="206"/>
      <c r="QM66" s="206"/>
      <c r="QN66" s="206"/>
      <c r="QO66" s="206"/>
      <c r="QP66" s="206"/>
      <c r="QQ66" s="206"/>
      <c r="QR66" s="206"/>
      <c r="QS66" s="206"/>
      <c r="QT66" s="206"/>
      <c r="QU66" s="206"/>
      <c r="QV66" s="206"/>
      <c r="QW66" s="206"/>
      <c r="QX66" s="206"/>
      <c r="QY66" s="206"/>
      <c r="QZ66" s="206"/>
      <c r="RA66" s="206"/>
      <c r="RB66" s="206"/>
      <c r="RC66" s="206"/>
      <c r="RD66" s="206"/>
      <c r="RE66" s="206"/>
      <c r="RF66" s="206"/>
      <c r="RG66" s="206"/>
      <c r="RH66" s="206"/>
      <c r="RI66" s="206"/>
      <c r="RJ66" s="206"/>
      <c r="RK66" s="206"/>
      <c r="RL66" s="206"/>
      <c r="RM66" s="206"/>
      <c r="RN66" s="206"/>
      <c r="RO66" s="206"/>
      <c r="RP66" s="206"/>
      <c r="RQ66" s="206"/>
      <c r="RR66" s="206"/>
      <c r="RS66" s="206"/>
      <c r="RT66" s="206"/>
      <c r="RU66" s="206"/>
      <c r="RV66" s="206"/>
      <c r="RW66" s="206"/>
      <c r="RX66" s="206"/>
      <c r="RY66" s="206"/>
      <c r="RZ66" s="206"/>
      <c r="SA66" s="206"/>
      <c r="SB66" s="206"/>
      <c r="SC66" s="206"/>
      <c r="SD66" s="206"/>
      <c r="SE66" s="206"/>
      <c r="SF66" s="206"/>
      <c r="SG66" s="206"/>
      <c r="SH66" s="206"/>
      <c r="SI66" s="206"/>
      <c r="SJ66" s="206"/>
      <c r="SK66" s="206"/>
      <c r="SL66" s="206"/>
      <c r="SM66" s="206"/>
      <c r="SN66" s="206"/>
      <c r="SO66" s="206"/>
      <c r="SP66" s="206"/>
      <c r="SQ66" s="206"/>
      <c r="SR66" s="206"/>
      <c r="SS66" s="206"/>
      <c r="ST66" s="206"/>
      <c r="SU66" s="206"/>
      <c r="SV66" s="206"/>
      <c r="SW66" s="206"/>
      <c r="SX66" s="206"/>
      <c r="SY66" s="206"/>
      <c r="SZ66" s="206"/>
      <c r="TA66" s="206"/>
      <c r="TB66" s="206"/>
      <c r="TC66" s="206"/>
      <c r="TD66" s="206"/>
      <c r="TE66" s="206"/>
      <c r="TF66" s="206"/>
      <c r="TG66" s="206"/>
      <c r="TH66" s="206"/>
      <c r="TI66" s="206"/>
      <c r="TJ66" s="206"/>
      <c r="TK66" s="206"/>
      <c r="TL66" s="206"/>
      <c r="TM66" s="206"/>
      <c r="TN66" s="206"/>
      <c r="TO66" s="206"/>
      <c r="TP66" s="206"/>
      <c r="TQ66" s="206"/>
      <c r="TR66" s="206"/>
      <c r="TS66" s="206"/>
      <c r="TT66" s="206"/>
      <c r="TU66" s="206"/>
      <c r="TV66" s="206"/>
      <c r="TW66" s="206"/>
      <c r="TX66" s="206"/>
      <c r="TY66" s="206"/>
      <c r="TZ66" s="206"/>
      <c r="UA66" s="206"/>
      <c r="UB66" s="206"/>
      <c r="UC66" s="206"/>
      <c r="UD66" s="206"/>
      <c r="UE66" s="206"/>
      <c r="UF66" s="206"/>
      <c r="UG66" s="206"/>
      <c r="UH66" s="206"/>
      <c r="UI66" s="206"/>
      <c r="UJ66" s="206"/>
      <c r="UK66" s="206"/>
      <c r="UL66" s="206"/>
      <c r="UM66" s="206"/>
      <c r="UN66" s="206"/>
      <c r="UO66" s="206"/>
      <c r="UP66" s="206"/>
      <c r="UQ66" s="206"/>
      <c r="UR66" s="206"/>
      <c r="US66" s="206"/>
      <c r="UT66" s="206"/>
      <c r="UU66" s="206"/>
      <c r="UV66" s="206"/>
      <c r="UW66" s="206"/>
      <c r="UX66" s="206"/>
      <c r="UY66" s="206"/>
      <c r="UZ66" s="206"/>
      <c r="VA66" s="206"/>
      <c r="VB66" s="206"/>
      <c r="VC66" s="206"/>
      <c r="VD66" s="206"/>
      <c r="VE66" s="206"/>
      <c r="VF66" s="206"/>
      <c r="VG66" s="206"/>
      <c r="VH66" s="206"/>
      <c r="VI66" s="206"/>
      <c r="VJ66" s="206"/>
      <c r="VK66" s="206"/>
      <c r="VL66" s="206"/>
      <c r="VM66" s="206"/>
      <c r="VN66" s="206"/>
      <c r="VO66" s="206"/>
      <c r="VP66" s="206"/>
      <c r="VQ66" s="206"/>
      <c r="VR66" s="206"/>
      <c r="VS66" s="206"/>
      <c r="VT66" s="206"/>
      <c r="VU66" s="206"/>
      <c r="VV66" s="206"/>
      <c r="VW66" s="206"/>
      <c r="VX66" s="206"/>
      <c r="VY66" s="206"/>
      <c r="VZ66" s="206"/>
      <c r="WA66" s="206"/>
      <c r="WB66" s="206"/>
      <c r="WC66" s="206"/>
      <c r="WD66" s="206"/>
      <c r="WE66" s="206"/>
      <c r="WF66" s="206"/>
      <c r="WG66" s="206"/>
      <c r="WH66" s="206"/>
      <c r="WI66" s="206"/>
      <c r="WJ66" s="206"/>
      <c r="WK66" s="206"/>
      <c r="WL66" s="206"/>
      <c r="WM66" s="206"/>
      <c r="WN66" s="206"/>
      <c r="WO66" s="206"/>
      <c r="WP66" s="206"/>
      <c r="WQ66" s="206"/>
      <c r="WR66" s="206"/>
      <c r="WS66" s="206"/>
      <c r="WT66" s="206"/>
      <c r="WU66" s="206"/>
      <c r="WV66" s="206"/>
      <c r="WW66" s="206"/>
      <c r="WX66" s="206"/>
      <c r="WY66" s="206"/>
      <c r="WZ66" s="206"/>
      <c r="XA66" s="206"/>
      <c r="XB66" s="206"/>
      <c r="XC66" s="206"/>
      <c r="XD66" s="206"/>
      <c r="XE66" s="206"/>
      <c r="XF66" s="206"/>
      <c r="XG66" s="206"/>
      <c r="XH66" s="206"/>
      <c r="XI66" s="206"/>
      <c r="XJ66" s="206"/>
      <c r="XK66" s="206"/>
      <c r="XL66" s="206"/>
      <c r="XM66" s="206"/>
      <c r="XN66" s="206"/>
      <c r="XO66" s="206"/>
      <c r="XP66" s="206"/>
      <c r="XQ66" s="206"/>
      <c r="XR66" s="206"/>
      <c r="XS66" s="206"/>
      <c r="XT66" s="206"/>
    </row>
    <row r="67" spans="1:644" customFormat="1">
      <c r="A67" s="159"/>
      <c r="B67" s="92"/>
      <c r="C67" s="163"/>
      <c r="D67" s="164"/>
      <c r="E67" s="164"/>
      <c r="F67" s="162"/>
      <c r="G67" s="163"/>
      <c r="H67" s="164"/>
      <c r="I67" s="164"/>
      <c r="J67" s="162"/>
      <c r="K67" s="206"/>
      <c r="L67" s="206"/>
      <c r="M67" s="159"/>
      <c r="N67" s="92"/>
      <c r="O67" s="163"/>
      <c r="P67" s="164"/>
      <c r="Q67" s="164"/>
      <c r="R67" s="162"/>
      <c r="S67" s="163"/>
      <c r="T67" s="164"/>
      <c r="U67" s="164"/>
      <c r="V67" s="162"/>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c r="IC67" s="206"/>
      <c r="ID67" s="206"/>
      <c r="IE67" s="206"/>
      <c r="IF67" s="206"/>
      <c r="IG67" s="206"/>
      <c r="IH67" s="206"/>
      <c r="II67" s="206"/>
      <c r="IJ67" s="206"/>
      <c r="IK67" s="206"/>
      <c r="IL67" s="206"/>
      <c r="IM67" s="206"/>
      <c r="IN67" s="206"/>
      <c r="IO67" s="206"/>
      <c r="IP67" s="206"/>
      <c r="IQ67" s="206"/>
      <c r="IR67" s="206"/>
      <c r="IS67" s="206"/>
      <c r="IT67" s="206"/>
      <c r="IU67" s="206"/>
      <c r="IV67" s="206"/>
      <c r="IW67" s="206"/>
      <c r="IX67" s="206"/>
      <c r="IY67" s="206"/>
      <c r="IZ67" s="206"/>
      <c r="JA67" s="206"/>
      <c r="JB67" s="206"/>
      <c r="JC67" s="206"/>
      <c r="JD67" s="206"/>
      <c r="JE67" s="206"/>
      <c r="JF67" s="206"/>
      <c r="JG67" s="206"/>
      <c r="JH67" s="206"/>
      <c r="JI67" s="206"/>
      <c r="JJ67" s="206"/>
      <c r="JK67" s="206"/>
      <c r="JL67" s="206"/>
      <c r="JM67" s="206"/>
      <c r="JN67" s="206"/>
      <c r="JO67" s="206"/>
      <c r="JP67" s="206"/>
      <c r="JQ67" s="206"/>
      <c r="JR67" s="206"/>
      <c r="JS67" s="206"/>
      <c r="JT67" s="206"/>
      <c r="JU67" s="206"/>
      <c r="JV67" s="206"/>
      <c r="JW67" s="206"/>
      <c r="JX67" s="206"/>
      <c r="JY67" s="206"/>
      <c r="JZ67" s="206"/>
      <c r="KA67" s="206"/>
      <c r="KB67" s="206"/>
      <c r="KC67" s="206"/>
      <c r="KD67" s="206"/>
      <c r="KE67" s="206"/>
      <c r="KF67" s="206"/>
      <c r="KG67" s="206"/>
      <c r="KH67" s="206"/>
      <c r="KI67" s="206"/>
      <c r="KJ67" s="206"/>
      <c r="KK67" s="206"/>
      <c r="KL67" s="206"/>
      <c r="KM67" s="206"/>
      <c r="KN67" s="206"/>
      <c r="KO67" s="206"/>
      <c r="KP67" s="206"/>
      <c r="KQ67" s="206"/>
      <c r="KR67" s="206"/>
      <c r="KS67" s="206"/>
      <c r="KT67" s="206"/>
      <c r="KU67" s="206"/>
      <c r="KV67" s="206"/>
      <c r="KW67" s="206"/>
      <c r="KX67" s="206"/>
      <c r="KY67" s="206"/>
      <c r="KZ67" s="206"/>
      <c r="LA67" s="206"/>
      <c r="LB67" s="206"/>
      <c r="LC67" s="206"/>
      <c r="LD67" s="206"/>
      <c r="LE67" s="206"/>
      <c r="LF67" s="206"/>
      <c r="LG67" s="206"/>
      <c r="LH67" s="206"/>
      <c r="LI67" s="206"/>
      <c r="LJ67" s="206"/>
      <c r="LK67" s="206"/>
      <c r="LL67" s="206"/>
      <c r="LM67" s="206"/>
      <c r="LN67" s="206"/>
      <c r="LO67" s="206"/>
      <c r="LP67" s="206"/>
      <c r="LQ67" s="206"/>
      <c r="LR67" s="206"/>
      <c r="LS67" s="206"/>
      <c r="LT67" s="206"/>
      <c r="LU67" s="206"/>
      <c r="LV67" s="206"/>
      <c r="LW67" s="206"/>
      <c r="LX67" s="206"/>
      <c r="LY67" s="206"/>
      <c r="LZ67" s="206"/>
      <c r="MA67" s="206"/>
      <c r="MB67" s="206"/>
      <c r="MC67" s="206"/>
      <c r="MD67" s="206"/>
      <c r="ME67" s="206"/>
      <c r="MF67" s="206"/>
      <c r="MG67" s="206"/>
      <c r="MH67" s="206"/>
      <c r="MI67" s="206"/>
      <c r="MJ67" s="206"/>
      <c r="MK67" s="206"/>
      <c r="ML67" s="206"/>
      <c r="MM67" s="206"/>
      <c r="MN67" s="206"/>
      <c r="MO67" s="206"/>
      <c r="MP67" s="206"/>
      <c r="MQ67" s="206"/>
      <c r="MR67" s="206"/>
      <c r="MS67" s="206"/>
      <c r="MT67" s="206"/>
      <c r="MU67" s="206"/>
      <c r="MV67" s="206"/>
      <c r="MW67" s="206"/>
      <c r="MX67" s="206"/>
      <c r="MY67" s="206"/>
      <c r="MZ67" s="206"/>
      <c r="NA67" s="206"/>
      <c r="NB67" s="206"/>
      <c r="NC67" s="206"/>
      <c r="ND67" s="206"/>
      <c r="NE67" s="206"/>
      <c r="NF67" s="206"/>
      <c r="NG67" s="206"/>
      <c r="NH67" s="206"/>
      <c r="NI67" s="206"/>
      <c r="NJ67" s="206"/>
      <c r="NK67" s="206"/>
      <c r="NL67" s="206"/>
      <c r="NM67" s="206"/>
      <c r="NN67" s="206"/>
      <c r="NO67" s="206"/>
      <c r="NP67" s="206"/>
      <c r="NQ67" s="206"/>
      <c r="NR67" s="206"/>
      <c r="NS67" s="206"/>
      <c r="NT67" s="206"/>
      <c r="NU67" s="206"/>
      <c r="NV67" s="206"/>
      <c r="NW67" s="206"/>
      <c r="NX67" s="206"/>
      <c r="NY67" s="206"/>
      <c r="NZ67" s="206"/>
      <c r="OA67" s="206"/>
      <c r="OB67" s="206"/>
      <c r="OC67" s="206"/>
      <c r="OD67" s="206"/>
      <c r="OE67" s="206"/>
      <c r="OF67" s="206"/>
      <c r="OG67" s="206"/>
      <c r="OH67" s="206"/>
      <c r="OI67" s="206"/>
      <c r="OJ67" s="206"/>
      <c r="OK67" s="206"/>
      <c r="OL67" s="206"/>
      <c r="OM67" s="206"/>
      <c r="ON67" s="206"/>
      <c r="OO67" s="206"/>
      <c r="OP67" s="206"/>
      <c r="OQ67" s="206"/>
      <c r="OR67" s="206"/>
      <c r="OS67" s="206"/>
      <c r="OT67" s="206"/>
      <c r="OU67" s="206"/>
      <c r="OV67" s="206"/>
      <c r="OW67" s="206"/>
      <c r="OX67" s="206"/>
      <c r="OY67" s="206"/>
      <c r="OZ67" s="206"/>
      <c r="PA67" s="206"/>
      <c r="PB67" s="206"/>
      <c r="PC67" s="206"/>
      <c r="PD67" s="206"/>
      <c r="PE67" s="206"/>
      <c r="PF67" s="206"/>
      <c r="PG67" s="206"/>
      <c r="PH67" s="206"/>
      <c r="PI67" s="206"/>
      <c r="PJ67" s="206"/>
      <c r="PK67" s="206"/>
      <c r="PL67" s="206"/>
      <c r="PM67" s="206"/>
      <c r="PN67" s="206"/>
      <c r="PO67" s="206"/>
      <c r="PP67" s="206"/>
      <c r="PQ67" s="206"/>
      <c r="PR67" s="206"/>
      <c r="PS67" s="206"/>
      <c r="PT67" s="206"/>
      <c r="PU67" s="206"/>
      <c r="PV67" s="206"/>
      <c r="PW67" s="206"/>
      <c r="PX67" s="206"/>
      <c r="PY67" s="206"/>
      <c r="PZ67" s="206"/>
      <c r="QA67" s="206"/>
      <c r="QB67" s="206"/>
      <c r="QC67" s="206"/>
      <c r="QD67" s="206"/>
      <c r="QE67" s="206"/>
      <c r="QF67" s="206"/>
      <c r="QG67" s="206"/>
      <c r="QH67" s="206"/>
      <c r="QI67" s="206"/>
      <c r="QJ67" s="206"/>
      <c r="QK67" s="206"/>
      <c r="QL67" s="206"/>
      <c r="QM67" s="206"/>
      <c r="QN67" s="206"/>
      <c r="QO67" s="206"/>
      <c r="QP67" s="206"/>
      <c r="QQ67" s="206"/>
      <c r="QR67" s="206"/>
      <c r="QS67" s="206"/>
      <c r="QT67" s="206"/>
      <c r="QU67" s="206"/>
      <c r="QV67" s="206"/>
      <c r="QW67" s="206"/>
      <c r="QX67" s="206"/>
      <c r="QY67" s="206"/>
      <c r="QZ67" s="206"/>
      <c r="RA67" s="206"/>
      <c r="RB67" s="206"/>
      <c r="RC67" s="206"/>
      <c r="RD67" s="206"/>
      <c r="RE67" s="206"/>
      <c r="RF67" s="206"/>
      <c r="RG67" s="206"/>
      <c r="RH67" s="206"/>
      <c r="RI67" s="206"/>
      <c r="RJ67" s="206"/>
      <c r="RK67" s="206"/>
      <c r="RL67" s="206"/>
      <c r="RM67" s="206"/>
      <c r="RN67" s="206"/>
      <c r="RO67" s="206"/>
      <c r="RP67" s="206"/>
      <c r="RQ67" s="206"/>
      <c r="RR67" s="206"/>
      <c r="RS67" s="206"/>
      <c r="RT67" s="206"/>
      <c r="RU67" s="206"/>
      <c r="RV67" s="206"/>
      <c r="RW67" s="206"/>
      <c r="RX67" s="206"/>
      <c r="RY67" s="206"/>
      <c r="RZ67" s="206"/>
      <c r="SA67" s="206"/>
      <c r="SB67" s="206"/>
      <c r="SC67" s="206"/>
      <c r="SD67" s="206"/>
      <c r="SE67" s="206"/>
      <c r="SF67" s="206"/>
      <c r="SG67" s="206"/>
      <c r="SH67" s="206"/>
      <c r="SI67" s="206"/>
      <c r="SJ67" s="206"/>
      <c r="SK67" s="206"/>
      <c r="SL67" s="206"/>
      <c r="SM67" s="206"/>
      <c r="SN67" s="206"/>
      <c r="SO67" s="206"/>
      <c r="SP67" s="206"/>
      <c r="SQ67" s="206"/>
      <c r="SR67" s="206"/>
      <c r="SS67" s="206"/>
      <c r="ST67" s="206"/>
      <c r="SU67" s="206"/>
      <c r="SV67" s="206"/>
      <c r="SW67" s="206"/>
      <c r="SX67" s="206"/>
      <c r="SY67" s="206"/>
      <c r="SZ67" s="206"/>
      <c r="TA67" s="206"/>
      <c r="TB67" s="206"/>
      <c r="TC67" s="206"/>
      <c r="TD67" s="206"/>
      <c r="TE67" s="206"/>
      <c r="TF67" s="206"/>
      <c r="TG67" s="206"/>
      <c r="TH67" s="206"/>
      <c r="TI67" s="206"/>
      <c r="TJ67" s="206"/>
      <c r="TK67" s="206"/>
      <c r="TL67" s="206"/>
      <c r="TM67" s="206"/>
      <c r="TN67" s="206"/>
      <c r="TO67" s="206"/>
      <c r="TP67" s="206"/>
      <c r="TQ67" s="206"/>
      <c r="TR67" s="206"/>
      <c r="TS67" s="206"/>
      <c r="TT67" s="206"/>
      <c r="TU67" s="206"/>
      <c r="TV67" s="206"/>
      <c r="TW67" s="206"/>
      <c r="TX67" s="206"/>
      <c r="TY67" s="206"/>
      <c r="TZ67" s="206"/>
      <c r="UA67" s="206"/>
      <c r="UB67" s="206"/>
      <c r="UC67" s="206"/>
      <c r="UD67" s="206"/>
      <c r="UE67" s="206"/>
      <c r="UF67" s="206"/>
      <c r="UG67" s="206"/>
      <c r="UH67" s="206"/>
      <c r="UI67" s="206"/>
      <c r="UJ67" s="206"/>
      <c r="UK67" s="206"/>
      <c r="UL67" s="206"/>
      <c r="UM67" s="206"/>
      <c r="UN67" s="206"/>
      <c r="UO67" s="206"/>
      <c r="UP67" s="206"/>
      <c r="UQ67" s="206"/>
      <c r="UR67" s="206"/>
      <c r="US67" s="206"/>
      <c r="UT67" s="206"/>
      <c r="UU67" s="206"/>
      <c r="UV67" s="206"/>
      <c r="UW67" s="206"/>
      <c r="UX67" s="206"/>
      <c r="UY67" s="206"/>
      <c r="UZ67" s="206"/>
      <c r="VA67" s="206"/>
      <c r="VB67" s="206"/>
      <c r="VC67" s="206"/>
      <c r="VD67" s="206"/>
      <c r="VE67" s="206"/>
      <c r="VF67" s="206"/>
      <c r="VG67" s="206"/>
      <c r="VH67" s="206"/>
      <c r="VI67" s="206"/>
      <c r="VJ67" s="206"/>
      <c r="VK67" s="206"/>
      <c r="VL67" s="206"/>
      <c r="VM67" s="206"/>
      <c r="VN67" s="206"/>
      <c r="VO67" s="206"/>
      <c r="VP67" s="206"/>
      <c r="VQ67" s="206"/>
      <c r="VR67" s="206"/>
      <c r="VS67" s="206"/>
      <c r="VT67" s="206"/>
      <c r="VU67" s="206"/>
      <c r="VV67" s="206"/>
      <c r="VW67" s="206"/>
      <c r="VX67" s="206"/>
      <c r="VY67" s="206"/>
      <c r="VZ67" s="206"/>
      <c r="WA67" s="206"/>
      <c r="WB67" s="206"/>
      <c r="WC67" s="206"/>
      <c r="WD67" s="206"/>
      <c r="WE67" s="206"/>
      <c r="WF67" s="206"/>
      <c r="WG67" s="206"/>
      <c r="WH67" s="206"/>
      <c r="WI67" s="206"/>
      <c r="WJ67" s="206"/>
      <c r="WK67" s="206"/>
      <c r="WL67" s="206"/>
      <c r="WM67" s="206"/>
      <c r="WN67" s="206"/>
      <c r="WO67" s="206"/>
      <c r="WP67" s="206"/>
      <c r="WQ67" s="206"/>
      <c r="WR67" s="206"/>
      <c r="WS67" s="206"/>
      <c r="WT67" s="206"/>
      <c r="WU67" s="206"/>
      <c r="WV67" s="206"/>
      <c r="WW67" s="206"/>
      <c r="WX67" s="206"/>
      <c r="WY67" s="206"/>
      <c r="WZ67" s="206"/>
      <c r="XA67" s="206"/>
      <c r="XB67" s="206"/>
      <c r="XC67" s="206"/>
      <c r="XD67" s="206"/>
      <c r="XE67" s="206"/>
      <c r="XF67" s="206"/>
      <c r="XG67" s="206"/>
      <c r="XH67" s="206"/>
      <c r="XI67" s="206"/>
      <c r="XJ67" s="206"/>
      <c r="XK67" s="206"/>
      <c r="XL67" s="206"/>
      <c r="XM67" s="206"/>
      <c r="XN67" s="206"/>
      <c r="XO67" s="206"/>
      <c r="XP67" s="206"/>
      <c r="XQ67" s="206"/>
      <c r="XR67" s="206"/>
      <c r="XS67" s="206"/>
      <c r="XT67" s="206"/>
    </row>
    <row r="68" spans="1:644" customFormat="1">
      <c r="A68" s="165"/>
      <c r="B68" s="166" t="s">
        <v>43</v>
      </c>
      <c r="C68" s="167"/>
      <c r="D68" s="168"/>
      <c r="E68" s="168"/>
      <c r="F68" s="169"/>
      <c r="G68" s="167"/>
      <c r="H68" s="168"/>
      <c r="I68" s="168"/>
      <c r="J68" s="169"/>
      <c r="K68" s="206"/>
      <c r="L68" s="206"/>
      <c r="M68" s="165"/>
      <c r="N68" s="166" t="s">
        <v>43</v>
      </c>
      <c r="O68" s="167"/>
      <c r="P68" s="168"/>
      <c r="Q68" s="168"/>
      <c r="R68" s="169"/>
      <c r="S68" s="167"/>
      <c r="T68" s="168"/>
      <c r="U68" s="168"/>
      <c r="V68" s="169"/>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c r="IC68" s="206"/>
      <c r="ID68" s="206"/>
      <c r="IE68" s="206"/>
      <c r="IF68" s="206"/>
      <c r="IG68" s="206"/>
      <c r="IH68" s="206"/>
      <c r="II68" s="206"/>
      <c r="IJ68" s="206"/>
      <c r="IK68" s="206"/>
      <c r="IL68" s="206"/>
      <c r="IM68" s="206"/>
      <c r="IN68" s="206"/>
      <c r="IO68" s="206"/>
      <c r="IP68" s="206"/>
      <c r="IQ68" s="206"/>
      <c r="IR68" s="206"/>
      <c r="IS68" s="206"/>
      <c r="IT68" s="206"/>
      <c r="IU68" s="206"/>
      <c r="IV68" s="206"/>
      <c r="IW68" s="206"/>
      <c r="IX68" s="206"/>
      <c r="IY68" s="206"/>
      <c r="IZ68" s="206"/>
      <c r="JA68" s="206"/>
      <c r="JB68" s="206"/>
      <c r="JC68" s="206"/>
      <c r="JD68" s="206"/>
      <c r="JE68" s="206"/>
      <c r="JF68" s="206"/>
      <c r="JG68" s="206"/>
      <c r="JH68" s="206"/>
      <c r="JI68" s="206"/>
      <c r="JJ68" s="206"/>
      <c r="JK68" s="206"/>
      <c r="JL68" s="206"/>
      <c r="JM68" s="206"/>
      <c r="JN68" s="206"/>
      <c r="JO68" s="206"/>
      <c r="JP68" s="206"/>
      <c r="JQ68" s="206"/>
      <c r="JR68" s="206"/>
      <c r="JS68" s="206"/>
      <c r="JT68" s="206"/>
      <c r="JU68" s="206"/>
      <c r="JV68" s="206"/>
      <c r="JW68" s="206"/>
      <c r="JX68" s="206"/>
      <c r="JY68" s="206"/>
      <c r="JZ68" s="206"/>
      <c r="KA68" s="206"/>
      <c r="KB68" s="206"/>
      <c r="KC68" s="206"/>
      <c r="KD68" s="206"/>
      <c r="KE68" s="206"/>
      <c r="KF68" s="206"/>
      <c r="KG68" s="206"/>
      <c r="KH68" s="206"/>
      <c r="KI68" s="206"/>
      <c r="KJ68" s="206"/>
      <c r="KK68" s="206"/>
      <c r="KL68" s="206"/>
      <c r="KM68" s="206"/>
      <c r="KN68" s="206"/>
      <c r="KO68" s="206"/>
      <c r="KP68" s="206"/>
      <c r="KQ68" s="206"/>
      <c r="KR68" s="206"/>
      <c r="KS68" s="206"/>
      <c r="KT68" s="206"/>
      <c r="KU68" s="206"/>
      <c r="KV68" s="206"/>
      <c r="KW68" s="206"/>
      <c r="KX68" s="206"/>
      <c r="KY68" s="206"/>
      <c r="KZ68" s="206"/>
      <c r="LA68" s="206"/>
      <c r="LB68" s="206"/>
      <c r="LC68" s="206"/>
      <c r="LD68" s="206"/>
      <c r="LE68" s="206"/>
      <c r="LF68" s="206"/>
      <c r="LG68" s="206"/>
      <c r="LH68" s="206"/>
      <c r="LI68" s="206"/>
      <c r="LJ68" s="206"/>
      <c r="LK68" s="206"/>
      <c r="LL68" s="206"/>
      <c r="LM68" s="206"/>
      <c r="LN68" s="206"/>
      <c r="LO68" s="206"/>
      <c r="LP68" s="206"/>
      <c r="LQ68" s="206"/>
      <c r="LR68" s="206"/>
      <c r="LS68" s="206"/>
      <c r="LT68" s="206"/>
      <c r="LU68" s="206"/>
      <c r="LV68" s="206"/>
      <c r="LW68" s="206"/>
      <c r="LX68" s="206"/>
      <c r="LY68" s="206"/>
      <c r="LZ68" s="206"/>
      <c r="MA68" s="206"/>
      <c r="MB68" s="206"/>
      <c r="MC68" s="206"/>
      <c r="MD68" s="206"/>
      <c r="ME68" s="206"/>
      <c r="MF68" s="206"/>
      <c r="MG68" s="206"/>
      <c r="MH68" s="206"/>
      <c r="MI68" s="206"/>
      <c r="MJ68" s="206"/>
      <c r="MK68" s="206"/>
      <c r="ML68" s="206"/>
      <c r="MM68" s="206"/>
      <c r="MN68" s="206"/>
      <c r="MO68" s="206"/>
      <c r="MP68" s="206"/>
      <c r="MQ68" s="206"/>
      <c r="MR68" s="206"/>
      <c r="MS68" s="206"/>
      <c r="MT68" s="206"/>
      <c r="MU68" s="206"/>
      <c r="MV68" s="206"/>
      <c r="MW68" s="206"/>
      <c r="MX68" s="206"/>
      <c r="MY68" s="206"/>
      <c r="MZ68" s="206"/>
      <c r="NA68" s="206"/>
      <c r="NB68" s="206"/>
      <c r="NC68" s="206"/>
      <c r="ND68" s="206"/>
      <c r="NE68" s="206"/>
      <c r="NF68" s="206"/>
      <c r="NG68" s="206"/>
      <c r="NH68" s="206"/>
      <c r="NI68" s="206"/>
      <c r="NJ68" s="206"/>
      <c r="NK68" s="206"/>
      <c r="NL68" s="206"/>
      <c r="NM68" s="206"/>
      <c r="NN68" s="206"/>
      <c r="NO68" s="206"/>
      <c r="NP68" s="206"/>
      <c r="NQ68" s="206"/>
      <c r="NR68" s="206"/>
      <c r="NS68" s="206"/>
      <c r="NT68" s="206"/>
      <c r="NU68" s="206"/>
      <c r="NV68" s="206"/>
      <c r="NW68" s="206"/>
      <c r="NX68" s="206"/>
      <c r="NY68" s="206"/>
      <c r="NZ68" s="206"/>
      <c r="OA68" s="206"/>
      <c r="OB68" s="206"/>
      <c r="OC68" s="206"/>
      <c r="OD68" s="206"/>
      <c r="OE68" s="206"/>
      <c r="OF68" s="206"/>
      <c r="OG68" s="206"/>
      <c r="OH68" s="206"/>
      <c r="OI68" s="206"/>
      <c r="OJ68" s="206"/>
      <c r="OK68" s="206"/>
      <c r="OL68" s="206"/>
      <c r="OM68" s="206"/>
      <c r="ON68" s="206"/>
      <c r="OO68" s="206"/>
      <c r="OP68" s="206"/>
      <c r="OQ68" s="206"/>
      <c r="OR68" s="206"/>
      <c r="OS68" s="206"/>
      <c r="OT68" s="206"/>
      <c r="OU68" s="206"/>
      <c r="OV68" s="206"/>
      <c r="OW68" s="206"/>
      <c r="OX68" s="206"/>
      <c r="OY68" s="206"/>
      <c r="OZ68" s="206"/>
      <c r="PA68" s="206"/>
      <c r="PB68" s="206"/>
      <c r="PC68" s="206"/>
      <c r="PD68" s="206"/>
      <c r="PE68" s="206"/>
      <c r="PF68" s="206"/>
      <c r="PG68" s="206"/>
      <c r="PH68" s="206"/>
      <c r="PI68" s="206"/>
      <c r="PJ68" s="206"/>
      <c r="PK68" s="206"/>
      <c r="PL68" s="206"/>
      <c r="PM68" s="206"/>
      <c r="PN68" s="206"/>
      <c r="PO68" s="206"/>
      <c r="PP68" s="206"/>
      <c r="PQ68" s="206"/>
      <c r="PR68" s="206"/>
      <c r="PS68" s="206"/>
      <c r="PT68" s="206"/>
      <c r="PU68" s="206"/>
      <c r="PV68" s="206"/>
      <c r="PW68" s="206"/>
      <c r="PX68" s="206"/>
      <c r="PY68" s="206"/>
      <c r="PZ68" s="206"/>
      <c r="QA68" s="206"/>
      <c r="QB68" s="206"/>
      <c r="QC68" s="206"/>
      <c r="QD68" s="206"/>
      <c r="QE68" s="206"/>
      <c r="QF68" s="206"/>
      <c r="QG68" s="206"/>
      <c r="QH68" s="206"/>
      <c r="QI68" s="206"/>
      <c r="QJ68" s="206"/>
      <c r="QK68" s="206"/>
      <c r="QL68" s="206"/>
      <c r="QM68" s="206"/>
      <c r="QN68" s="206"/>
      <c r="QO68" s="206"/>
      <c r="QP68" s="206"/>
      <c r="QQ68" s="206"/>
      <c r="QR68" s="206"/>
      <c r="QS68" s="206"/>
      <c r="QT68" s="206"/>
      <c r="QU68" s="206"/>
      <c r="QV68" s="206"/>
      <c r="QW68" s="206"/>
      <c r="QX68" s="206"/>
      <c r="QY68" s="206"/>
      <c r="QZ68" s="206"/>
      <c r="RA68" s="206"/>
      <c r="RB68" s="206"/>
      <c r="RC68" s="206"/>
      <c r="RD68" s="206"/>
      <c r="RE68" s="206"/>
      <c r="RF68" s="206"/>
      <c r="RG68" s="206"/>
      <c r="RH68" s="206"/>
      <c r="RI68" s="206"/>
      <c r="RJ68" s="206"/>
      <c r="RK68" s="206"/>
      <c r="RL68" s="206"/>
      <c r="RM68" s="206"/>
      <c r="RN68" s="206"/>
      <c r="RO68" s="206"/>
      <c r="RP68" s="206"/>
      <c r="RQ68" s="206"/>
      <c r="RR68" s="206"/>
      <c r="RS68" s="206"/>
      <c r="RT68" s="206"/>
      <c r="RU68" s="206"/>
      <c r="RV68" s="206"/>
      <c r="RW68" s="206"/>
      <c r="RX68" s="206"/>
      <c r="RY68" s="206"/>
      <c r="RZ68" s="206"/>
      <c r="SA68" s="206"/>
      <c r="SB68" s="206"/>
      <c r="SC68" s="206"/>
      <c r="SD68" s="206"/>
      <c r="SE68" s="206"/>
      <c r="SF68" s="206"/>
      <c r="SG68" s="206"/>
      <c r="SH68" s="206"/>
      <c r="SI68" s="206"/>
      <c r="SJ68" s="206"/>
      <c r="SK68" s="206"/>
      <c r="SL68" s="206"/>
      <c r="SM68" s="206"/>
      <c r="SN68" s="206"/>
      <c r="SO68" s="206"/>
      <c r="SP68" s="206"/>
      <c r="SQ68" s="206"/>
      <c r="SR68" s="206"/>
      <c r="SS68" s="206"/>
      <c r="ST68" s="206"/>
      <c r="SU68" s="206"/>
      <c r="SV68" s="206"/>
      <c r="SW68" s="206"/>
      <c r="SX68" s="206"/>
      <c r="SY68" s="206"/>
      <c r="SZ68" s="206"/>
      <c r="TA68" s="206"/>
      <c r="TB68" s="206"/>
      <c r="TC68" s="206"/>
      <c r="TD68" s="206"/>
      <c r="TE68" s="206"/>
      <c r="TF68" s="206"/>
      <c r="TG68" s="206"/>
      <c r="TH68" s="206"/>
      <c r="TI68" s="206"/>
      <c r="TJ68" s="206"/>
      <c r="TK68" s="206"/>
      <c r="TL68" s="206"/>
      <c r="TM68" s="206"/>
      <c r="TN68" s="206"/>
      <c r="TO68" s="206"/>
      <c r="TP68" s="206"/>
      <c r="TQ68" s="206"/>
      <c r="TR68" s="206"/>
      <c r="TS68" s="206"/>
      <c r="TT68" s="206"/>
      <c r="TU68" s="206"/>
      <c r="TV68" s="206"/>
      <c r="TW68" s="206"/>
      <c r="TX68" s="206"/>
      <c r="TY68" s="206"/>
      <c r="TZ68" s="206"/>
      <c r="UA68" s="206"/>
      <c r="UB68" s="206"/>
      <c r="UC68" s="206"/>
      <c r="UD68" s="206"/>
      <c r="UE68" s="206"/>
      <c r="UF68" s="206"/>
      <c r="UG68" s="206"/>
      <c r="UH68" s="206"/>
      <c r="UI68" s="206"/>
      <c r="UJ68" s="206"/>
      <c r="UK68" s="206"/>
      <c r="UL68" s="206"/>
      <c r="UM68" s="206"/>
      <c r="UN68" s="206"/>
      <c r="UO68" s="206"/>
      <c r="UP68" s="206"/>
      <c r="UQ68" s="206"/>
      <c r="UR68" s="206"/>
      <c r="US68" s="206"/>
      <c r="UT68" s="206"/>
      <c r="UU68" s="206"/>
      <c r="UV68" s="206"/>
      <c r="UW68" s="206"/>
      <c r="UX68" s="206"/>
      <c r="UY68" s="206"/>
      <c r="UZ68" s="206"/>
      <c r="VA68" s="206"/>
      <c r="VB68" s="206"/>
      <c r="VC68" s="206"/>
      <c r="VD68" s="206"/>
      <c r="VE68" s="206"/>
      <c r="VF68" s="206"/>
      <c r="VG68" s="206"/>
      <c r="VH68" s="206"/>
      <c r="VI68" s="206"/>
      <c r="VJ68" s="206"/>
      <c r="VK68" s="206"/>
      <c r="VL68" s="206"/>
      <c r="VM68" s="206"/>
      <c r="VN68" s="206"/>
      <c r="VO68" s="206"/>
      <c r="VP68" s="206"/>
      <c r="VQ68" s="206"/>
      <c r="VR68" s="206"/>
      <c r="VS68" s="206"/>
      <c r="VT68" s="206"/>
      <c r="VU68" s="206"/>
      <c r="VV68" s="206"/>
      <c r="VW68" s="206"/>
      <c r="VX68" s="206"/>
      <c r="VY68" s="206"/>
      <c r="VZ68" s="206"/>
      <c r="WA68" s="206"/>
      <c r="WB68" s="206"/>
      <c r="WC68" s="206"/>
      <c r="WD68" s="206"/>
      <c r="WE68" s="206"/>
      <c r="WF68" s="206"/>
      <c r="WG68" s="206"/>
      <c r="WH68" s="206"/>
      <c r="WI68" s="206"/>
      <c r="WJ68" s="206"/>
      <c r="WK68" s="206"/>
      <c r="WL68" s="206"/>
      <c r="WM68" s="206"/>
      <c r="WN68" s="206"/>
      <c r="WO68" s="206"/>
      <c r="WP68" s="206"/>
      <c r="WQ68" s="206"/>
      <c r="WR68" s="206"/>
      <c r="WS68" s="206"/>
      <c r="WT68" s="206"/>
      <c r="WU68" s="206"/>
      <c r="WV68" s="206"/>
      <c r="WW68" s="206"/>
      <c r="WX68" s="206"/>
      <c r="WY68" s="206"/>
      <c r="WZ68" s="206"/>
      <c r="XA68" s="206"/>
      <c r="XB68" s="206"/>
      <c r="XC68" s="206"/>
      <c r="XD68" s="206"/>
      <c r="XE68" s="206"/>
      <c r="XF68" s="206"/>
      <c r="XG68" s="206"/>
      <c r="XH68" s="206"/>
      <c r="XI68" s="206"/>
      <c r="XJ68" s="206"/>
      <c r="XK68" s="206"/>
      <c r="XL68" s="206"/>
      <c r="XM68" s="206"/>
      <c r="XN68" s="206"/>
      <c r="XO68" s="206"/>
      <c r="XP68" s="206"/>
      <c r="XQ68" s="206"/>
      <c r="XR68" s="206"/>
      <c r="XS68" s="206"/>
      <c r="XT68" s="206"/>
    </row>
    <row r="69" spans="1:644" customFormat="1">
      <c r="A69" s="170"/>
      <c r="B69" s="57"/>
      <c r="C69" s="171"/>
      <c r="D69" s="172"/>
      <c r="E69" s="172"/>
      <c r="F69" s="173"/>
      <c r="G69" s="171"/>
      <c r="H69" s="172"/>
      <c r="I69" s="172"/>
      <c r="J69" s="173"/>
      <c r="K69" s="206"/>
      <c r="L69" s="206"/>
      <c r="M69" s="170"/>
      <c r="N69" s="57"/>
      <c r="O69" s="171"/>
      <c r="P69" s="172"/>
      <c r="Q69" s="172"/>
      <c r="R69" s="173"/>
      <c r="S69" s="171"/>
      <c r="T69" s="172"/>
      <c r="U69" s="172"/>
      <c r="V69" s="173"/>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c r="IC69" s="206"/>
      <c r="ID69" s="206"/>
      <c r="IE69" s="206"/>
      <c r="IF69" s="206"/>
      <c r="IG69" s="206"/>
      <c r="IH69" s="206"/>
      <c r="II69" s="206"/>
      <c r="IJ69" s="206"/>
      <c r="IK69" s="206"/>
      <c r="IL69" s="206"/>
      <c r="IM69" s="206"/>
      <c r="IN69" s="206"/>
      <c r="IO69" s="206"/>
      <c r="IP69" s="206"/>
      <c r="IQ69" s="206"/>
      <c r="IR69" s="206"/>
      <c r="IS69" s="206"/>
      <c r="IT69" s="206"/>
      <c r="IU69" s="206"/>
      <c r="IV69" s="206"/>
      <c r="IW69" s="206"/>
      <c r="IX69" s="206"/>
      <c r="IY69" s="206"/>
      <c r="IZ69" s="206"/>
      <c r="JA69" s="206"/>
      <c r="JB69" s="206"/>
      <c r="JC69" s="206"/>
      <c r="JD69" s="206"/>
      <c r="JE69" s="206"/>
      <c r="JF69" s="206"/>
      <c r="JG69" s="206"/>
      <c r="JH69" s="206"/>
      <c r="JI69" s="206"/>
      <c r="JJ69" s="206"/>
      <c r="JK69" s="206"/>
      <c r="JL69" s="206"/>
      <c r="JM69" s="206"/>
      <c r="JN69" s="206"/>
      <c r="JO69" s="206"/>
      <c r="JP69" s="206"/>
      <c r="JQ69" s="206"/>
      <c r="JR69" s="206"/>
      <c r="JS69" s="206"/>
      <c r="JT69" s="206"/>
      <c r="JU69" s="206"/>
      <c r="JV69" s="206"/>
      <c r="JW69" s="206"/>
      <c r="JX69" s="206"/>
      <c r="JY69" s="206"/>
      <c r="JZ69" s="206"/>
      <c r="KA69" s="206"/>
      <c r="KB69" s="206"/>
      <c r="KC69" s="206"/>
      <c r="KD69" s="206"/>
      <c r="KE69" s="206"/>
      <c r="KF69" s="206"/>
      <c r="KG69" s="206"/>
      <c r="KH69" s="206"/>
      <c r="KI69" s="206"/>
      <c r="KJ69" s="206"/>
      <c r="KK69" s="206"/>
      <c r="KL69" s="206"/>
      <c r="KM69" s="206"/>
      <c r="KN69" s="206"/>
      <c r="KO69" s="206"/>
      <c r="KP69" s="206"/>
      <c r="KQ69" s="206"/>
      <c r="KR69" s="206"/>
      <c r="KS69" s="206"/>
      <c r="KT69" s="206"/>
      <c r="KU69" s="206"/>
      <c r="KV69" s="206"/>
      <c r="KW69" s="206"/>
      <c r="KX69" s="206"/>
      <c r="KY69" s="206"/>
      <c r="KZ69" s="206"/>
      <c r="LA69" s="206"/>
      <c r="LB69" s="206"/>
      <c r="LC69" s="206"/>
      <c r="LD69" s="206"/>
      <c r="LE69" s="206"/>
      <c r="LF69" s="206"/>
      <c r="LG69" s="206"/>
      <c r="LH69" s="206"/>
      <c r="LI69" s="206"/>
      <c r="LJ69" s="206"/>
      <c r="LK69" s="206"/>
      <c r="LL69" s="206"/>
      <c r="LM69" s="206"/>
      <c r="LN69" s="206"/>
      <c r="LO69" s="206"/>
      <c r="LP69" s="206"/>
      <c r="LQ69" s="206"/>
      <c r="LR69" s="206"/>
      <c r="LS69" s="206"/>
      <c r="LT69" s="206"/>
      <c r="LU69" s="206"/>
      <c r="LV69" s="206"/>
      <c r="LW69" s="206"/>
      <c r="LX69" s="206"/>
      <c r="LY69" s="206"/>
      <c r="LZ69" s="206"/>
      <c r="MA69" s="206"/>
      <c r="MB69" s="206"/>
      <c r="MC69" s="206"/>
      <c r="MD69" s="206"/>
      <c r="ME69" s="206"/>
      <c r="MF69" s="206"/>
      <c r="MG69" s="206"/>
      <c r="MH69" s="206"/>
      <c r="MI69" s="206"/>
      <c r="MJ69" s="206"/>
      <c r="MK69" s="206"/>
      <c r="ML69" s="206"/>
      <c r="MM69" s="206"/>
      <c r="MN69" s="206"/>
      <c r="MO69" s="206"/>
      <c r="MP69" s="206"/>
      <c r="MQ69" s="206"/>
      <c r="MR69" s="206"/>
      <c r="MS69" s="206"/>
      <c r="MT69" s="206"/>
      <c r="MU69" s="206"/>
      <c r="MV69" s="206"/>
      <c r="MW69" s="206"/>
      <c r="MX69" s="206"/>
      <c r="MY69" s="206"/>
      <c r="MZ69" s="206"/>
      <c r="NA69" s="206"/>
      <c r="NB69" s="206"/>
      <c r="NC69" s="206"/>
      <c r="ND69" s="206"/>
      <c r="NE69" s="206"/>
      <c r="NF69" s="206"/>
      <c r="NG69" s="206"/>
      <c r="NH69" s="206"/>
      <c r="NI69" s="206"/>
      <c r="NJ69" s="206"/>
      <c r="NK69" s="206"/>
      <c r="NL69" s="206"/>
      <c r="NM69" s="206"/>
      <c r="NN69" s="206"/>
      <c r="NO69" s="206"/>
      <c r="NP69" s="206"/>
      <c r="NQ69" s="206"/>
      <c r="NR69" s="206"/>
      <c r="NS69" s="206"/>
      <c r="NT69" s="206"/>
      <c r="NU69" s="206"/>
      <c r="NV69" s="206"/>
      <c r="NW69" s="206"/>
      <c r="NX69" s="206"/>
      <c r="NY69" s="206"/>
      <c r="NZ69" s="206"/>
      <c r="OA69" s="206"/>
      <c r="OB69" s="206"/>
      <c r="OC69" s="206"/>
      <c r="OD69" s="206"/>
      <c r="OE69" s="206"/>
      <c r="OF69" s="206"/>
      <c r="OG69" s="206"/>
      <c r="OH69" s="206"/>
      <c r="OI69" s="206"/>
      <c r="OJ69" s="206"/>
      <c r="OK69" s="206"/>
      <c r="OL69" s="206"/>
      <c r="OM69" s="206"/>
      <c r="ON69" s="206"/>
      <c r="OO69" s="206"/>
      <c r="OP69" s="206"/>
      <c r="OQ69" s="206"/>
      <c r="OR69" s="206"/>
      <c r="OS69" s="206"/>
      <c r="OT69" s="206"/>
      <c r="OU69" s="206"/>
      <c r="OV69" s="206"/>
      <c r="OW69" s="206"/>
      <c r="OX69" s="206"/>
      <c r="OY69" s="206"/>
      <c r="OZ69" s="206"/>
      <c r="PA69" s="206"/>
      <c r="PB69" s="206"/>
      <c r="PC69" s="206"/>
      <c r="PD69" s="206"/>
      <c r="PE69" s="206"/>
      <c r="PF69" s="206"/>
      <c r="PG69" s="206"/>
      <c r="PH69" s="206"/>
      <c r="PI69" s="206"/>
      <c r="PJ69" s="206"/>
      <c r="PK69" s="206"/>
      <c r="PL69" s="206"/>
      <c r="PM69" s="206"/>
      <c r="PN69" s="206"/>
      <c r="PO69" s="206"/>
      <c r="PP69" s="206"/>
      <c r="PQ69" s="206"/>
      <c r="PR69" s="206"/>
      <c r="PS69" s="206"/>
      <c r="PT69" s="206"/>
      <c r="PU69" s="206"/>
      <c r="PV69" s="206"/>
      <c r="PW69" s="206"/>
      <c r="PX69" s="206"/>
      <c r="PY69" s="206"/>
      <c r="PZ69" s="206"/>
      <c r="QA69" s="206"/>
      <c r="QB69" s="206"/>
      <c r="QC69" s="206"/>
      <c r="QD69" s="206"/>
      <c r="QE69" s="206"/>
      <c r="QF69" s="206"/>
      <c r="QG69" s="206"/>
      <c r="QH69" s="206"/>
      <c r="QI69" s="206"/>
      <c r="QJ69" s="206"/>
      <c r="QK69" s="206"/>
      <c r="QL69" s="206"/>
      <c r="QM69" s="206"/>
      <c r="QN69" s="206"/>
      <c r="QO69" s="206"/>
      <c r="QP69" s="206"/>
      <c r="QQ69" s="206"/>
      <c r="QR69" s="206"/>
      <c r="QS69" s="206"/>
      <c r="QT69" s="206"/>
      <c r="QU69" s="206"/>
      <c r="QV69" s="206"/>
      <c r="QW69" s="206"/>
      <c r="QX69" s="206"/>
      <c r="QY69" s="206"/>
      <c r="QZ69" s="206"/>
      <c r="RA69" s="206"/>
      <c r="RB69" s="206"/>
      <c r="RC69" s="206"/>
      <c r="RD69" s="206"/>
      <c r="RE69" s="206"/>
      <c r="RF69" s="206"/>
      <c r="RG69" s="206"/>
      <c r="RH69" s="206"/>
      <c r="RI69" s="206"/>
      <c r="RJ69" s="206"/>
      <c r="RK69" s="206"/>
      <c r="RL69" s="206"/>
      <c r="RM69" s="206"/>
      <c r="RN69" s="206"/>
      <c r="RO69" s="206"/>
      <c r="RP69" s="206"/>
      <c r="RQ69" s="206"/>
      <c r="RR69" s="206"/>
      <c r="RS69" s="206"/>
      <c r="RT69" s="206"/>
      <c r="RU69" s="206"/>
      <c r="RV69" s="206"/>
      <c r="RW69" s="206"/>
      <c r="RX69" s="206"/>
      <c r="RY69" s="206"/>
      <c r="RZ69" s="206"/>
      <c r="SA69" s="206"/>
      <c r="SB69" s="206"/>
      <c r="SC69" s="206"/>
      <c r="SD69" s="206"/>
      <c r="SE69" s="206"/>
      <c r="SF69" s="206"/>
      <c r="SG69" s="206"/>
      <c r="SH69" s="206"/>
      <c r="SI69" s="206"/>
      <c r="SJ69" s="206"/>
      <c r="SK69" s="206"/>
      <c r="SL69" s="206"/>
      <c r="SM69" s="206"/>
      <c r="SN69" s="206"/>
      <c r="SO69" s="206"/>
      <c r="SP69" s="206"/>
      <c r="SQ69" s="206"/>
      <c r="SR69" s="206"/>
      <c r="SS69" s="206"/>
      <c r="ST69" s="206"/>
      <c r="SU69" s="206"/>
      <c r="SV69" s="206"/>
      <c r="SW69" s="206"/>
      <c r="SX69" s="206"/>
      <c r="SY69" s="206"/>
      <c r="SZ69" s="206"/>
      <c r="TA69" s="206"/>
      <c r="TB69" s="206"/>
      <c r="TC69" s="206"/>
      <c r="TD69" s="206"/>
      <c r="TE69" s="206"/>
      <c r="TF69" s="206"/>
      <c r="TG69" s="206"/>
      <c r="TH69" s="206"/>
      <c r="TI69" s="206"/>
      <c r="TJ69" s="206"/>
      <c r="TK69" s="206"/>
      <c r="TL69" s="206"/>
      <c r="TM69" s="206"/>
      <c r="TN69" s="206"/>
      <c r="TO69" s="206"/>
      <c r="TP69" s="206"/>
      <c r="TQ69" s="206"/>
      <c r="TR69" s="206"/>
      <c r="TS69" s="206"/>
      <c r="TT69" s="206"/>
      <c r="TU69" s="206"/>
      <c r="TV69" s="206"/>
      <c r="TW69" s="206"/>
      <c r="TX69" s="206"/>
      <c r="TY69" s="206"/>
      <c r="TZ69" s="206"/>
      <c r="UA69" s="206"/>
      <c r="UB69" s="206"/>
      <c r="UC69" s="206"/>
      <c r="UD69" s="206"/>
      <c r="UE69" s="206"/>
      <c r="UF69" s="206"/>
      <c r="UG69" s="206"/>
      <c r="UH69" s="206"/>
      <c r="UI69" s="206"/>
      <c r="UJ69" s="206"/>
      <c r="UK69" s="206"/>
      <c r="UL69" s="206"/>
      <c r="UM69" s="206"/>
      <c r="UN69" s="206"/>
      <c r="UO69" s="206"/>
      <c r="UP69" s="206"/>
      <c r="UQ69" s="206"/>
      <c r="UR69" s="206"/>
      <c r="US69" s="206"/>
      <c r="UT69" s="206"/>
      <c r="UU69" s="206"/>
      <c r="UV69" s="206"/>
      <c r="UW69" s="206"/>
      <c r="UX69" s="206"/>
      <c r="UY69" s="206"/>
      <c r="UZ69" s="206"/>
      <c r="VA69" s="206"/>
      <c r="VB69" s="206"/>
      <c r="VC69" s="206"/>
      <c r="VD69" s="206"/>
      <c r="VE69" s="206"/>
      <c r="VF69" s="206"/>
      <c r="VG69" s="206"/>
      <c r="VH69" s="206"/>
      <c r="VI69" s="206"/>
      <c r="VJ69" s="206"/>
      <c r="VK69" s="206"/>
      <c r="VL69" s="206"/>
      <c r="VM69" s="206"/>
      <c r="VN69" s="206"/>
      <c r="VO69" s="206"/>
      <c r="VP69" s="206"/>
      <c r="VQ69" s="206"/>
      <c r="VR69" s="206"/>
      <c r="VS69" s="206"/>
      <c r="VT69" s="206"/>
      <c r="VU69" s="206"/>
      <c r="VV69" s="206"/>
      <c r="VW69" s="206"/>
      <c r="VX69" s="206"/>
      <c r="VY69" s="206"/>
      <c r="VZ69" s="206"/>
      <c r="WA69" s="206"/>
      <c r="WB69" s="206"/>
      <c r="WC69" s="206"/>
      <c r="WD69" s="206"/>
      <c r="WE69" s="206"/>
      <c r="WF69" s="206"/>
      <c r="WG69" s="206"/>
      <c r="WH69" s="206"/>
      <c r="WI69" s="206"/>
      <c r="WJ69" s="206"/>
      <c r="WK69" s="206"/>
      <c r="WL69" s="206"/>
      <c r="WM69" s="206"/>
      <c r="WN69" s="206"/>
      <c r="WO69" s="206"/>
      <c r="WP69" s="206"/>
      <c r="WQ69" s="206"/>
      <c r="WR69" s="206"/>
      <c r="WS69" s="206"/>
      <c r="WT69" s="206"/>
      <c r="WU69" s="206"/>
      <c r="WV69" s="206"/>
      <c r="WW69" s="206"/>
      <c r="WX69" s="206"/>
      <c r="WY69" s="206"/>
      <c r="WZ69" s="206"/>
      <c r="XA69" s="206"/>
      <c r="XB69" s="206"/>
      <c r="XC69" s="206"/>
      <c r="XD69" s="206"/>
      <c r="XE69" s="206"/>
      <c r="XF69" s="206"/>
      <c r="XG69" s="206"/>
      <c r="XH69" s="206"/>
      <c r="XI69" s="206"/>
      <c r="XJ69" s="206"/>
      <c r="XK69" s="206"/>
      <c r="XL69" s="206"/>
      <c r="XM69" s="206"/>
      <c r="XN69" s="206"/>
      <c r="XO69" s="206"/>
      <c r="XP69" s="206"/>
      <c r="XQ69" s="206"/>
      <c r="XR69" s="206"/>
      <c r="XS69" s="206"/>
      <c r="XT69" s="206"/>
    </row>
    <row r="70" spans="1:644" customFormat="1" ht="13.5" thickBot="1">
      <c r="A70" s="174"/>
      <c r="B70" s="175" t="s">
        <v>44</v>
      </c>
      <c r="C70" s="176"/>
      <c r="D70" s="177"/>
      <c r="E70" s="177"/>
      <c r="F70" s="178"/>
      <c r="G70" s="176"/>
      <c r="H70" s="177"/>
      <c r="I70" s="177"/>
      <c r="J70" s="178"/>
      <c r="K70" s="206"/>
      <c r="L70" s="206"/>
      <c r="M70" s="174"/>
      <c r="N70" s="175" t="s">
        <v>44</v>
      </c>
      <c r="O70" s="176"/>
      <c r="P70" s="177"/>
      <c r="Q70" s="177"/>
      <c r="R70" s="178"/>
      <c r="S70" s="176"/>
      <c r="T70" s="177"/>
      <c r="U70" s="177"/>
      <c r="V70" s="178"/>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c r="IC70" s="206"/>
      <c r="ID70" s="206"/>
      <c r="IE70" s="206"/>
      <c r="IF70" s="206"/>
      <c r="IG70" s="206"/>
      <c r="IH70" s="206"/>
      <c r="II70" s="206"/>
      <c r="IJ70" s="206"/>
      <c r="IK70" s="206"/>
      <c r="IL70" s="206"/>
      <c r="IM70" s="206"/>
      <c r="IN70" s="206"/>
      <c r="IO70" s="206"/>
      <c r="IP70" s="206"/>
      <c r="IQ70" s="206"/>
      <c r="IR70" s="206"/>
      <c r="IS70" s="206"/>
      <c r="IT70" s="206"/>
      <c r="IU70" s="206"/>
      <c r="IV70" s="206"/>
      <c r="IW70" s="206"/>
      <c r="IX70" s="206"/>
      <c r="IY70" s="206"/>
      <c r="IZ70" s="206"/>
      <c r="JA70" s="206"/>
      <c r="JB70" s="206"/>
      <c r="JC70" s="206"/>
      <c r="JD70" s="206"/>
      <c r="JE70" s="206"/>
      <c r="JF70" s="206"/>
      <c r="JG70" s="206"/>
      <c r="JH70" s="206"/>
      <c r="JI70" s="206"/>
      <c r="JJ70" s="206"/>
      <c r="JK70" s="206"/>
      <c r="JL70" s="206"/>
      <c r="JM70" s="206"/>
      <c r="JN70" s="206"/>
      <c r="JO70" s="206"/>
      <c r="JP70" s="206"/>
      <c r="JQ70" s="206"/>
      <c r="JR70" s="206"/>
      <c r="JS70" s="206"/>
      <c r="JT70" s="206"/>
      <c r="JU70" s="206"/>
      <c r="JV70" s="206"/>
      <c r="JW70" s="206"/>
      <c r="JX70" s="206"/>
      <c r="JY70" s="206"/>
      <c r="JZ70" s="206"/>
      <c r="KA70" s="206"/>
      <c r="KB70" s="206"/>
      <c r="KC70" s="206"/>
      <c r="KD70" s="206"/>
      <c r="KE70" s="206"/>
      <c r="KF70" s="206"/>
      <c r="KG70" s="206"/>
      <c r="KH70" s="206"/>
      <c r="KI70" s="206"/>
      <c r="KJ70" s="206"/>
      <c r="KK70" s="206"/>
      <c r="KL70" s="206"/>
      <c r="KM70" s="206"/>
      <c r="KN70" s="206"/>
      <c r="KO70" s="206"/>
      <c r="KP70" s="206"/>
      <c r="KQ70" s="206"/>
      <c r="KR70" s="206"/>
      <c r="KS70" s="206"/>
      <c r="KT70" s="206"/>
      <c r="KU70" s="206"/>
      <c r="KV70" s="206"/>
      <c r="KW70" s="206"/>
      <c r="KX70" s="206"/>
      <c r="KY70" s="206"/>
      <c r="KZ70" s="206"/>
      <c r="LA70" s="206"/>
      <c r="LB70" s="206"/>
      <c r="LC70" s="206"/>
      <c r="LD70" s="206"/>
      <c r="LE70" s="206"/>
      <c r="LF70" s="206"/>
      <c r="LG70" s="206"/>
      <c r="LH70" s="206"/>
      <c r="LI70" s="206"/>
      <c r="LJ70" s="206"/>
      <c r="LK70" s="206"/>
      <c r="LL70" s="206"/>
      <c r="LM70" s="206"/>
      <c r="LN70" s="206"/>
      <c r="LO70" s="206"/>
      <c r="LP70" s="206"/>
      <c r="LQ70" s="206"/>
      <c r="LR70" s="206"/>
      <c r="LS70" s="206"/>
      <c r="LT70" s="206"/>
      <c r="LU70" s="206"/>
      <c r="LV70" s="206"/>
      <c r="LW70" s="206"/>
      <c r="LX70" s="206"/>
      <c r="LY70" s="206"/>
      <c r="LZ70" s="206"/>
      <c r="MA70" s="206"/>
      <c r="MB70" s="206"/>
      <c r="MC70" s="206"/>
      <c r="MD70" s="206"/>
      <c r="ME70" s="206"/>
      <c r="MF70" s="206"/>
      <c r="MG70" s="206"/>
      <c r="MH70" s="206"/>
      <c r="MI70" s="206"/>
      <c r="MJ70" s="206"/>
      <c r="MK70" s="206"/>
      <c r="ML70" s="206"/>
      <c r="MM70" s="206"/>
      <c r="MN70" s="206"/>
      <c r="MO70" s="206"/>
      <c r="MP70" s="206"/>
      <c r="MQ70" s="206"/>
      <c r="MR70" s="206"/>
      <c r="MS70" s="206"/>
      <c r="MT70" s="206"/>
      <c r="MU70" s="206"/>
      <c r="MV70" s="206"/>
      <c r="MW70" s="206"/>
      <c r="MX70" s="206"/>
      <c r="MY70" s="206"/>
      <c r="MZ70" s="206"/>
      <c r="NA70" s="206"/>
      <c r="NB70" s="206"/>
      <c r="NC70" s="206"/>
      <c r="ND70" s="206"/>
      <c r="NE70" s="206"/>
      <c r="NF70" s="206"/>
      <c r="NG70" s="206"/>
      <c r="NH70" s="206"/>
      <c r="NI70" s="206"/>
      <c r="NJ70" s="206"/>
      <c r="NK70" s="206"/>
      <c r="NL70" s="206"/>
      <c r="NM70" s="206"/>
      <c r="NN70" s="206"/>
      <c r="NO70" s="206"/>
      <c r="NP70" s="206"/>
      <c r="NQ70" s="206"/>
      <c r="NR70" s="206"/>
      <c r="NS70" s="206"/>
      <c r="NT70" s="206"/>
      <c r="NU70" s="206"/>
      <c r="NV70" s="206"/>
      <c r="NW70" s="206"/>
      <c r="NX70" s="206"/>
      <c r="NY70" s="206"/>
      <c r="NZ70" s="206"/>
      <c r="OA70" s="206"/>
      <c r="OB70" s="206"/>
      <c r="OC70" s="206"/>
      <c r="OD70" s="206"/>
      <c r="OE70" s="206"/>
      <c r="OF70" s="206"/>
      <c r="OG70" s="206"/>
      <c r="OH70" s="206"/>
      <c r="OI70" s="206"/>
      <c r="OJ70" s="206"/>
      <c r="OK70" s="206"/>
      <c r="OL70" s="206"/>
      <c r="OM70" s="206"/>
      <c r="ON70" s="206"/>
      <c r="OO70" s="206"/>
      <c r="OP70" s="206"/>
      <c r="OQ70" s="206"/>
      <c r="OR70" s="206"/>
      <c r="OS70" s="206"/>
      <c r="OT70" s="206"/>
      <c r="OU70" s="206"/>
      <c r="OV70" s="206"/>
      <c r="OW70" s="206"/>
      <c r="OX70" s="206"/>
      <c r="OY70" s="206"/>
      <c r="OZ70" s="206"/>
      <c r="PA70" s="206"/>
      <c r="PB70" s="206"/>
      <c r="PC70" s="206"/>
      <c r="PD70" s="206"/>
      <c r="PE70" s="206"/>
      <c r="PF70" s="206"/>
      <c r="PG70" s="206"/>
      <c r="PH70" s="206"/>
      <c r="PI70" s="206"/>
      <c r="PJ70" s="206"/>
      <c r="PK70" s="206"/>
      <c r="PL70" s="206"/>
      <c r="PM70" s="206"/>
      <c r="PN70" s="206"/>
      <c r="PO70" s="206"/>
      <c r="PP70" s="206"/>
      <c r="PQ70" s="206"/>
      <c r="PR70" s="206"/>
      <c r="PS70" s="206"/>
      <c r="PT70" s="206"/>
      <c r="PU70" s="206"/>
      <c r="PV70" s="206"/>
      <c r="PW70" s="206"/>
      <c r="PX70" s="206"/>
      <c r="PY70" s="206"/>
      <c r="PZ70" s="206"/>
      <c r="QA70" s="206"/>
      <c r="QB70" s="206"/>
      <c r="QC70" s="206"/>
      <c r="QD70" s="206"/>
      <c r="QE70" s="206"/>
      <c r="QF70" s="206"/>
      <c r="QG70" s="206"/>
      <c r="QH70" s="206"/>
      <c r="QI70" s="206"/>
      <c r="QJ70" s="206"/>
      <c r="QK70" s="206"/>
      <c r="QL70" s="206"/>
      <c r="QM70" s="206"/>
      <c r="QN70" s="206"/>
      <c r="QO70" s="206"/>
      <c r="QP70" s="206"/>
      <c r="QQ70" s="206"/>
      <c r="QR70" s="206"/>
      <c r="QS70" s="206"/>
      <c r="QT70" s="206"/>
      <c r="QU70" s="206"/>
      <c r="QV70" s="206"/>
      <c r="QW70" s="206"/>
      <c r="QX70" s="206"/>
      <c r="QY70" s="206"/>
      <c r="QZ70" s="206"/>
      <c r="RA70" s="206"/>
      <c r="RB70" s="206"/>
      <c r="RC70" s="206"/>
      <c r="RD70" s="206"/>
      <c r="RE70" s="206"/>
      <c r="RF70" s="206"/>
      <c r="RG70" s="206"/>
      <c r="RH70" s="206"/>
      <c r="RI70" s="206"/>
      <c r="RJ70" s="206"/>
      <c r="RK70" s="206"/>
      <c r="RL70" s="206"/>
      <c r="RM70" s="206"/>
      <c r="RN70" s="206"/>
      <c r="RO70" s="206"/>
      <c r="RP70" s="206"/>
      <c r="RQ70" s="206"/>
      <c r="RR70" s="206"/>
      <c r="RS70" s="206"/>
      <c r="RT70" s="206"/>
      <c r="RU70" s="206"/>
      <c r="RV70" s="206"/>
      <c r="RW70" s="206"/>
      <c r="RX70" s="206"/>
      <c r="RY70" s="206"/>
      <c r="RZ70" s="206"/>
      <c r="SA70" s="206"/>
      <c r="SB70" s="206"/>
      <c r="SC70" s="206"/>
      <c r="SD70" s="206"/>
      <c r="SE70" s="206"/>
      <c r="SF70" s="206"/>
      <c r="SG70" s="206"/>
      <c r="SH70" s="206"/>
      <c r="SI70" s="206"/>
      <c r="SJ70" s="206"/>
      <c r="SK70" s="206"/>
      <c r="SL70" s="206"/>
      <c r="SM70" s="206"/>
      <c r="SN70" s="206"/>
      <c r="SO70" s="206"/>
      <c r="SP70" s="206"/>
      <c r="SQ70" s="206"/>
      <c r="SR70" s="206"/>
      <c r="SS70" s="206"/>
      <c r="ST70" s="206"/>
      <c r="SU70" s="206"/>
      <c r="SV70" s="206"/>
      <c r="SW70" s="206"/>
      <c r="SX70" s="206"/>
      <c r="SY70" s="206"/>
      <c r="SZ70" s="206"/>
      <c r="TA70" s="206"/>
      <c r="TB70" s="206"/>
      <c r="TC70" s="206"/>
      <c r="TD70" s="206"/>
      <c r="TE70" s="206"/>
      <c r="TF70" s="206"/>
      <c r="TG70" s="206"/>
      <c r="TH70" s="206"/>
      <c r="TI70" s="206"/>
      <c r="TJ70" s="206"/>
      <c r="TK70" s="206"/>
      <c r="TL70" s="206"/>
      <c r="TM70" s="206"/>
      <c r="TN70" s="206"/>
      <c r="TO70" s="206"/>
      <c r="TP70" s="206"/>
      <c r="TQ70" s="206"/>
      <c r="TR70" s="206"/>
      <c r="TS70" s="206"/>
      <c r="TT70" s="206"/>
      <c r="TU70" s="206"/>
      <c r="TV70" s="206"/>
      <c r="TW70" s="206"/>
      <c r="TX70" s="206"/>
      <c r="TY70" s="206"/>
      <c r="TZ70" s="206"/>
      <c r="UA70" s="206"/>
      <c r="UB70" s="206"/>
      <c r="UC70" s="206"/>
      <c r="UD70" s="206"/>
      <c r="UE70" s="206"/>
      <c r="UF70" s="206"/>
      <c r="UG70" s="206"/>
      <c r="UH70" s="206"/>
      <c r="UI70" s="206"/>
      <c r="UJ70" s="206"/>
      <c r="UK70" s="206"/>
      <c r="UL70" s="206"/>
      <c r="UM70" s="206"/>
      <c r="UN70" s="206"/>
      <c r="UO70" s="206"/>
      <c r="UP70" s="206"/>
      <c r="UQ70" s="206"/>
      <c r="UR70" s="206"/>
      <c r="US70" s="206"/>
      <c r="UT70" s="206"/>
      <c r="UU70" s="206"/>
      <c r="UV70" s="206"/>
      <c r="UW70" s="206"/>
      <c r="UX70" s="206"/>
      <c r="UY70" s="206"/>
      <c r="UZ70" s="206"/>
      <c r="VA70" s="206"/>
      <c r="VB70" s="206"/>
      <c r="VC70" s="206"/>
      <c r="VD70" s="206"/>
      <c r="VE70" s="206"/>
      <c r="VF70" s="206"/>
      <c r="VG70" s="206"/>
      <c r="VH70" s="206"/>
      <c r="VI70" s="206"/>
      <c r="VJ70" s="206"/>
      <c r="VK70" s="206"/>
      <c r="VL70" s="206"/>
      <c r="VM70" s="206"/>
      <c r="VN70" s="206"/>
      <c r="VO70" s="206"/>
      <c r="VP70" s="206"/>
      <c r="VQ70" s="206"/>
      <c r="VR70" s="206"/>
      <c r="VS70" s="206"/>
      <c r="VT70" s="206"/>
      <c r="VU70" s="206"/>
      <c r="VV70" s="206"/>
      <c r="VW70" s="206"/>
      <c r="VX70" s="206"/>
      <c r="VY70" s="206"/>
      <c r="VZ70" s="206"/>
      <c r="WA70" s="206"/>
      <c r="WB70" s="206"/>
      <c r="WC70" s="206"/>
      <c r="WD70" s="206"/>
      <c r="WE70" s="206"/>
      <c r="WF70" s="206"/>
      <c r="WG70" s="206"/>
      <c r="WH70" s="206"/>
      <c r="WI70" s="206"/>
      <c r="WJ70" s="206"/>
      <c r="WK70" s="206"/>
      <c r="WL70" s="206"/>
      <c r="WM70" s="206"/>
      <c r="WN70" s="206"/>
      <c r="WO70" s="206"/>
      <c r="WP70" s="206"/>
      <c r="WQ70" s="206"/>
      <c r="WR70" s="206"/>
      <c r="WS70" s="206"/>
      <c r="WT70" s="206"/>
      <c r="WU70" s="206"/>
      <c r="WV70" s="206"/>
      <c r="WW70" s="206"/>
      <c r="WX70" s="206"/>
      <c r="WY70" s="206"/>
      <c r="WZ70" s="206"/>
      <c r="XA70" s="206"/>
      <c r="XB70" s="206"/>
      <c r="XC70" s="206"/>
      <c r="XD70" s="206"/>
      <c r="XE70" s="206"/>
      <c r="XF70" s="206"/>
      <c r="XG70" s="206"/>
      <c r="XH70" s="206"/>
      <c r="XI70" s="206"/>
      <c r="XJ70" s="206"/>
      <c r="XK70" s="206"/>
      <c r="XL70" s="206"/>
      <c r="XM70" s="206"/>
      <c r="XN70" s="206"/>
      <c r="XO70" s="206"/>
      <c r="XP70" s="206"/>
      <c r="XQ70" s="206"/>
      <c r="XR70" s="206"/>
      <c r="XS70" s="206"/>
      <c r="XT70" s="206"/>
    </row>
    <row r="71" spans="1:644">
      <c r="E71" s="1756"/>
      <c r="F71" s="1756"/>
    </row>
    <row r="72" spans="1:644">
      <c r="E72" s="1756"/>
      <c r="F72" s="1756"/>
    </row>
    <row r="73" spans="1:644">
      <c r="E73" s="1756"/>
      <c r="F73" s="1756"/>
    </row>
    <row r="74" spans="1:644">
      <c r="E74" s="1756"/>
      <c r="F74" s="1756"/>
    </row>
    <row r="75" spans="1:644" customFormat="1">
      <c r="A75" s="179" t="s">
        <v>11</v>
      </c>
      <c r="B75" s="1814" t="s">
        <v>45</v>
      </c>
      <c r="C75" s="1815"/>
      <c r="D75" s="1815"/>
      <c r="E75" s="1815"/>
      <c r="F75" s="181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W75" s="206"/>
      <c r="GX75" s="206"/>
      <c r="GY75" s="206"/>
      <c r="GZ75" s="206"/>
      <c r="HA75" s="206"/>
      <c r="HB75" s="206"/>
      <c r="HC75" s="206"/>
      <c r="HD75" s="206"/>
      <c r="HE75" s="206"/>
      <c r="HF75" s="206"/>
      <c r="HG75" s="206"/>
      <c r="HH75" s="206"/>
      <c r="HI75" s="206"/>
      <c r="HJ75" s="206"/>
      <c r="HK75" s="206"/>
      <c r="HL75" s="206"/>
      <c r="HM75" s="206"/>
      <c r="HN75" s="206"/>
      <c r="HO75" s="206"/>
      <c r="HP75" s="206"/>
      <c r="HQ75" s="206"/>
      <c r="HR75" s="206"/>
      <c r="HS75" s="206"/>
      <c r="HT75" s="206"/>
      <c r="HU75" s="206"/>
      <c r="HV75" s="206"/>
      <c r="HW75" s="206"/>
      <c r="HX75" s="206"/>
      <c r="HY75" s="206"/>
      <c r="HZ75" s="206"/>
      <c r="IA75" s="206"/>
      <c r="IB75" s="206"/>
      <c r="IC75" s="206"/>
      <c r="ID75" s="206"/>
      <c r="IE75" s="206"/>
      <c r="IF75" s="206"/>
      <c r="IG75" s="206"/>
      <c r="IH75" s="206"/>
      <c r="II75" s="206"/>
      <c r="IJ75" s="206"/>
      <c r="IK75" s="206"/>
      <c r="IL75" s="206"/>
      <c r="IM75" s="206"/>
      <c r="IN75" s="206"/>
      <c r="IO75" s="206"/>
      <c r="IP75" s="206"/>
      <c r="IQ75" s="206"/>
      <c r="IR75" s="206"/>
      <c r="IS75" s="206"/>
      <c r="IT75" s="206"/>
      <c r="IU75" s="206"/>
      <c r="IV75" s="206"/>
      <c r="IW75" s="206"/>
      <c r="IX75" s="206"/>
      <c r="IY75" s="206"/>
      <c r="IZ75" s="206"/>
      <c r="JA75" s="206"/>
      <c r="JB75" s="206"/>
      <c r="JC75" s="206"/>
      <c r="JD75" s="206"/>
      <c r="JE75" s="206"/>
      <c r="JF75" s="206"/>
      <c r="JG75" s="206"/>
      <c r="JH75" s="206"/>
      <c r="JI75" s="206"/>
      <c r="JJ75" s="206"/>
      <c r="JK75" s="206"/>
      <c r="JL75" s="206"/>
      <c r="JM75" s="206"/>
      <c r="JN75" s="206"/>
      <c r="JO75" s="206"/>
      <c r="JP75" s="206"/>
      <c r="JQ75" s="206"/>
      <c r="JR75" s="206"/>
      <c r="JS75" s="206"/>
      <c r="JT75" s="206"/>
      <c r="JU75" s="206"/>
      <c r="JV75" s="206"/>
      <c r="JW75" s="206"/>
      <c r="JX75" s="206"/>
      <c r="JY75" s="206"/>
      <c r="JZ75" s="206"/>
      <c r="KA75" s="206"/>
      <c r="KB75" s="206"/>
      <c r="KC75" s="206"/>
      <c r="KD75" s="206"/>
      <c r="KE75" s="206"/>
      <c r="KF75" s="206"/>
      <c r="KG75" s="206"/>
      <c r="KH75" s="206"/>
      <c r="KI75" s="206"/>
      <c r="KJ75" s="206"/>
      <c r="KK75" s="206"/>
      <c r="KL75" s="206"/>
      <c r="KM75" s="206"/>
      <c r="KN75" s="206"/>
      <c r="KO75" s="206"/>
      <c r="KP75" s="206"/>
      <c r="KQ75" s="206"/>
      <c r="KR75" s="206"/>
      <c r="KS75" s="206"/>
      <c r="KT75" s="206"/>
      <c r="KU75" s="206"/>
      <c r="KV75" s="206"/>
      <c r="KW75" s="206"/>
      <c r="KX75" s="206"/>
      <c r="KY75" s="206"/>
      <c r="KZ75" s="206"/>
      <c r="LA75" s="206"/>
      <c r="LB75" s="206"/>
      <c r="LC75" s="206"/>
      <c r="LD75" s="206"/>
      <c r="LE75" s="206"/>
      <c r="LF75" s="206"/>
      <c r="LG75" s="206"/>
      <c r="LH75" s="206"/>
      <c r="LI75" s="206"/>
      <c r="LJ75" s="206"/>
      <c r="LK75" s="206"/>
      <c r="LL75" s="206"/>
      <c r="LM75" s="206"/>
      <c r="LN75" s="206"/>
      <c r="LO75" s="206"/>
      <c r="LP75" s="206"/>
      <c r="LQ75" s="206"/>
      <c r="LR75" s="206"/>
      <c r="LS75" s="206"/>
      <c r="LT75" s="206"/>
      <c r="LU75" s="206"/>
      <c r="LV75" s="206"/>
      <c r="LW75" s="206"/>
      <c r="LX75" s="206"/>
      <c r="LY75" s="206"/>
      <c r="LZ75" s="206"/>
      <c r="MA75" s="206"/>
      <c r="MB75" s="206"/>
      <c r="MC75" s="206"/>
      <c r="MD75" s="206"/>
      <c r="ME75" s="206"/>
      <c r="MF75" s="206"/>
      <c r="MG75" s="206"/>
      <c r="MH75" s="206"/>
      <c r="MI75" s="206"/>
      <c r="MJ75" s="206"/>
      <c r="MK75" s="206"/>
      <c r="ML75" s="206"/>
      <c r="MM75" s="206"/>
      <c r="MN75" s="206"/>
      <c r="MO75" s="206"/>
      <c r="MP75" s="206"/>
      <c r="MQ75" s="206"/>
      <c r="MR75" s="206"/>
      <c r="MS75" s="206"/>
      <c r="MT75" s="206"/>
      <c r="MU75" s="206"/>
      <c r="MV75" s="206"/>
      <c r="MW75" s="206"/>
      <c r="MX75" s="206"/>
      <c r="MY75" s="206"/>
      <c r="MZ75" s="206"/>
      <c r="NA75" s="206"/>
      <c r="NB75" s="206"/>
      <c r="NC75" s="206"/>
      <c r="ND75" s="206"/>
      <c r="NE75" s="206"/>
      <c r="NF75" s="206"/>
      <c r="NG75" s="206"/>
      <c r="NH75" s="206"/>
      <c r="NI75" s="206"/>
      <c r="NJ75" s="206"/>
      <c r="NK75" s="206"/>
      <c r="NL75" s="206"/>
      <c r="NM75" s="206"/>
      <c r="NN75" s="206"/>
      <c r="NO75" s="206"/>
      <c r="NP75" s="206"/>
      <c r="NQ75" s="206"/>
      <c r="NR75" s="206"/>
      <c r="NS75" s="206"/>
      <c r="NT75" s="206"/>
      <c r="NU75" s="206"/>
      <c r="NV75" s="206"/>
      <c r="NW75" s="206"/>
      <c r="NX75" s="206"/>
      <c r="NY75" s="206"/>
      <c r="NZ75" s="206"/>
      <c r="OA75" s="206"/>
      <c r="OB75" s="206"/>
      <c r="OC75" s="206"/>
      <c r="OD75" s="206"/>
      <c r="OE75" s="206"/>
      <c r="OF75" s="206"/>
      <c r="OG75" s="206"/>
      <c r="OH75" s="206"/>
      <c r="OI75" s="206"/>
      <c r="OJ75" s="206"/>
      <c r="OK75" s="206"/>
      <c r="OL75" s="206"/>
      <c r="OM75" s="206"/>
      <c r="ON75" s="206"/>
      <c r="OO75" s="206"/>
      <c r="OP75" s="206"/>
      <c r="OQ75" s="206"/>
      <c r="OR75" s="206"/>
      <c r="OS75" s="206"/>
      <c r="OT75" s="206"/>
      <c r="OU75" s="206"/>
      <c r="OV75" s="206"/>
      <c r="OW75" s="206"/>
      <c r="OX75" s="206"/>
      <c r="OY75" s="206"/>
      <c r="OZ75" s="206"/>
      <c r="PA75" s="206"/>
      <c r="PB75" s="206"/>
      <c r="PC75" s="206"/>
      <c r="PD75" s="206"/>
      <c r="PE75" s="206"/>
      <c r="PF75" s="206"/>
      <c r="PG75" s="206"/>
      <c r="PH75" s="206"/>
      <c r="PI75" s="206"/>
      <c r="PJ75" s="206"/>
      <c r="PK75" s="206"/>
      <c r="PL75" s="206"/>
      <c r="PM75" s="206"/>
      <c r="PN75" s="206"/>
      <c r="PO75" s="206"/>
      <c r="PP75" s="206"/>
      <c r="PQ75" s="206"/>
      <c r="PR75" s="206"/>
      <c r="PS75" s="206"/>
      <c r="PT75" s="206"/>
      <c r="PU75" s="206"/>
      <c r="PV75" s="206"/>
      <c r="PW75" s="206"/>
      <c r="PX75" s="206"/>
      <c r="PY75" s="206"/>
      <c r="PZ75" s="206"/>
      <c r="QA75" s="206"/>
      <c r="QB75" s="206"/>
      <c r="QC75" s="206"/>
      <c r="QD75" s="206"/>
      <c r="QE75" s="206"/>
      <c r="QF75" s="206"/>
      <c r="QG75" s="206"/>
      <c r="QH75" s="206"/>
      <c r="QI75" s="206"/>
      <c r="QJ75" s="206"/>
      <c r="QK75" s="206"/>
      <c r="QL75" s="206"/>
      <c r="QM75" s="206"/>
      <c r="QN75" s="206"/>
      <c r="QO75" s="206"/>
      <c r="QP75" s="206"/>
      <c r="QQ75" s="206"/>
      <c r="QR75" s="206"/>
      <c r="QS75" s="206"/>
      <c r="QT75" s="206"/>
      <c r="QU75" s="206"/>
      <c r="QV75" s="206"/>
      <c r="QW75" s="206"/>
      <c r="QX75" s="206"/>
      <c r="QY75" s="206"/>
      <c r="QZ75" s="206"/>
      <c r="RA75" s="206"/>
      <c r="RB75" s="206"/>
      <c r="RC75" s="206"/>
      <c r="RD75" s="206"/>
      <c r="RE75" s="206"/>
      <c r="RF75" s="206"/>
      <c r="RG75" s="206"/>
      <c r="RH75" s="206"/>
      <c r="RI75" s="206"/>
      <c r="RJ75" s="206"/>
      <c r="RK75" s="206"/>
      <c r="RL75" s="206"/>
      <c r="RM75" s="206"/>
      <c r="RN75" s="206"/>
      <c r="RO75" s="206"/>
      <c r="RP75" s="206"/>
      <c r="RQ75" s="206"/>
      <c r="RR75" s="206"/>
      <c r="RS75" s="206"/>
      <c r="RT75" s="206"/>
      <c r="RU75" s="206"/>
      <c r="RV75" s="206"/>
      <c r="RW75" s="206"/>
      <c r="RX75" s="206"/>
      <c r="RY75" s="206"/>
      <c r="RZ75" s="206"/>
      <c r="SA75" s="206"/>
      <c r="SB75" s="206"/>
      <c r="SC75" s="206"/>
      <c r="SD75" s="206"/>
      <c r="SE75" s="206"/>
      <c r="SF75" s="206"/>
      <c r="SG75" s="206"/>
      <c r="SH75" s="206"/>
      <c r="SI75" s="206"/>
      <c r="SJ75" s="206"/>
      <c r="SK75" s="206"/>
      <c r="SL75" s="206"/>
      <c r="SM75" s="206"/>
      <c r="SN75" s="206"/>
      <c r="SO75" s="206"/>
      <c r="SP75" s="206"/>
      <c r="SQ75" s="206"/>
      <c r="SR75" s="206"/>
      <c r="SS75" s="206"/>
      <c r="ST75" s="206"/>
      <c r="SU75" s="206"/>
      <c r="SV75" s="206"/>
      <c r="SW75" s="206"/>
      <c r="SX75" s="206"/>
      <c r="SY75" s="206"/>
      <c r="SZ75" s="206"/>
      <c r="TA75" s="206"/>
      <c r="TB75" s="206"/>
      <c r="TC75" s="206"/>
      <c r="TD75" s="206"/>
      <c r="TE75" s="206"/>
      <c r="TF75" s="206"/>
      <c r="TG75" s="206"/>
      <c r="TH75" s="206"/>
      <c r="TI75" s="206"/>
      <c r="TJ75" s="206"/>
      <c r="TK75" s="206"/>
      <c r="TL75" s="206"/>
      <c r="TM75" s="206"/>
      <c r="TN75" s="206"/>
      <c r="TO75" s="206"/>
      <c r="TP75" s="206"/>
      <c r="TQ75" s="206"/>
      <c r="TR75" s="206"/>
      <c r="TS75" s="206"/>
      <c r="TT75" s="206"/>
      <c r="TU75" s="206"/>
      <c r="TV75" s="206"/>
      <c r="TW75" s="206"/>
      <c r="TX75" s="206"/>
      <c r="TY75" s="206"/>
      <c r="TZ75" s="206"/>
      <c r="UA75" s="206"/>
      <c r="UB75" s="206"/>
      <c r="UC75" s="206"/>
      <c r="UD75" s="206"/>
      <c r="UE75" s="206"/>
      <c r="UF75" s="206"/>
      <c r="UG75" s="206"/>
      <c r="UH75" s="206"/>
      <c r="UI75" s="206"/>
      <c r="UJ75" s="206"/>
      <c r="UK75" s="206"/>
      <c r="UL75" s="206"/>
      <c r="UM75" s="206"/>
      <c r="UN75" s="206"/>
      <c r="UO75" s="206"/>
      <c r="UP75" s="206"/>
      <c r="UQ75" s="206"/>
      <c r="UR75" s="206"/>
      <c r="US75" s="206"/>
      <c r="UT75" s="206"/>
      <c r="UU75" s="206"/>
      <c r="UV75" s="206"/>
      <c r="UW75" s="206"/>
      <c r="UX75" s="206"/>
      <c r="UY75" s="206"/>
      <c r="UZ75" s="206"/>
      <c r="VA75" s="206"/>
      <c r="VB75" s="206"/>
      <c r="VC75" s="206"/>
      <c r="VD75" s="206"/>
      <c r="VE75" s="206"/>
      <c r="VF75" s="206"/>
      <c r="VG75" s="206"/>
      <c r="VH75" s="206"/>
      <c r="VI75" s="206"/>
      <c r="VJ75" s="206"/>
      <c r="VK75" s="206"/>
      <c r="VL75" s="206"/>
      <c r="VM75" s="206"/>
      <c r="VN75" s="206"/>
      <c r="VO75" s="206"/>
      <c r="VP75" s="206"/>
      <c r="VQ75" s="206"/>
      <c r="VR75" s="206"/>
      <c r="VS75" s="206"/>
      <c r="VT75" s="206"/>
      <c r="VU75" s="206"/>
      <c r="VV75" s="206"/>
      <c r="VW75" s="206"/>
      <c r="VX75" s="206"/>
      <c r="VY75" s="206"/>
      <c r="VZ75" s="206"/>
      <c r="WA75" s="206"/>
      <c r="WB75" s="206"/>
      <c r="WC75" s="206"/>
      <c r="WD75" s="206"/>
      <c r="WE75" s="206"/>
      <c r="WF75" s="206"/>
      <c r="WG75" s="206"/>
      <c r="WH75" s="206"/>
      <c r="WI75" s="206"/>
      <c r="WJ75" s="206"/>
      <c r="WK75" s="206"/>
      <c r="WL75" s="206"/>
      <c r="WM75" s="206"/>
      <c r="WN75" s="206"/>
      <c r="WO75" s="206"/>
      <c r="WP75" s="206"/>
      <c r="WQ75" s="206"/>
      <c r="WR75" s="206"/>
      <c r="WS75" s="206"/>
      <c r="WT75" s="206"/>
      <c r="WU75" s="206"/>
      <c r="WV75" s="206"/>
      <c r="WW75" s="206"/>
      <c r="WX75" s="206"/>
      <c r="WY75" s="206"/>
      <c r="WZ75" s="206"/>
      <c r="XA75" s="206"/>
      <c r="XB75" s="206"/>
      <c r="XC75" s="206"/>
      <c r="XD75" s="206"/>
      <c r="XE75" s="206"/>
      <c r="XF75" s="206"/>
      <c r="XG75" s="206"/>
      <c r="XH75" s="206"/>
      <c r="XI75" s="206"/>
      <c r="XJ75" s="206"/>
      <c r="XK75" s="206"/>
      <c r="XL75" s="206"/>
      <c r="XM75" s="206"/>
      <c r="XN75" s="206"/>
      <c r="XO75" s="206"/>
      <c r="XP75" s="206"/>
      <c r="XQ75" s="206"/>
      <c r="XR75" s="206"/>
      <c r="XS75" s="206"/>
      <c r="XT75" s="206"/>
    </row>
    <row r="76" spans="1:644" customFormat="1">
      <c r="A76" s="179" t="s">
        <v>363</v>
      </c>
      <c r="B76" s="1814" t="s">
        <v>46</v>
      </c>
      <c r="C76" s="1815"/>
      <c r="D76" s="1815"/>
      <c r="E76" s="1815"/>
      <c r="F76" s="181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W76" s="206"/>
      <c r="GX76" s="206"/>
      <c r="GY76" s="206"/>
      <c r="GZ76" s="206"/>
      <c r="HA76" s="206"/>
      <c r="HB76" s="206"/>
      <c r="HC76" s="206"/>
      <c r="HD76" s="206"/>
      <c r="HE76" s="206"/>
      <c r="HF76" s="206"/>
      <c r="HG76" s="206"/>
      <c r="HH76" s="206"/>
      <c r="HI76" s="206"/>
      <c r="HJ76" s="206"/>
      <c r="HK76" s="206"/>
      <c r="HL76" s="206"/>
      <c r="HM76" s="206"/>
      <c r="HN76" s="206"/>
      <c r="HO76" s="206"/>
      <c r="HP76" s="206"/>
      <c r="HQ76" s="206"/>
      <c r="HR76" s="206"/>
      <c r="HS76" s="206"/>
      <c r="HT76" s="206"/>
      <c r="HU76" s="206"/>
      <c r="HV76" s="206"/>
      <c r="HW76" s="206"/>
      <c r="HX76" s="206"/>
      <c r="HY76" s="206"/>
      <c r="HZ76" s="206"/>
      <c r="IA76" s="206"/>
      <c r="IB76" s="206"/>
      <c r="IC76" s="206"/>
      <c r="ID76" s="206"/>
      <c r="IE76" s="206"/>
      <c r="IF76" s="206"/>
      <c r="IG76" s="206"/>
      <c r="IH76" s="206"/>
      <c r="II76" s="206"/>
      <c r="IJ76" s="206"/>
      <c r="IK76" s="206"/>
      <c r="IL76" s="206"/>
      <c r="IM76" s="206"/>
      <c r="IN76" s="206"/>
      <c r="IO76" s="206"/>
      <c r="IP76" s="206"/>
      <c r="IQ76" s="206"/>
      <c r="IR76" s="206"/>
      <c r="IS76" s="206"/>
      <c r="IT76" s="206"/>
      <c r="IU76" s="206"/>
      <c r="IV76" s="206"/>
      <c r="IW76" s="206"/>
      <c r="IX76" s="206"/>
      <c r="IY76" s="206"/>
      <c r="IZ76" s="206"/>
      <c r="JA76" s="206"/>
      <c r="JB76" s="206"/>
      <c r="JC76" s="206"/>
      <c r="JD76" s="206"/>
      <c r="JE76" s="206"/>
      <c r="JF76" s="206"/>
      <c r="JG76" s="206"/>
      <c r="JH76" s="206"/>
      <c r="JI76" s="206"/>
      <c r="JJ76" s="206"/>
      <c r="JK76" s="206"/>
      <c r="JL76" s="206"/>
      <c r="JM76" s="206"/>
      <c r="JN76" s="206"/>
      <c r="JO76" s="206"/>
      <c r="JP76" s="206"/>
      <c r="JQ76" s="206"/>
      <c r="JR76" s="206"/>
      <c r="JS76" s="206"/>
      <c r="JT76" s="206"/>
      <c r="JU76" s="206"/>
      <c r="JV76" s="206"/>
      <c r="JW76" s="206"/>
      <c r="JX76" s="206"/>
      <c r="JY76" s="206"/>
      <c r="JZ76" s="206"/>
      <c r="KA76" s="206"/>
      <c r="KB76" s="206"/>
      <c r="KC76" s="206"/>
      <c r="KD76" s="206"/>
      <c r="KE76" s="206"/>
      <c r="KF76" s="206"/>
      <c r="KG76" s="206"/>
      <c r="KH76" s="206"/>
      <c r="KI76" s="206"/>
      <c r="KJ76" s="206"/>
      <c r="KK76" s="206"/>
      <c r="KL76" s="206"/>
      <c r="KM76" s="206"/>
      <c r="KN76" s="206"/>
      <c r="KO76" s="206"/>
      <c r="KP76" s="206"/>
      <c r="KQ76" s="206"/>
      <c r="KR76" s="206"/>
      <c r="KS76" s="206"/>
      <c r="KT76" s="206"/>
      <c r="KU76" s="206"/>
      <c r="KV76" s="206"/>
      <c r="KW76" s="206"/>
      <c r="KX76" s="206"/>
      <c r="KY76" s="206"/>
      <c r="KZ76" s="206"/>
      <c r="LA76" s="206"/>
      <c r="LB76" s="206"/>
      <c r="LC76" s="206"/>
      <c r="LD76" s="206"/>
      <c r="LE76" s="206"/>
      <c r="LF76" s="206"/>
      <c r="LG76" s="206"/>
      <c r="LH76" s="206"/>
      <c r="LI76" s="206"/>
      <c r="LJ76" s="206"/>
      <c r="LK76" s="206"/>
      <c r="LL76" s="206"/>
      <c r="LM76" s="206"/>
      <c r="LN76" s="206"/>
      <c r="LO76" s="206"/>
      <c r="LP76" s="206"/>
      <c r="LQ76" s="206"/>
      <c r="LR76" s="206"/>
      <c r="LS76" s="206"/>
      <c r="LT76" s="206"/>
      <c r="LU76" s="206"/>
      <c r="LV76" s="206"/>
      <c r="LW76" s="206"/>
      <c r="LX76" s="206"/>
      <c r="LY76" s="206"/>
      <c r="LZ76" s="206"/>
      <c r="MA76" s="206"/>
      <c r="MB76" s="206"/>
      <c r="MC76" s="206"/>
      <c r="MD76" s="206"/>
      <c r="ME76" s="206"/>
      <c r="MF76" s="206"/>
      <c r="MG76" s="206"/>
      <c r="MH76" s="206"/>
      <c r="MI76" s="206"/>
      <c r="MJ76" s="206"/>
      <c r="MK76" s="206"/>
      <c r="ML76" s="206"/>
      <c r="MM76" s="206"/>
      <c r="MN76" s="206"/>
      <c r="MO76" s="206"/>
      <c r="MP76" s="206"/>
      <c r="MQ76" s="206"/>
      <c r="MR76" s="206"/>
      <c r="MS76" s="206"/>
      <c r="MT76" s="206"/>
      <c r="MU76" s="206"/>
      <c r="MV76" s="206"/>
      <c r="MW76" s="206"/>
      <c r="MX76" s="206"/>
      <c r="MY76" s="206"/>
      <c r="MZ76" s="206"/>
      <c r="NA76" s="206"/>
      <c r="NB76" s="206"/>
      <c r="NC76" s="206"/>
      <c r="ND76" s="206"/>
      <c r="NE76" s="206"/>
      <c r="NF76" s="206"/>
      <c r="NG76" s="206"/>
      <c r="NH76" s="206"/>
      <c r="NI76" s="206"/>
      <c r="NJ76" s="206"/>
      <c r="NK76" s="206"/>
      <c r="NL76" s="206"/>
      <c r="NM76" s="206"/>
      <c r="NN76" s="206"/>
      <c r="NO76" s="206"/>
      <c r="NP76" s="206"/>
      <c r="NQ76" s="206"/>
      <c r="NR76" s="206"/>
      <c r="NS76" s="206"/>
      <c r="NT76" s="206"/>
      <c r="NU76" s="206"/>
      <c r="NV76" s="206"/>
      <c r="NW76" s="206"/>
      <c r="NX76" s="206"/>
      <c r="NY76" s="206"/>
      <c r="NZ76" s="206"/>
      <c r="OA76" s="206"/>
      <c r="OB76" s="206"/>
      <c r="OC76" s="206"/>
      <c r="OD76" s="206"/>
      <c r="OE76" s="206"/>
      <c r="OF76" s="206"/>
      <c r="OG76" s="206"/>
      <c r="OH76" s="206"/>
      <c r="OI76" s="206"/>
      <c r="OJ76" s="206"/>
      <c r="OK76" s="206"/>
      <c r="OL76" s="206"/>
      <c r="OM76" s="206"/>
      <c r="ON76" s="206"/>
      <c r="OO76" s="206"/>
      <c r="OP76" s="206"/>
      <c r="OQ76" s="206"/>
      <c r="OR76" s="206"/>
      <c r="OS76" s="206"/>
      <c r="OT76" s="206"/>
      <c r="OU76" s="206"/>
      <c r="OV76" s="206"/>
      <c r="OW76" s="206"/>
      <c r="OX76" s="206"/>
      <c r="OY76" s="206"/>
      <c r="OZ76" s="206"/>
      <c r="PA76" s="206"/>
      <c r="PB76" s="206"/>
      <c r="PC76" s="206"/>
      <c r="PD76" s="206"/>
      <c r="PE76" s="206"/>
      <c r="PF76" s="206"/>
      <c r="PG76" s="206"/>
      <c r="PH76" s="206"/>
      <c r="PI76" s="206"/>
      <c r="PJ76" s="206"/>
      <c r="PK76" s="206"/>
      <c r="PL76" s="206"/>
      <c r="PM76" s="206"/>
      <c r="PN76" s="206"/>
      <c r="PO76" s="206"/>
      <c r="PP76" s="206"/>
      <c r="PQ76" s="206"/>
      <c r="PR76" s="206"/>
      <c r="PS76" s="206"/>
      <c r="PT76" s="206"/>
      <c r="PU76" s="206"/>
      <c r="PV76" s="206"/>
      <c r="PW76" s="206"/>
      <c r="PX76" s="206"/>
      <c r="PY76" s="206"/>
      <c r="PZ76" s="206"/>
      <c r="QA76" s="206"/>
      <c r="QB76" s="206"/>
      <c r="QC76" s="206"/>
      <c r="QD76" s="206"/>
      <c r="QE76" s="206"/>
      <c r="QF76" s="206"/>
      <c r="QG76" s="206"/>
      <c r="QH76" s="206"/>
      <c r="QI76" s="206"/>
      <c r="QJ76" s="206"/>
      <c r="QK76" s="206"/>
      <c r="QL76" s="206"/>
      <c r="QM76" s="206"/>
      <c r="QN76" s="206"/>
      <c r="QO76" s="206"/>
      <c r="QP76" s="206"/>
      <c r="QQ76" s="206"/>
      <c r="QR76" s="206"/>
      <c r="QS76" s="206"/>
      <c r="QT76" s="206"/>
      <c r="QU76" s="206"/>
      <c r="QV76" s="206"/>
      <c r="QW76" s="206"/>
      <c r="QX76" s="206"/>
      <c r="QY76" s="206"/>
      <c r="QZ76" s="206"/>
      <c r="RA76" s="206"/>
      <c r="RB76" s="206"/>
      <c r="RC76" s="206"/>
      <c r="RD76" s="206"/>
      <c r="RE76" s="206"/>
      <c r="RF76" s="206"/>
      <c r="RG76" s="206"/>
      <c r="RH76" s="206"/>
      <c r="RI76" s="206"/>
      <c r="RJ76" s="206"/>
      <c r="RK76" s="206"/>
      <c r="RL76" s="206"/>
      <c r="RM76" s="206"/>
      <c r="RN76" s="206"/>
      <c r="RO76" s="206"/>
      <c r="RP76" s="206"/>
      <c r="RQ76" s="206"/>
      <c r="RR76" s="206"/>
      <c r="RS76" s="206"/>
      <c r="RT76" s="206"/>
      <c r="RU76" s="206"/>
      <c r="RV76" s="206"/>
      <c r="RW76" s="206"/>
      <c r="RX76" s="206"/>
      <c r="RY76" s="206"/>
      <c r="RZ76" s="206"/>
      <c r="SA76" s="206"/>
      <c r="SB76" s="206"/>
      <c r="SC76" s="206"/>
      <c r="SD76" s="206"/>
      <c r="SE76" s="206"/>
      <c r="SF76" s="206"/>
      <c r="SG76" s="206"/>
      <c r="SH76" s="206"/>
      <c r="SI76" s="206"/>
      <c r="SJ76" s="206"/>
      <c r="SK76" s="206"/>
      <c r="SL76" s="206"/>
      <c r="SM76" s="206"/>
      <c r="SN76" s="206"/>
      <c r="SO76" s="206"/>
      <c r="SP76" s="206"/>
      <c r="SQ76" s="206"/>
      <c r="SR76" s="206"/>
      <c r="SS76" s="206"/>
      <c r="ST76" s="206"/>
      <c r="SU76" s="206"/>
      <c r="SV76" s="206"/>
      <c r="SW76" s="206"/>
      <c r="SX76" s="206"/>
      <c r="SY76" s="206"/>
      <c r="SZ76" s="206"/>
      <c r="TA76" s="206"/>
      <c r="TB76" s="206"/>
      <c r="TC76" s="206"/>
      <c r="TD76" s="206"/>
      <c r="TE76" s="206"/>
      <c r="TF76" s="206"/>
      <c r="TG76" s="206"/>
      <c r="TH76" s="206"/>
      <c r="TI76" s="206"/>
      <c r="TJ76" s="206"/>
      <c r="TK76" s="206"/>
      <c r="TL76" s="206"/>
      <c r="TM76" s="206"/>
      <c r="TN76" s="206"/>
      <c r="TO76" s="206"/>
      <c r="TP76" s="206"/>
      <c r="TQ76" s="206"/>
      <c r="TR76" s="206"/>
      <c r="TS76" s="206"/>
      <c r="TT76" s="206"/>
      <c r="TU76" s="206"/>
      <c r="TV76" s="206"/>
      <c r="TW76" s="206"/>
      <c r="TX76" s="206"/>
      <c r="TY76" s="206"/>
      <c r="TZ76" s="206"/>
      <c r="UA76" s="206"/>
      <c r="UB76" s="206"/>
      <c r="UC76" s="206"/>
      <c r="UD76" s="206"/>
      <c r="UE76" s="206"/>
      <c r="UF76" s="206"/>
      <c r="UG76" s="206"/>
      <c r="UH76" s="206"/>
      <c r="UI76" s="206"/>
      <c r="UJ76" s="206"/>
      <c r="UK76" s="206"/>
      <c r="UL76" s="206"/>
      <c r="UM76" s="206"/>
      <c r="UN76" s="206"/>
      <c r="UO76" s="206"/>
      <c r="UP76" s="206"/>
      <c r="UQ76" s="206"/>
      <c r="UR76" s="206"/>
      <c r="US76" s="206"/>
      <c r="UT76" s="206"/>
      <c r="UU76" s="206"/>
      <c r="UV76" s="206"/>
      <c r="UW76" s="206"/>
      <c r="UX76" s="206"/>
      <c r="UY76" s="206"/>
      <c r="UZ76" s="206"/>
      <c r="VA76" s="206"/>
      <c r="VB76" s="206"/>
      <c r="VC76" s="206"/>
      <c r="VD76" s="206"/>
      <c r="VE76" s="206"/>
      <c r="VF76" s="206"/>
      <c r="VG76" s="206"/>
      <c r="VH76" s="206"/>
      <c r="VI76" s="206"/>
      <c r="VJ76" s="206"/>
      <c r="VK76" s="206"/>
      <c r="VL76" s="206"/>
      <c r="VM76" s="206"/>
      <c r="VN76" s="206"/>
      <c r="VO76" s="206"/>
      <c r="VP76" s="206"/>
      <c r="VQ76" s="206"/>
      <c r="VR76" s="206"/>
      <c r="VS76" s="206"/>
      <c r="VT76" s="206"/>
      <c r="VU76" s="206"/>
      <c r="VV76" s="206"/>
      <c r="VW76" s="206"/>
      <c r="VX76" s="206"/>
      <c r="VY76" s="206"/>
      <c r="VZ76" s="206"/>
      <c r="WA76" s="206"/>
      <c r="WB76" s="206"/>
      <c r="WC76" s="206"/>
      <c r="WD76" s="206"/>
      <c r="WE76" s="206"/>
      <c r="WF76" s="206"/>
      <c r="WG76" s="206"/>
      <c r="WH76" s="206"/>
      <c r="WI76" s="206"/>
      <c r="WJ76" s="206"/>
      <c r="WK76" s="206"/>
      <c r="WL76" s="206"/>
      <c r="WM76" s="206"/>
      <c r="WN76" s="206"/>
      <c r="WO76" s="206"/>
      <c r="WP76" s="206"/>
      <c r="WQ76" s="206"/>
      <c r="WR76" s="206"/>
      <c r="WS76" s="206"/>
      <c r="WT76" s="206"/>
      <c r="WU76" s="206"/>
      <c r="WV76" s="206"/>
      <c r="WW76" s="206"/>
      <c r="WX76" s="206"/>
      <c r="WY76" s="206"/>
      <c r="WZ76" s="206"/>
      <c r="XA76" s="206"/>
      <c r="XB76" s="206"/>
      <c r="XC76" s="206"/>
      <c r="XD76" s="206"/>
      <c r="XE76" s="206"/>
      <c r="XF76" s="206"/>
      <c r="XG76" s="206"/>
      <c r="XH76" s="206"/>
      <c r="XI76" s="206"/>
      <c r="XJ76" s="206"/>
      <c r="XK76" s="206"/>
      <c r="XL76" s="206"/>
      <c r="XM76" s="206"/>
      <c r="XN76" s="206"/>
      <c r="XO76" s="206"/>
      <c r="XP76" s="206"/>
      <c r="XQ76" s="206"/>
      <c r="XR76" s="206"/>
      <c r="XS76" s="206"/>
      <c r="XT76" s="206"/>
    </row>
    <row r="77" spans="1:644" customFormat="1">
      <c r="A77" s="179" t="s">
        <v>48</v>
      </c>
      <c r="B77" s="1814" t="s">
        <v>47</v>
      </c>
      <c r="C77" s="1815"/>
      <c r="D77" s="1815"/>
      <c r="E77" s="1815"/>
      <c r="F77" s="181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W77" s="206"/>
      <c r="GX77" s="206"/>
      <c r="GY77" s="206"/>
      <c r="GZ77" s="206"/>
      <c r="HA77" s="206"/>
      <c r="HB77" s="206"/>
      <c r="HC77" s="206"/>
      <c r="HD77" s="206"/>
      <c r="HE77" s="206"/>
      <c r="HF77" s="206"/>
      <c r="HG77" s="206"/>
      <c r="HH77" s="206"/>
      <c r="HI77" s="206"/>
      <c r="HJ77" s="206"/>
      <c r="HK77" s="206"/>
      <c r="HL77" s="206"/>
      <c r="HM77" s="206"/>
      <c r="HN77" s="206"/>
      <c r="HO77" s="206"/>
      <c r="HP77" s="206"/>
      <c r="HQ77" s="206"/>
      <c r="HR77" s="206"/>
      <c r="HS77" s="206"/>
      <c r="HT77" s="206"/>
      <c r="HU77" s="206"/>
      <c r="HV77" s="206"/>
      <c r="HW77" s="206"/>
      <c r="HX77" s="206"/>
      <c r="HY77" s="206"/>
      <c r="HZ77" s="206"/>
      <c r="IA77" s="206"/>
      <c r="IB77" s="206"/>
      <c r="IC77" s="206"/>
      <c r="ID77" s="206"/>
      <c r="IE77" s="206"/>
      <c r="IF77" s="206"/>
      <c r="IG77" s="206"/>
      <c r="IH77" s="206"/>
      <c r="II77" s="206"/>
      <c r="IJ77" s="206"/>
      <c r="IK77" s="206"/>
      <c r="IL77" s="206"/>
      <c r="IM77" s="206"/>
      <c r="IN77" s="206"/>
      <c r="IO77" s="206"/>
      <c r="IP77" s="206"/>
      <c r="IQ77" s="206"/>
      <c r="IR77" s="206"/>
      <c r="IS77" s="206"/>
      <c r="IT77" s="206"/>
      <c r="IU77" s="206"/>
      <c r="IV77" s="206"/>
      <c r="IW77" s="206"/>
      <c r="IX77" s="206"/>
      <c r="IY77" s="206"/>
      <c r="IZ77" s="206"/>
      <c r="JA77" s="206"/>
      <c r="JB77" s="206"/>
      <c r="JC77" s="206"/>
      <c r="JD77" s="206"/>
      <c r="JE77" s="206"/>
      <c r="JF77" s="206"/>
      <c r="JG77" s="206"/>
      <c r="JH77" s="206"/>
      <c r="JI77" s="206"/>
      <c r="JJ77" s="206"/>
      <c r="JK77" s="206"/>
      <c r="JL77" s="206"/>
      <c r="JM77" s="206"/>
      <c r="JN77" s="206"/>
      <c r="JO77" s="206"/>
      <c r="JP77" s="206"/>
      <c r="JQ77" s="206"/>
      <c r="JR77" s="206"/>
      <c r="JS77" s="206"/>
      <c r="JT77" s="206"/>
      <c r="JU77" s="206"/>
      <c r="JV77" s="206"/>
      <c r="JW77" s="206"/>
      <c r="JX77" s="206"/>
      <c r="JY77" s="206"/>
      <c r="JZ77" s="206"/>
      <c r="KA77" s="206"/>
      <c r="KB77" s="206"/>
      <c r="KC77" s="206"/>
      <c r="KD77" s="206"/>
      <c r="KE77" s="206"/>
      <c r="KF77" s="206"/>
      <c r="KG77" s="206"/>
      <c r="KH77" s="206"/>
      <c r="KI77" s="206"/>
      <c r="KJ77" s="206"/>
      <c r="KK77" s="206"/>
      <c r="KL77" s="206"/>
      <c r="KM77" s="206"/>
      <c r="KN77" s="206"/>
      <c r="KO77" s="206"/>
      <c r="KP77" s="206"/>
      <c r="KQ77" s="206"/>
      <c r="KR77" s="206"/>
      <c r="KS77" s="206"/>
      <c r="KT77" s="206"/>
      <c r="KU77" s="206"/>
      <c r="KV77" s="206"/>
      <c r="KW77" s="206"/>
      <c r="KX77" s="206"/>
      <c r="KY77" s="206"/>
      <c r="KZ77" s="206"/>
      <c r="LA77" s="206"/>
      <c r="LB77" s="206"/>
      <c r="LC77" s="206"/>
      <c r="LD77" s="206"/>
      <c r="LE77" s="206"/>
      <c r="LF77" s="206"/>
      <c r="LG77" s="206"/>
      <c r="LH77" s="206"/>
      <c r="LI77" s="206"/>
      <c r="LJ77" s="206"/>
      <c r="LK77" s="206"/>
      <c r="LL77" s="206"/>
      <c r="LM77" s="206"/>
      <c r="LN77" s="206"/>
      <c r="LO77" s="206"/>
      <c r="LP77" s="206"/>
      <c r="LQ77" s="206"/>
      <c r="LR77" s="206"/>
      <c r="LS77" s="206"/>
      <c r="LT77" s="206"/>
      <c r="LU77" s="206"/>
      <c r="LV77" s="206"/>
      <c r="LW77" s="206"/>
      <c r="LX77" s="206"/>
      <c r="LY77" s="206"/>
      <c r="LZ77" s="206"/>
      <c r="MA77" s="206"/>
      <c r="MB77" s="206"/>
      <c r="MC77" s="206"/>
      <c r="MD77" s="206"/>
      <c r="ME77" s="206"/>
      <c r="MF77" s="206"/>
      <c r="MG77" s="206"/>
      <c r="MH77" s="206"/>
      <c r="MI77" s="206"/>
      <c r="MJ77" s="206"/>
      <c r="MK77" s="206"/>
      <c r="ML77" s="206"/>
      <c r="MM77" s="206"/>
      <c r="MN77" s="206"/>
      <c r="MO77" s="206"/>
      <c r="MP77" s="206"/>
      <c r="MQ77" s="206"/>
      <c r="MR77" s="206"/>
      <c r="MS77" s="206"/>
      <c r="MT77" s="206"/>
      <c r="MU77" s="206"/>
      <c r="MV77" s="206"/>
      <c r="MW77" s="206"/>
      <c r="MX77" s="206"/>
      <c r="MY77" s="206"/>
      <c r="MZ77" s="206"/>
      <c r="NA77" s="206"/>
      <c r="NB77" s="206"/>
      <c r="NC77" s="206"/>
      <c r="ND77" s="206"/>
      <c r="NE77" s="206"/>
      <c r="NF77" s="206"/>
      <c r="NG77" s="206"/>
      <c r="NH77" s="206"/>
      <c r="NI77" s="206"/>
      <c r="NJ77" s="206"/>
      <c r="NK77" s="206"/>
      <c r="NL77" s="206"/>
      <c r="NM77" s="206"/>
      <c r="NN77" s="206"/>
      <c r="NO77" s="206"/>
      <c r="NP77" s="206"/>
      <c r="NQ77" s="206"/>
      <c r="NR77" s="206"/>
      <c r="NS77" s="206"/>
      <c r="NT77" s="206"/>
      <c r="NU77" s="206"/>
      <c r="NV77" s="206"/>
      <c r="NW77" s="206"/>
      <c r="NX77" s="206"/>
      <c r="NY77" s="206"/>
      <c r="NZ77" s="206"/>
      <c r="OA77" s="206"/>
      <c r="OB77" s="206"/>
      <c r="OC77" s="206"/>
      <c r="OD77" s="206"/>
      <c r="OE77" s="206"/>
      <c r="OF77" s="206"/>
      <c r="OG77" s="206"/>
      <c r="OH77" s="206"/>
      <c r="OI77" s="206"/>
      <c r="OJ77" s="206"/>
      <c r="OK77" s="206"/>
      <c r="OL77" s="206"/>
      <c r="OM77" s="206"/>
      <c r="ON77" s="206"/>
      <c r="OO77" s="206"/>
      <c r="OP77" s="206"/>
      <c r="OQ77" s="206"/>
      <c r="OR77" s="206"/>
      <c r="OS77" s="206"/>
      <c r="OT77" s="206"/>
      <c r="OU77" s="206"/>
      <c r="OV77" s="206"/>
      <c r="OW77" s="206"/>
      <c r="OX77" s="206"/>
      <c r="OY77" s="206"/>
      <c r="OZ77" s="206"/>
      <c r="PA77" s="206"/>
      <c r="PB77" s="206"/>
      <c r="PC77" s="206"/>
      <c r="PD77" s="206"/>
      <c r="PE77" s="206"/>
      <c r="PF77" s="206"/>
      <c r="PG77" s="206"/>
      <c r="PH77" s="206"/>
      <c r="PI77" s="206"/>
      <c r="PJ77" s="206"/>
      <c r="PK77" s="206"/>
      <c r="PL77" s="206"/>
      <c r="PM77" s="206"/>
      <c r="PN77" s="206"/>
      <c r="PO77" s="206"/>
      <c r="PP77" s="206"/>
      <c r="PQ77" s="206"/>
      <c r="PR77" s="206"/>
      <c r="PS77" s="206"/>
      <c r="PT77" s="206"/>
      <c r="PU77" s="206"/>
      <c r="PV77" s="206"/>
      <c r="PW77" s="206"/>
      <c r="PX77" s="206"/>
      <c r="PY77" s="206"/>
      <c r="PZ77" s="206"/>
      <c r="QA77" s="206"/>
      <c r="QB77" s="206"/>
      <c r="QC77" s="206"/>
      <c r="QD77" s="206"/>
      <c r="QE77" s="206"/>
      <c r="QF77" s="206"/>
      <c r="QG77" s="206"/>
      <c r="QH77" s="206"/>
      <c r="QI77" s="206"/>
      <c r="QJ77" s="206"/>
      <c r="QK77" s="206"/>
      <c r="QL77" s="206"/>
      <c r="QM77" s="206"/>
      <c r="QN77" s="206"/>
      <c r="QO77" s="206"/>
      <c r="QP77" s="206"/>
      <c r="QQ77" s="206"/>
      <c r="QR77" s="206"/>
      <c r="QS77" s="206"/>
      <c r="QT77" s="206"/>
      <c r="QU77" s="206"/>
      <c r="QV77" s="206"/>
      <c r="QW77" s="206"/>
      <c r="QX77" s="206"/>
      <c r="QY77" s="206"/>
      <c r="QZ77" s="206"/>
      <c r="RA77" s="206"/>
      <c r="RB77" s="206"/>
      <c r="RC77" s="206"/>
      <c r="RD77" s="206"/>
      <c r="RE77" s="206"/>
      <c r="RF77" s="206"/>
      <c r="RG77" s="206"/>
      <c r="RH77" s="206"/>
      <c r="RI77" s="206"/>
      <c r="RJ77" s="206"/>
      <c r="RK77" s="206"/>
      <c r="RL77" s="206"/>
      <c r="RM77" s="206"/>
      <c r="RN77" s="206"/>
      <c r="RO77" s="206"/>
      <c r="RP77" s="206"/>
      <c r="RQ77" s="206"/>
      <c r="RR77" s="206"/>
      <c r="RS77" s="206"/>
      <c r="RT77" s="206"/>
      <c r="RU77" s="206"/>
      <c r="RV77" s="206"/>
      <c r="RW77" s="206"/>
      <c r="RX77" s="206"/>
      <c r="RY77" s="206"/>
      <c r="RZ77" s="206"/>
      <c r="SA77" s="206"/>
      <c r="SB77" s="206"/>
      <c r="SC77" s="206"/>
      <c r="SD77" s="206"/>
      <c r="SE77" s="206"/>
      <c r="SF77" s="206"/>
      <c r="SG77" s="206"/>
      <c r="SH77" s="206"/>
      <c r="SI77" s="206"/>
      <c r="SJ77" s="206"/>
      <c r="SK77" s="206"/>
      <c r="SL77" s="206"/>
      <c r="SM77" s="206"/>
      <c r="SN77" s="206"/>
      <c r="SO77" s="206"/>
      <c r="SP77" s="206"/>
      <c r="SQ77" s="206"/>
      <c r="SR77" s="206"/>
      <c r="SS77" s="206"/>
      <c r="ST77" s="206"/>
      <c r="SU77" s="206"/>
      <c r="SV77" s="206"/>
      <c r="SW77" s="206"/>
      <c r="SX77" s="206"/>
      <c r="SY77" s="206"/>
      <c r="SZ77" s="206"/>
      <c r="TA77" s="206"/>
      <c r="TB77" s="206"/>
      <c r="TC77" s="206"/>
      <c r="TD77" s="206"/>
      <c r="TE77" s="206"/>
      <c r="TF77" s="206"/>
      <c r="TG77" s="206"/>
      <c r="TH77" s="206"/>
      <c r="TI77" s="206"/>
      <c r="TJ77" s="206"/>
      <c r="TK77" s="206"/>
      <c r="TL77" s="206"/>
      <c r="TM77" s="206"/>
      <c r="TN77" s="206"/>
      <c r="TO77" s="206"/>
      <c r="TP77" s="206"/>
      <c r="TQ77" s="206"/>
      <c r="TR77" s="206"/>
      <c r="TS77" s="206"/>
      <c r="TT77" s="206"/>
      <c r="TU77" s="206"/>
      <c r="TV77" s="206"/>
      <c r="TW77" s="206"/>
      <c r="TX77" s="206"/>
      <c r="TY77" s="206"/>
      <c r="TZ77" s="206"/>
      <c r="UA77" s="206"/>
      <c r="UB77" s="206"/>
      <c r="UC77" s="206"/>
      <c r="UD77" s="206"/>
      <c r="UE77" s="206"/>
      <c r="UF77" s="206"/>
      <c r="UG77" s="206"/>
      <c r="UH77" s="206"/>
      <c r="UI77" s="206"/>
      <c r="UJ77" s="206"/>
      <c r="UK77" s="206"/>
      <c r="UL77" s="206"/>
      <c r="UM77" s="206"/>
      <c r="UN77" s="206"/>
      <c r="UO77" s="206"/>
      <c r="UP77" s="206"/>
      <c r="UQ77" s="206"/>
      <c r="UR77" s="206"/>
      <c r="US77" s="206"/>
      <c r="UT77" s="206"/>
      <c r="UU77" s="206"/>
      <c r="UV77" s="206"/>
      <c r="UW77" s="206"/>
      <c r="UX77" s="206"/>
      <c r="UY77" s="206"/>
      <c r="UZ77" s="206"/>
      <c r="VA77" s="206"/>
      <c r="VB77" s="206"/>
      <c r="VC77" s="206"/>
      <c r="VD77" s="206"/>
      <c r="VE77" s="206"/>
      <c r="VF77" s="206"/>
      <c r="VG77" s="206"/>
      <c r="VH77" s="206"/>
      <c r="VI77" s="206"/>
      <c r="VJ77" s="206"/>
      <c r="VK77" s="206"/>
      <c r="VL77" s="206"/>
      <c r="VM77" s="206"/>
      <c r="VN77" s="206"/>
      <c r="VO77" s="206"/>
      <c r="VP77" s="206"/>
      <c r="VQ77" s="206"/>
      <c r="VR77" s="206"/>
      <c r="VS77" s="206"/>
      <c r="VT77" s="206"/>
      <c r="VU77" s="206"/>
      <c r="VV77" s="206"/>
      <c r="VW77" s="206"/>
      <c r="VX77" s="206"/>
      <c r="VY77" s="206"/>
      <c r="VZ77" s="206"/>
      <c r="WA77" s="206"/>
      <c r="WB77" s="206"/>
      <c r="WC77" s="206"/>
      <c r="WD77" s="206"/>
      <c r="WE77" s="206"/>
      <c r="WF77" s="206"/>
      <c r="WG77" s="206"/>
      <c r="WH77" s="206"/>
      <c r="WI77" s="206"/>
      <c r="WJ77" s="206"/>
      <c r="WK77" s="206"/>
      <c r="WL77" s="206"/>
      <c r="WM77" s="206"/>
      <c r="WN77" s="206"/>
      <c r="WO77" s="206"/>
      <c r="WP77" s="206"/>
      <c r="WQ77" s="206"/>
      <c r="WR77" s="206"/>
      <c r="WS77" s="206"/>
      <c r="WT77" s="206"/>
      <c r="WU77" s="206"/>
      <c r="WV77" s="206"/>
      <c r="WW77" s="206"/>
      <c r="WX77" s="206"/>
      <c r="WY77" s="206"/>
      <c r="WZ77" s="206"/>
      <c r="XA77" s="206"/>
      <c r="XB77" s="206"/>
      <c r="XC77" s="206"/>
      <c r="XD77" s="206"/>
      <c r="XE77" s="206"/>
      <c r="XF77" s="206"/>
      <c r="XG77" s="206"/>
      <c r="XH77" s="206"/>
      <c r="XI77" s="206"/>
      <c r="XJ77" s="206"/>
      <c r="XK77" s="206"/>
      <c r="XL77" s="206"/>
      <c r="XM77" s="206"/>
      <c r="XN77" s="206"/>
      <c r="XO77" s="206"/>
      <c r="XP77" s="206"/>
      <c r="XQ77" s="206"/>
      <c r="XR77" s="206"/>
      <c r="XS77" s="206"/>
      <c r="XT77" s="206"/>
    </row>
    <row r="80" spans="1:644" ht="18">
      <c r="A80" s="208" t="s">
        <v>461</v>
      </c>
    </row>
    <row r="81" spans="1:24">
      <c r="A81" s="2751" t="s">
        <v>1137</v>
      </c>
      <c r="B81" s="2754"/>
      <c r="C81" s="2754"/>
      <c r="D81" s="2754"/>
      <c r="E81" s="2754"/>
      <c r="F81" s="2754"/>
      <c r="G81" s="2754"/>
      <c r="H81" s="2754"/>
      <c r="I81" s="2754"/>
      <c r="J81" s="2754"/>
      <c r="K81" s="2754"/>
      <c r="L81" s="2754"/>
      <c r="M81" s="2754"/>
      <c r="N81" s="2754"/>
      <c r="O81" s="2754"/>
      <c r="P81" s="2754"/>
      <c r="Q81" s="2754"/>
      <c r="R81" s="2754"/>
      <c r="S81" s="2754"/>
      <c r="T81" s="2754"/>
      <c r="U81" s="2754"/>
      <c r="V81" s="2754"/>
      <c r="W81" s="2754"/>
      <c r="X81" s="2754"/>
    </row>
    <row r="82" spans="1:24">
      <c r="A82" s="2751" t="s">
        <v>841</v>
      </c>
      <c r="B82" s="2752"/>
      <c r="C82" s="2752"/>
      <c r="D82" s="2752"/>
      <c r="E82" s="2752"/>
      <c r="F82" s="2752"/>
      <c r="G82" s="2752"/>
      <c r="H82" s="2752"/>
      <c r="I82" s="2752"/>
      <c r="J82" s="2752"/>
    </row>
  </sheetData>
  <mergeCells count="10">
    <mergeCell ref="A82:J82"/>
    <mergeCell ref="S6:V6"/>
    <mergeCell ref="S39:V39"/>
    <mergeCell ref="O6:R6"/>
    <mergeCell ref="C39:F39"/>
    <mergeCell ref="G39:J39"/>
    <mergeCell ref="O39:R39"/>
    <mergeCell ref="C6:F6"/>
    <mergeCell ref="G6:J6"/>
    <mergeCell ref="A81:X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sheetPr published="0">
    <pageSetUpPr fitToPage="1"/>
  </sheetPr>
  <dimension ref="A1:G33"/>
  <sheetViews>
    <sheetView showGridLines="0" zoomScaleNormal="100" zoomScaleSheetLayoutView="100" workbookViewId="0"/>
  </sheetViews>
  <sheetFormatPr baseColWidth="10" defaultColWidth="8.85546875" defaultRowHeight="12.75"/>
  <cols>
    <col min="1" max="1" width="57.140625" bestFit="1" customWidth="1"/>
    <col min="2" max="7" width="16.85546875" customWidth="1"/>
  </cols>
  <sheetData>
    <row r="1" spans="1:7" s="79" customFormat="1" ht="18">
      <c r="A1" s="75" t="s">
        <v>705</v>
      </c>
      <c r="B1" s="75"/>
      <c r="C1" s="75"/>
      <c r="D1" s="78"/>
      <c r="E1" s="78"/>
      <c r="F1" s="78"/>
      <c r="G1" s="78"/>
    </row>
    <row r="2" spans="1:7" s="58" customFormat="1" ht="11.25">
      <c r="A2" s="62" t="str">
        <f>'PAGE DE GARDE'!C8</f>
        <v>GAZ</v>
      </c>
      <c r="B2" s="948" t="str">
        <f>'PAGE DE GARDE'!C10</f>
        <v>REALITE 2015 V0</v>
      </c>
      <c r="C2" s="62"/>
      <c r="D2" s="70"/>
      <c r="E2" s="70"/>
      <c r="F2" s="70"/>
      <c r="G2" s="70"/>
    </row>
    <row r="3" spans="1:7" s="58" customFormat="1" ht="11.25">
      <c r="A3" s="271" t="str">
        <f>'PAGE DE GARDE'!C7</f>
        <v>GRD</v>
      </c>
      <c r="B3" s="73"/>
      <c r="C3" s="62"/>
      <c r="D3" s="70"/>
      <c r="E3" s="70"/>
      <c r="F3" s="70"/>
      <c r="G3" s="70"/>
    </row>
    <row r="4" spans="1:7" ht="13.5" thickBot="1"/>
    <row r="5" spans="1:7" ht="16.5" thickBot="1">
      <c r="A5" s="1822" t="s">
        <v>701</v>
      </c>
      <c r="B5" s="2750" t="str">
        <f>'PAGE DE GARDE'!$B$16</f>
        <v>REALITE 2014</v>
      </c>
      <c r="C5" s="2750"/>
      <c r="D5" s="2750"/>
      <c r="E5" s="2750" t="str">
        <f>'PAGE DE GARDE'!$B$14</f>
        <v>REALITE 2015</v>
      </c>
      <c r="F5" s="2750"/>
      <c r="G5" s="2750"/>
    </row>
    <row r="6" spans="1:7" ht="45.75" thickBot="1">
      <c r="A6" s="1776" t="s">
        <v>59</v>
      </c>
      <c r="B6" s="1819" t="s">
        <v>362</v>
      </c>
      <c r="C6" s="1774" t="s">
        <v>60</v>
      </c>
      <c r="D6" s="1820" t="s">
        <v>61</v>
      </c>
      <c r="E6" s="1773" t="s">
        <v>362</v>
      </c>
      <c r="F6" s="1774" t="s">
        <v>60</v>
      </c>
      <c r="G6" s="1821" t="s">
        <v>61</v>
      </c>
    </row>
    <row r="7" spans="1:7" ht="15">
      <c r="A7" s="1777" t="s">
        <v>62</v>
      </c>
      <c r="B7" s="1780"/>
      <c r="C7" s="1781"/>
      <c r="D7" s="1826"/>
      <c r="E7" s="1780"/>
      <c r="F7" s="1781"/>
      <c r="G7" s="1782"/>
    </row>
    <row r="8" spans="1:7">
      <c r="A8" s="1778" t="s">
        <v>63</v>
      </c>
      <c r="B8" s="1783"/>
      <c r="C8" s="1826"/>
      <c r="D8" s="1826" t="e">
        <f>B8/C8</f>
        <v>#DIV/0!</v>
      </c>
      <c r="E8" s="1783"/>
      <c r="F8" s="1826"/>
      <c r="G8" s="1782" t="e">
        <f>E8/F8</f>
        <v>#DIV/0!</v>
      </c>
    </row>
    <row r="9" spans="1:7">
      <c r="A9" s="1778" t="s">
        <v>64</v>
      </c>
      <c r="B9" s="1785"/>
      <c r="C9" s="1827"/>
      <c r="D9" s="1827" t="e">
        <f>B9/C9</f>
        <v>#DIV/0!</v>
      </c>
      <c r="E9" s="1785"/>
      <c r="F9" s="1827"/>
      <c r="G9" s="1787" t="e">
        <f>E9/F9</f>
        <v>#DIV/0!</v>
      </c>
    </row>
    <row r="10" spans="1:7">
      <c r="A10" s="2179" t="s">
        <v>700</v>
      </c>
      <c r="B10" s="1964"/>
      <c r="C10" s="1965"/>
      <c r="D10" s="1965" t="e">
        <f>B10/C10</f>
        <v>#DIV/0!</v>
      </c>
      <c r="E10" s="1785"/>
      <c r="F10" s="1827"/>
      <c r="G10" s="1787" t="e">
        <f>E10/F10</f>
        <v>#DIV/0!</v>
      </c>
    </row>
    <row r="11" spans="1:7">
      <c r="A11" s="1778" t="s">
        <v>65</v>
      </c>
      <c r="B11" s="1785"/>
      <c r="C11" s="1827"/>
      <c r="D11" s="1827" t="e">
        <f>B11/C11</f>
        <v>#DIV/0!</v>
      </c>
      <c r="E11" s="1785"/>
      <c r="F11" s="1827"/>
      <c r="G11" s="1787" t="e">
        <f>E11/F11</f>
        <v>#DIV/0!</v>
      </c>
    </row>
    <row r="12" spans="1:7">
      <c r="A12" s="1778" t="s">
        <v>66</v>
      </c>
      <c r="B12" s="1785"/>
      <c r="C12" s="1827"/>
      <c r="D12" s="1827" t="e">
        <f>B12/C12</f>
        <v>#DIV/0!</v>
      </c>
      <c r="E12" s="1785"/>
      <c r="F12" s="1827"/>
      <c r="G12" s="1787" t="e">
        <f>E12/F12</f>
        <v>#DIV/0!</v>
      </c>
    </row>
    <row r="13" spans="1:7" ht="13.5" thickBot="1">
      <c r="A13" s="1779"/>
      <c r="B13" s="1788"/>
      <c r="C13" s="1789"/>
      <c r="D13" s="1828"/>
      <c r="E13" s="1788"/>
      <c r="F13" s="1789"/>
      <c r="G13" s="1790"/>
    </row>
    <row r="14" spans="1:7" ht="13.5" thickBot="1">
      <c r="A14" s="1803" t="s">
        <v>1195</v>
      </c>
      <c r="B14" s="1845">
        <f>B8+B9+B11+B12</f>
        <v>0</v>
      </c>
      <c r="C14" s="1845">
        <f>C8+C9+C11+C12</f>
        <v>0</v>
      </c>
      <c r="D14" s="1846" t="e">
        <f>B14/C14</f>
        <v>#DIV/0!</v>
      </c>
      <c r="E14" s="1845">
        <f>E8+E9+E11+E12</f>
        <v>0</v>
      </c>
      <c r="F14" s="1845">
        <f>F8+F9+F11+F12</f>
        <v>0</v>
      </c>
      <c r="G14" s="1805" t="e">
        <f>E14/F14</f>
        <v>#DIV/0!</v>
      </c>
    </row>
    <row r="15" spans="1:7" ht="15">
      <c r="A15" s="1777" t="s">
        <v>68</v>
      </c>
      <c r="B15" s="1829"/>
      <c r="C15" s="1792"/>
      <c r="D15" s="1830"/>
      <c r="E15" s="1831"/>
      <c r="F15" s="1792"/>
      <c r="G15" s="1832"/>
    </row>
    <row r="16" spans="1:7">
      <c r="A16" s="1778" t="s">
        <v>69</v>
      </c>
      <c r="B16" s="1833"/>
      <c r="C16" s="1795"/>
      <c r="D16" s="1834"/>
      <c r="E16" s="1833"/>
      <c r="F16" s="1795"/>
      <c r="G16" s="1835"/>
    </row>
    <row r="17" spans="1:7">
      <c r="A17" s="1778" t="s">
        <v>70</v>
      </c>
      <c r="B17" s="1836"/>
      <c r="C17" s="1798"/>
      <c r="D17" s="1837"/>
      <c r="E17" s="1836"/>
      <c r="F17" s="1798"/>
      <c r="G17" s="1838"/>
    </row>
    <row r="18" spans="1:7" ht="13.5" thickBot="1">
      <c r="A18" s="1779"/>
      <c r="B18" s="1839"/>
      <c r="C18" s="1840"/>
      <c r="D18" s="1841"/>
      <c r="E18" s="1842"/>
      <c r="F18" s="1840"/>
      <c r="G18" s="1843"/>
    </row>
    <row r="19" spans="1:7">
      <c r="A19" s="1823"/>
      <c r="B19" s="1823"/>
      <c r="C19" s="1823"/>
      <c r="D19" s="1823"/>
      <c r="E19" s="1823"/>
      <c r="F19" s="1823"/>
      <c r="G19" s="1823"/>
    </row>
    <row r="20" spans="1:7" ht="13.5" thickBot="1">
      <c r="A20" s="1824"/>
      <c r="B20" s="1825"/>
      <c r="C20" s="1824"/>
      <c r="D20" s="1824"/>
      <c r="E20" s="1824"/>
      <c r="F20" s="1824"/>
      <c r="G20" s="1824"/>
    </row>
    <row r="21" spans="1:7" ht="16.5" thickBot="1">
      <c r="A21" s="1822" t="s">
        <v>702</v>
      </c>
      <c r="B21" s="2750" t="str">
        <f>'PAGE DE GARDE'!$B$16</f>
        <v>REALITE 2014</v>
      </c>
      <c r="C21" s="2750"/>
      <c r="D21" s="2750"/>
      <c r="E21" s="2750" t="str">
        <f>'PAGE DE GARDE'!$B$14</f>
        <v>REALITE 2015</v>
      </c>
      <c r="F21" s="2750"/>
      <c r="G21" s="2750"/>
    </row>
    <row r="22" spans="1:7" ht="45.75" thickBot="1">
      <c r="A22" s="1776" t="s">
        <v>59</v>
      </c>
      <c r="B22" s="1773" t="s">
        <v>362</v>
      </c>
      <c r="C22" s="1774" t="s">
        <v>60</v>
      </c>
      <c r="D22" s="1820" t="s">
        <v>61</v>
      </c>
      <c r="E22" s="1819" t="s">
        <v>362</v>
      </c>
      <c r="F22" s="1774" t="s">
        <v>60</v>
      </c>
      <c r="G22" s="1821" t="s">
        <v>61</v>
      </c>
    </row>
    <row r="23" spans="1:7" ht="15">
      <c r="A23" s="1777" t="s">
        <v>62</v>
      </c>
      <c r="B23" s="1780"/>
      <c r="C23" s="1781"/>
      <c r="D23" s="1826"/>
      <c r="E23" s="1780"/>
      <c r="F23" s="1781"/>
      <c r="G23" s="1782"/>
    </row>
    <row r="24" spans="1:7">
      <c r="A24" s="1778" t="s">
        <v>63</v>
      </c>
      <c r="B24" s="1783"/>
      <c r="C24" s="1784"/>
      <c r="D24" s="1826" t="e">
        <f>B24/C24</f>
        <v>#DIV/0!</v>
      </c>
      <c r="E24" s="1783"/>
      <c r="F24" s="1784"/>
      <c r="G24" s="1782" t="e">
        <f>E24/F24</f>
        <v>#DIV/0!</v>
      </c>
    </row>
    <row r="25" spans="1:7">
      <c r="A25" s="1778" t="s">
        <v>64</v>
      </c>
      <c r="B25" s="1785"/>
      <c r="C25" s="1786"/>
      <c r="D25" s="1827" t="e">
        <f>B25/C25</f>
        <v>#DIV/0!</v>
      </c>
      <c r="E25" s="1785"/>
      <c r="F25" s="1786"/>
      <c r="G25" s="1787" t="e">
        <f>E25/F25</f>
        <v>#DIV/0!</v>
      </c>
    </row>
    <row r="26" spans="1:7">
      <c r="A26" s="1778" t="s">
        <v>65</v>
      </c>
      <c r="B26" s="1785"/>
      <c r="C26" s="1786"/>
      <c r="D26" s="1827" t="e">
        <f>B26/C26</f>
        <v>#DIV/0!</v>
      </c>
      <c r="E26" s="1785"/>
      <c r="F26" s="1786"/>
      <c r="G26" s="1787" t="e">
        <f>E26/F26</f>
        <v>#DIV/0!</v>
      </c>
    </row>
    <row r="27" spans="1:7">
      <c r="A27" s="1778" t="s">
        <v>66</v>
      </c>
      <c r="B27" s="1785"/>
      <c r="C27" s="1786"/>
      <c r="D27" s="1827" t="e">
        <f>B27/C27</f>
        <v>#DIV/0!</v>
      </c>
      <c r="E27" s="1785"/>
      <c r="F27" s="1786"/>
      <c r="G27" s="1787" t="e">
        <f>E27/F27</f>
        <v>#DIV/0!</v>
      </c>
    </row>
    <row r="28" spans="1:7" ht="13.5" thickBot="1">
      <c r="A28" s="1779"/>
      <c r="B28" s="1788"/>
      <c r="C28" s="1789"/>
      <c r="D28" s="1828"/>
      <c r="E28" s="1788"/>
      <c r="F28" s="1789"/>
      <c r="G28" s="1790"/>
    </row>
    <row r="29" spans="1:7" ht="13.5" thickBot="1">
      <c r="A29" s="1803" t="s">
        <v>1196</v>
      </c>
      <c r="B29" s="1845">
        <f>B24+B25+B26+B27</f>
        <v>0</v>
      </c>
      <c r="C29" s="1845">
        <f>C24+C25+C26+C27</f>
        <v>0</v>
      </c>
      <c r="D29" s="1846" t="e">
        <f>B29/C29</f>
        <v>#DIV/0!</v>
      </c>
      <c r="E29" s="1845">
        <f>E24+E25+E26+E27</f>
        <v>0</v>
      </c>
      <c r="F29" s="1845">
        <f>F24+F25+F26+F27</f>
        <v>0</v>
      </c>
      <c r="G29" s="1805" t="e">
        <f>E29/F29</f>
        <v>#DIV/0!</v>
      </c>
    </row>
    <row r="30" spans="1:7" ht="15">
      <c r="A30" s="1777" t="s">
        <v>68</v>
      </c>
      <c r="B30" s="1791"/>
      <c r="C30" s="1792"/>
      <c r="D30" s="1830"/>
      <c r="E30" s="1831"/>
      <c r="F30" s="1792"/>
      <c r="G30" s="1832"/>
    </row>
    <row r="31" spans="1:7">
      <c r="A31" s="1778" t="s">
        <v>69</v>
      </c>
      <c r="B31" s="1794"/>
      <c r="C31" s="1795"/>
      <c r="D31" s="1834"/>
      <c r="E31" s="1833"/>
      <c r="F31" s="1795"/>
      <c r="G31" s="1835"/>
    </row>
    <row r="32" spans="1:7">
      <c r="A32" s="1778" t="s">
        <v>70</v>
      </c>
      <c r="B32" s="1797"/>
      <c r="C32" s="1798"/>
      <c r="D32" s="1837"/>
      <c r="E32" s="1836"/>
      <c r="F32" s="1798"/>
      <c r="G32" s="1838"/>
    </row>
    <row r="33" spans="1:7" ht="13.5" thickBot="1">
      <c r="A33" s="1779"/>
      <c r="B33" s="1800"/>
      <c r="C33" s="1801"/>
      <c r="D33" s="1844"/>
      <c r="E33" s="1842"/>
      <c r="F33" s="1840"/>
      <c r="G33" s="1843"/>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2.xml><?xml version="1.0" encoding="utf-8"?>
<worksheet xmlns="http://schemas.openxmlformats.org/spreadsheetml/2006/main" xmlns:r="http://schemas.openxmlformats.org/officeDocument/2006/relationships">
  <sheetPr published="0">
    <tabColor theme="3"/>
  </sheetPr>
  <dimension ref="A1:I106"/>
  <sheetViews>
    <sheetView showGridLines="0" view="pageBreakPreview" zoomScale="115" zoomScaleNormal="100" zoomScaleSheetLayoutView="115" workbookViewId="0">
      <selection activeCell="B6" sqref="B6"/>
    </sheetView>
  </sheetViews>
  <sheetFormatPr baseColWidth="10" defaultColWidth="9.140625" defaultRowHeight="12.75"/>
  <cols>
    <col min="1" max="1" width="11.28515625" style="485" customWidth="1"/>
    <col min="2" max="2" width="62.42578125" style="485" bestFit="1" customWidth="1"/>
    <col min="3" max="3" width="13.140625" style="485" customWidth="1"/>
    <col min="4" max="4" width="12.5703125" style="485" bestFit="1" customWidth="1"/>
    <col min="5" max="5" width="16.7109375" style="718" bestFit="1" customWidth="1"/>
    <col min="6" max="8" width="16.7109375" style="718" customWidth="1"/>
    <col min="9" max="9" width="19.7109375" style="718" customWidth="1"/>
    <col min="10" max="255" width="9.140625" style="485"/>
    <col min="256" max="256" width="62.42578125" style="485" bestFit="1" customWidth="1"/>
    <col min="257" max="257" width="10.140625" style="485" bestFit="1" customWidth="1"/>
    <col min="258" max="258" width="12.5703125" style="485" bestFit="1" customWidth="1"/>
    <col min="259" max="260" width="16.7109375" style="485" bestFit="1" customWidth="1"/>
    <col min="261" max="511" width="9.140625" style="485"/>
    <col min="512" max="512" width="62.42578125" style="485" bestFit="1" customWidth="1"/>
    <col min="513" max="513" width="10.140625" style="485" bestFit="1" customWidth="1"/>
    <col min="514" max="514" width="12.5703125" style="485" bestFit="1" customWidth="1"/>
    <col min="515" max="516" width="16.7109375" style="485" bestFit="1" customWidth="1"/>
    <col min="517" max="767" width="9.140625" style="485"/>
    <col min="768" max="768" width="62.42578125" style="485" bestFit="1" customWidth="1"/>
    <col min="769" max="769" width="10.140625" style="485" bestFit="1" customWidth="1"/>
    <col min="770" max="770" width="12.5703125" style="485" bestFit="1" customWidth="1"/>
    <col min="771" max="772" width="16.7109375" style="485" bestFit="1" customWidth="1"/>
    <col min="773" max="1023" width="9.140625" style="485"/>
    <col min="1024" max="1024" width="62.42578125" style="485" bestFit="1" customWidth="1"/>
    <col min="1025" max="1025" width="10.140625" style="485" bestFit="1" customWidth="1"/>
    <col min="1026" max="1026" width="12.5703125" style="485" bestFit="1" customWidth="1"/>
    <col min="1027" max="1028" width="16.7109375" style="485" bestFit="1" customWidth="1"/>
    <col min="1029" max="1279" width="9.140625" style="485"/>
    <col min="1280" max="1280" width="62.42578125" style="485" bestFit="1" customWidth="1"/>
    <col min="1281" max="1281" width="10.140625" style="485" bestFit="1" customWidth="1"/>
    <col min="1282" max="1282" width="12.5703125" style="485" bestFit="1" customWidth="1"/>
    <col min="1283" max="1284" width="16.7109375" style="485" bestFit="1" customWidth="1"/>
    <col min="1285" max="1535" width="9.140625" style="485"/>
    <col min="1536" max="1536" width="62.42578125" style="485" bestFit="1" customWidth="1"/>
    <col min="1537" max="1537" width="10.140625" style="485" bestFit="1" customWidth="1"/>
    <col min="1538" max="1538" width="12.5703125" style="485" bestFit="1" customWidth="1"/>
    <col min="1539" max="1540" width="16.7109375" style="485" bestFit="1" customWidth="1"/>
    <col min="1541" max="1791" width="9.140625" style="485"/>
    <col min="1792" max="1792" width="62.42578125" style="485" bestFit="1" customWidth="1"/>
    <col min="1793" max="1793" width="10.140625" style="485" bestFit="1" customWidth="1"/>
    <col min="1794" max="1794" width="12.5703125" style="485" bestFit="1" customWidth="1"/>
    <col min="1795" max="1796" width="16.7109375" style="485" bestFit="1" customWidth="1"/>
    <col min="1797" max="2047" width="9.140625" style="485"/>
    <col min="2048" max="2048" width="62.42578125" style="485" bestFit="1" customWidth="1"/>
    <col min="2049" max="2049" width="10.140625" style="485" bestFit="1" customWidth="1"/>
    <col min="2050" max="2050" width="12.5703125" style="485" bestFit="1" customWidth="1"/>
    <col min="2051" max="2052" width="16.7109375" style="485" bestFit="1" customWidth="1"/>
    <col min="2053" max="2303" width="9.140625" style="485"/>
    <col min="2304" max="2304" width="62.42578125" style="485" bestFit="1" customWidth="1"/>
    <col min="2305" max="2305" width="10.140625" style="485" bestFit="1" customWidth="1"/>
    <col min="2306" max="2306" width="12.5703125" style="485" bestFit="1" customWidth="1"/>
    <col min="2307" max="2308" width="16.7109375" style="485" bestFit="1" customWidth="1"/>
    <col min="2309" max="2559" width="9.140625" style="485"/>
    <col min="2560" max="2560" width="62.42578125" style="485" bestFit="1" customWidth="1"/>
    <col min="2561" max="2561" width="10.140625" style="485" bestFit="1" customWidth="1"/>
    <col min="2562" max="2562" width="12.5703125" style="485" bestFit="1" customWidth="1"/>
    <col min="2563" max="2564" width="16.7109375" style="485" bestFit="1" customWidth="1"/>
    <col min="2565" max="2815" width="9.140625" style="485"/>
    <col min="2816" max="2816" width="62.42578125" style="485" bestFit="1" customWidth="1"/>
    <col min="2817" max="2817" width="10.140625" style="485" bestFit="1" customWidth="1"/>
    <col min="2818" max="2818" width="12.5703125" style="485" bestFit="1" customWidth="1"/>
    <col min="2819" max="2820" width="16.7109375" style="485" bestFit="1" customWidth="1"/>
    <col min="2821" max="3071" width="9.140625" style="485"/>
    <col min="3072" max="3072" width="62.42578125" style="485" bestFit="1" customWidth="1"/>
    <col min="3073" max="3073" width="10.140625" style="485" bestFit="1" customWidth="1"/>
    <col min="3074" max="3074" width="12.5703125" style="485" bestFit="1" customWidth="1"/>
    <col min="3075" max="3076" width="16.7109375" style="485" bestFit="1" customWidth="1"/>
    <col min="3077" max="3327" width="9.140625" style="485"/>
    <col min="3328" max="3328" width="62.42578125" style="485" bestFit="1" customWidth="1"/>
    <col min="3329" max="3329" width="10.140625" style="485" bestFit="1" customWidth="1"/>
    <col min="3330" max="3330" width="12.5703125" style="485" bestFit="1" customWidth="1"/>
    <col min="3331" max="3332" width="16.7109375" style="485" bestFit="1" customWidth="1"/>
    <col min="3333" max="3583" width="9.140625" style="485"/>
    <col min="3584" max="3584" width="62.42578125" style="485" bestFit="1" customWidth="1"/>
    <col min="3585" max="3585" width="10.140625" style="485" bestFit="1" customWidth="1"/>
    <col min="3586" max="3586" width="12.5703125" style="485" bestFit="1" customWidth="1"/>
    <col min="3587" max="3588" width="16.7109375" style="485" bestFit="1" customWidth="1"/>
    <col min="3589" max="3839" width="9.140625" style="485"/>
    <col min="3840" max="3840" width="62.42578125" style="485" bestFit="1" customWidth="1"/>
    <col min="3841" max="3841" width="10.140625" style="485" bestFit="1" customWidth="1"/>
    <col min="3842" max="3842" width="12.5703125" style="485" bestFit="1" customWidth="1"/>
    <col min="3843" max="3844" width="16.7109375" style="485" bestFit="1" customWidth="1"/>
    <col min="3845" max="4095" width="9.140625" style="485"/>
    <col min="4096" max="4096" width="62.42578125" style="485" bestFit="1" customWidth="1"/>
    <col min="4097" max="4097" width="10.140625" style="485" bestFit="1" customWidth="1"/>
    <col min="4098" max="4098" width="12.5703125" style="485" bestFit="1" customWidth="1"/>
    <col min="4099" max="4100" width="16.7109375" style="485" bestFit="1" customWidth="1"/>
    <col min="4101" max="4351" width="9.140625" style="485"/>
    <col min="4352" max="4352" width="62.42578125" style="485" bestFit="1" customWidth="1"/>
    <col min="4353" max="4353" width="10.140625" style="485" bestFit="1" customWidth="1"/>
    <col min="4354" max="4354" width="12.5703125" style="485" bestFit="1" customWidth="1"/>
    <col min="4355" max="4356" width="16.7109375" style="485" bestFit="1" customWidth="1"/>
    <col min="4357" max="4607" width="9.140625" style="485"/>
    <col min="4608" max="4608" width="62.42578125" style="485" bestFit="1" customWidth="1"/>
    <col min="4609" max="4609" width="10.140625" style="485" bestFit="1" customWidth="1"/>
    <col min="4610" max="4610" width="12.5703125" style="485" bestFit="1" customWidth="1"/>
    <col min="4611" max="4612" width="16.7109375" style="485" bestFit="1" customWidth="1"/>
    <col min="4613" max="4863" width="9.140625" style="485"/>
    <col min="4864" max="4864" width="62.42578125" style="485" bestFit="1" customWidth="1"/>
    <col min="4865" max="4865" width="10.140625" style="485" bestFit="1" customWidth="1"/>
    <col min="4866" max="4866" width="12.5703125" style="485" bestFit="1" customWidth="1"/>
    <col min="4867" max="4868" width="16.7109375" style="485" bestFit="1" customWidth="1"/>
    <col min="4869" max="5119" width="9.140625" style="485"/>
    <col min="5120" max="5120" width="62.42578125" style="485" bestFit="1" customWidth="1"/>
    <col min="5121" max="5121" width="10.140625" style="485" bestFit="1" customWidth="1"/>
    <col min="5122" max="5122" width="12.5703125" style="485" bestFit="1" customWidth="1"/>
    <col min="5123" max="5124" width="16.7109375" style="485" bestFit="1" customWidth="1"/>
    <col min="5125" max="5375" width="9.140625" style="485"/>
    <col min="5376" max="5376" width="62.42578125" style="485" bestFit="1" customWidth="1"/>
    <col min="5377" max="5377" width="10.140625" style="485" bestFit="1" customWidth="1"/>
    <col min="5378" max="5378" width="12.5703125" style="485" bestFit="1" customWidth="1"/>
    <col min="5379" max="5380" width="16.7109375" style="485" bestFit="1" customWidth="1"/>
    <col min="5381" max="5631" width="9.140625" style="485"/>
    <col min="5632" max="5632" width="62.42578125" style="485" bestFit="1" customWidth="1"/>
    <col min="5633" max="5633" width="10.140625" style="485" bestFit="1" customWidth="1"/>
    <col min="5634" max="5634" width="12.5703125" style="485" bestFit="1" customWidth="1"/>
    <col min="5635" max="5636" width="16.7109375" style="485" bestFit="1" customWidth="1"/>
    <col min="5637" max="5887" width="9.140625" style="485"/>
    <col min="5888" max="5888" width="62.42578125" style="485" bestFit="1" customWidth="1"/>
    <col min="5889" max="5889" width="10.140625" style="485" bestFit="1" customWidth="1"/>
    <col min="5890" max="5890" width="12.5703125" style="485" bestFit="1" customWidth="1"/>
    <col min="5891" max="5892" width="16.7109375" style="485" bestFit="1" customWidth="1"/>
    <col min="5893" max="6143" width="9.140625" style="485"/>
    <col min="6144" max="6144" width="62.42578125" style="485" bestFit="1" customWidth="1"/>
    <col min="6145" max="6145" width="10.140625" style="485" bestFit="1" customWidth="1"/>
    <col min="6146" max="6146" width="12.5703125" style="485" bestFit="1" customWidth="1"/>
    <col min="6147" max="6148" width="16.7109375" style="485" bestFit="1" customWidth="1"/>
    <col min="6149" max="6399" width="9.140625" style="485"/>
    <col min="6400" max="6400" width="62.42578125" style="485" bestFit="1" customWidth="1"/>
    <col min="6401" max="6401" width="10.140625" style="485" bestFit="1" customWidth="1"/>
    <col min="6402" max="6402" width="12.5703125" style="485" bestFit="1" customWidth="1"/>
    <col min="6403" max="6404" width="16.7109375" style="485" bestFit="1" customWidth="1"/>
    <col min="6405" max="6655" width="9.140625" style="485"/>
    <col min="6656" max="6656" width="62.42578125" style="485" bestFit="1" customWidth="1"/>
    <col min="6657" max="6657" width="10.140625" style="485" bestFit="1" customWidth="1"/>
    <col min="6658" max="6658" width="12.5703125" style="485" bestFit="1" customWidth="1"/>
    <col min="6659" max="6660" width="16.7109375" style="485" bestFit="1" customWidth="1"/>
    <col min="6661" max="6911" width="9.140625" style="485"/>
    <col min="6912" max="6912" width="62.42578125" style="485" bestFit="1" customWidth="1"/>
    <col min="6913" max="6913" width="10.140625" style="485" bestFit="1" customWidth="1"/>
    <col min="6914" max="6914" width="12.5703125" style="485" bestFit="1" customWidth="1"/>
    <col min="6915" max="6916" width="16.7109375" style="485" bestFit="1" customWidth="1"/>
    <col min="6917" max="7167" width="9.140625" style="485"/>
    <col min="7168" max="7168" width="62.42578125" style="485" bestFit="1" customWidth="1"/>
    <col min="7169" max="7169" width="10.140625" style="485" bestFit="1" customWidth="1"/>
    <col min="7170" max="7170" width="12.5703125" style="485" bestFit="1" customWidth="1"/>
    <col min="7171" max="7172" width="16.7109375" style="485" bestFit="1" customWidth="1"/>
    <col min="7173" max="7423" width="9.140625" style="485"/>
    <col min="7424" max="7424" width="62.42578125" style="485" bestFit="1" customWidth="1"/>
    <col min="7425" max="7425" width="10.140625" style="485" bestFit="1" customWidth="1"/>
    <col min="7426" max="7426" width="12.5703125" style="485" bestFit="1" customWidth="1"/>
    <col min="7427" max="7428" width="16.7109375" style="485" bestFit="1" customWidth="1"/>
    <col min="7429" max="7679" width="9.140625" style="485"/>
    <col min="7680" max="7680" width="62.42578125" style="485" bestFit="1" customWidth="1"/>
    <col min="7681" max="7681" width="10.140625" style="485" bestFit="1" customWidth="1"/>
    <col min="7682" max="7682" width="12.5703125" style="485" bestFit="1" customWidth="1"/>
    <col min="7683" max="7684" width="16.7109375" style="485" bestFit="1" customWidth="1"/>
    <col min="7685" max="7935" width="9.140625" style="485"/>
    <col min="7936" max="7936" width="62.42578125" style="485" bestFit="1" customWidth="1"/>
    <col min="7937" max="7937" width="10.140625" style="485" bestFit="1" customWidth="1"/>
    <col min="7938" max="7938" width="12.5703125" style="485" bestFit="1" customWidth="1"/>
    <col min="7939" max="7940" width="16.7109375" style="485" bestFit="1" customWidth="1"/>
    <col min="7941" max="8191" width="9.140625" style="485"/>
    <col min="8192" max="8192" width="62.42578125" style="485" bestFit="1" customWidth="1"/>
    <col min="8193" max="8193" width="10.140625" style="485" bestFit="1" customWidth="1"/>
    <col min="8194" max="8194" width="12.5703125" style="485" bestFit="1" customWidth="1"/>
    <col min="8195" max="8196" width="16.7109375" style="485" bestFit="1" customWidth="1"/>
    <col min="8197" max="8447" width="9.140625" style="485"/>
    <col min="8448" max="8448" width="62.42578125" style="485" bestFit="1" customWidth="1"/>
    <col min="8449" max="8449" width="10.140625" style="485" bestFit="1" customWidth="1"/>
    <col min="8450" max="8450" width="12.5703125" style="485" bestFit="1" customWidth="1"/>
    <col min="8451" max="8452" width="16.7109375" style="485" bestFit="1" customWidth="1"/>
    <col min="8453" max="8703" width="9.140625" style="485"/>
    <col min="8704" max="8704" width="62.42578125" style="485" bestFit="1" customWidth="1"/>
    <col min="8705" max="8705" width="10.140625" style="485" bestFit="1" customWidth="1"/>
    <col min="8706" max="8706" width="12.5703125" style="485" bestFit="1" customWidth="1"/>
    <col min="8707" max="8708" width="16.7109375" style="485" bestFit="1" customWidth="1"/>
    <col min="8709" max="8959" width="9.140625" style="485"/>
    <col min="8960" max="8960" width="62.42578125" style="485" bestFit="1" customWidth="1"/>
    <col min="8961" max="8961" width="10.140625" style="485" bestFit="1" customWidth="1"/>
    <col min="8962" max="8962" width="12.5703125" style="485" bestFit="1" customWidth="1"/>
    <col min="8963" max="8964" width="16.7109375" style="485" bestFit="1" customWidth="1"/>
    <col min="8965" max="9215" width="9.140625" style="485"/>
    <col min="9216" max="9216" width="62.42578125" style="485" bestFit="1" customWidth="1"/>
    <col min="9217" max="9217" width="10.140625" style="485" bestFit="1" customWidth="1"/>
    <col min="9218" max="9218" width="12.5703125" style="485" bestFit="1" customWidth="1"/>
    <col min="9219" max="9220" width="16.7109375" style="485" bestFit="1" customWidth="1"/>
    <col min="9221" max="9471" width="9.140625" style="485"/>
    <col min="9472" max="9472" width="62.42578125" style="485" bestFit="1" customWidth="1"/>
    <col min="9473" max="9473" width="10.140625" style="485" bestFit="1" customWidth="1"/>
    <col min="9474" max="9474" width="12.5703125" style="485" bestFit="1" customWidth="1"/>
    <col min="9475" max="9476" width="16.7109375" style="485" bestFit="1" customWidth="1"/>
    <col min="9477" max="9727" width="9.140625" style="485"/>
    <col min="9728" max="9728" width="62.42578125" style="485" bestFit="1" customWidth="1"/>
    <col min="9729" max="9729" width="10.140625" style="485" bestFit="1" customWidth="1"/>
    <col min="9730" max="9730" width="12.5703125" style="485" bestFit="1" customWidth="1"/>
    <col min="9731" max="9732" width="16.7109375" style="485" bestFit="1" customWidth="1"/>
    <col min="9733" max="9983" width="9.140625" style="485"/>
    <col min="9984" max="9984" width="62.42578125" style="485" bestFit="1" customWidth="1"/>
    <col min="9985" max="9985" width="10.140625" style="485" bestFit="1" customWidth="1"/>
    <col min="9986" max="9986" width="12.5703125" style="485" bestFit="1" customWidth="1"/>
    <col min="9987" max="9988" width="16.7109375" style="485" bestFit="1" customWidth="1"/>
    <col min="9989" max="10239" width="9.140625" style="485"/>
    <col min="10240" max="10240" width="62.42578125" style="485" bestFit="1" customWidth="1"/>
    <col min="10241" max="10241" width="10.140625" style="485" bestFit="1" customWidth="1"/>
    <col min="10242" max="10242" width="12.5703125" style="485" bestFit="1" customWidth="1"/>
    <col min="10243" max="10244" width="16.7109375" style="485" bestFit="1" customWidth="1"/>
    <col min="10245" max="10495" width="9.140625" style="485"/>
    <col min="10496" max="10496" width="62.42578125" style="485" bestFit="1" customWidth="1"/>
    <col min="10497" max="10497" width="10.140625" style="485" bestFit="1" customWidth="1"/>
    <col min="10498" max="10498" width="12.5703125" style="485" bestFit="1" customWidth="1"/>
    <col min="10499" max="10500" width="16.7109375" style="485" bestFit="1" customWidth="1"/>
    <col min="10501" max="10751" width="9.140625" style="485"/>
    <col min="10752" max="10752" width="62.42578125" style="485" bestFit="1" customWidth="1"/>
    <col min="10753" max="10753" width="10.140625" style="485" bestFit="1" customWidth="1"/>
    <col min="10754" max="10754" width="12.5703125" style="485" bestFit="1" customWidth="1"/>
    <col min="10755" max="10756" width="16.7109375" style="485" bestFit="1" customWidth="1"/>
    <col min="10757" max="11007" width="9.140625" style="485"/>
    <col min="11008" max="11008" width="62.42578125" style="485" bestFit="1" customWidth="1"/>
    <col min="11009" max="11009" width="10.140625" style="485" bestFit="1" customWidth="1"/>
    <col min="11010" max="11010" width="12.5703125" style="485" bestFit="1" customWidth="1"/>
    <col min="11011" max="11012" width="16.7109375" style="485" bestFit="1" customWidth="1"/>
    <col min="11013" max="11263" width="9.140625" style="485"/>
    <col min="11264" max="11264" width="62.42578125" style="485" bestFit="1" customWidth="1"/>
    <col min="11265" max="11265" width="10.140625" style="485" bestFit="1" customWidth="1"/>
    <col min="11266" max="11266" width="12.5703125" style="485" bestFit="1" customWidth="1"/>
    <col min="11267" max="11268" width="16.7109375" style="485" bestFit="1" customWidth="1"/>
    <col min="11269" max="11519" width="9.140625" style="485"/>
    <col min="11520" max="11520" width="62.42578125" style="485" bestFit="1" customWidth="1"/>
    <col min="11521" max="11521" width="10.140625" style="485" bestFit="1" customWidth="1"/>
    <col min="11522" max="11522" width="12.5703125" style="485" bestFit="1" customWidth="1"/>
    <col min="11523" max="11524" width="16.7109375" style="485" bestFit="1" customWidth="1"/>
    <col min="11525" max="11775" width="9.140625" style="485"/>
    <col min="11776" max="11776" width="62.42578125" style="485" bestFit="1" customWidth="1"/>
    <col min="11777" max="11777" width="10.140625" style="485" bestFit="1" customWidth="1"/>
    <col min="11778" max="11778" width="12.5703125" style="485" bestFit="1" customWidth="1"/>
    <col min="11779" max="11780" width="16.7109375" style="485" bestFit="1" customWidth="1"/>
    <col min="11781" max="12031" width="9.140625" style="485"/>
    <col min="12032" max="12032" width="62.42578125" style="485" bestFit="1" customWidth="1"/>
    <col min="12033" max="12033" width="10.140625" style="485" bestFit="1" customWidth="1"/>
    <col min="12034" max="12034" width="12.5703125" style="485" bestFit="1" customWidth="1"/>
    <col min="12035" max="12036" width="16.7109375" style="485" bestFit="1" customWidth="1"/>
    <col min="12037" max="12287" width="9.140625" style="485"/>
    <col min="12288" max="12288" width="62.42578125" style="485" bestFit="1" customWidth="1"/>
    <col min="12289" max="12289" width="10.140625" style="485" bestFit="1" customWidth="1"/>
    <col min="12290" max="12290" width="12.5703125" style="485" bestFit="1" customWidth="1"/>
    <col min="12291" max="12292" width="16.7109375" style="485" bestFit="1" customWidth="1"/>
    <col min="12293" max="12543" width="9.140625" style="485"/>
    <col min="12544" max="12544" width="62.42578125" style="485" bestFit="1" customWidth="1"/>
    <col min="12545" max="12545" width="10.140625" style="485" bestFit="1" customWidth="1"/>
    <col min="12546" max="12546" width="12.5703125" style="485" bestFit="1" customWidth="1"/>
    <col min="12547" max="12548" width="16.7109375" style="485" bestFit="1" customWidth="1"/>
    <col min="12549" max="12799" width="9.140625" style="485"/>
    <col min="12800" max="12800" width="62.42578125" style="485" bestFit="1" customWidth="1"/>
    <col min="12801" max="12801" width="10.140625" style="485" bestFit="1" customWidth="1"/>
    <col min="12802" max="12802" width="12.5703125" style="485" bestFit="1" customWidth="1"/>
    <col min="12803" max="12804" width="16.7109375" style="485" bestFit="1" customWidth="1"/>
    <col min="12805" max="13055" width="9.140625" style="485"/>
    <col min="13056" max="13056" width="62.42578125" style="485" bestFit="1" customWidth="1"/>
    <col min="13057" max="13057" width="10.140625" style="485" bestFit="1" customWidth="1"/>
    <col min="13058" max="13058" width="12.5703125" style="485" bestFit="1" customWidth="1"/>
    <col min="13059" max="13060" width="16.7109375" style="485" bestFit="1" customWidth="1"/>
    <col min="13061" max="13311" width="9.140625" style="485"/>
    <col min="13312" max="13312" width="62.42578125" style="485" bestFit="1" customWidth="1"/>
    <col min="13313" max="13313" width="10.140625" style="485" bestFit="1" customWidth="1"/>
    <col min="13314" max="13314" width="12.5703125" style="485" bestFit="1" customWidth="1"/>
    <col min="13315" max="13316" width="16.7109375" style="485" bestFit="1" customWidth="1"/>
    <col min="13317" max="13567" width="9.140625" style="485"/>
    <col min="13568" max="13568" width="62.42578125" style="485" bestFit="1" customWidth="1"/>
    <col min="13569" max="13569" width="10.140625" style="485" bestFit="1" customWidth="1"/>
    <col min="13570" max="13570" width="12.5703125" style="485" bestFit="1" customWidth="1"/>
    <col min="13571" max="13572" width="16.7109375" style="485" bestFit="1" customWidth="1"/>
    <col min="13573" max="13823" width="9.140625" style="485"/>
    <col min="13824" max="13824" width="62.42578125" style="485" bestFit="1" customWidth="1"/>
    <col min="13825" max="13825" width="10.140625" style="485" bestFit="1" customWidth="1"/>
    <col min="13826" max="13826" width="12.5703125" style="485" bestFit="1" customWidth="1"/>
    <col min="13827" max="13828" width="16.7109375" style="485" bestFit="1" customWidth="1"/>
    <col min="13829" max="14079" width="9.140625" style="485"/>
    <col min="14080" max="14080" width="62.42578125" style="485" bestFit="1" customWidth="1"/>
    <col min="14081" max="14081" width="10.140625" style="485" bestFit="1" customWidth="1"/>
    <col min="14082" max="14082" width="12.5703125" style="485" bestFit="1" customWidth="1"/>
    <col min="14083" max="14084" width="16.7109375" style="485" bestFit="1" customWidth="1"/>
    <col min="14085" max="14335" width="9.140625" style="485"/>
    <col min="14336" max="14336" width="62.42578125" style="485" bestFit="1" customWidth="1"/>
    <col min="14337" max="14337" width="10.140625" style="485" bestFit="1" customWidth="1"/>
    <col min="14338" max="14338" width="12.5703125" style="485" bestFit="1" customWidth="1"/>
    <col min="14339" max="14340" width="16.7109375" style="485" bestFit="1" customWidth="1"/>
    <col min="14341" max="14591" width="9.140625" style="485"/>
    <col min="14592" max="14592" width="62.42578125" style="485" bestFit="1" customWidth="1"/>
    <col min="14593" max="14593" width="10.140625" style="485" bestFit="1" customWidth="1"/>
    <col min="14594" max="14594" width="12.5703125" style="485" bestFit="1" customWidth="1"/>
    <col min="14595" max="14596" width="16.7109375" style="485" bestFit="1" customWidth="1"/>
    <col min="14597" max="14847" width="9.140625" style="485"/>
    <col min="14848" max="14848" width="62.42578125" style="485" bestFit="1" customWidth="1"/>
    <col min="14849" max="14849" width="10.140625" style="485" bestFit="1" customWidth="1"/>
    <col min="14850" max="14850" width="12.5703125" style="485" bestFit="1" customWidth="1"/>
    <col min="14851" max="14852" width="16.7109375" style="485" bestFit="1" customWidth="1"/>
    <col min="14853" max="15103" width="9.140625" style="485"/>
    <col min="15104" max="15104" width="62.42578125" style="485" bestFit="1" customWidth="1"/>
    <col min="15105" max="15105" width="10.140625" style="485" bestFit="1" customWidth="1"/>
    <col min="15106" max="15106" width="12.5703125" style="485" bestFit="1" customWidth="1"/>
    <col min="15107" max="15108" width="16.7109375" style="485" bestFit="1" customWidth="1"/>
    <col min="15109" max="15359" width="9.140625" style="485"/>
    <col min="15360" max="15360" width="62.42578125" style="485" bestFit="1" customWidth="1"/>
    <col min="15361" max="15361" width="10.140625" style="485" bestFit="1" customWidth="1"/>
    <col min="15362" max="15362" width="12.5703125" style="485" bestFit="1" customWidth="1"/>
    <col min="15363" max="15364" width="16.7109375" style="485" bestFit="1" customWidth="1"/>
    <col min="15365" max="15615" width="9.140625" style="485"/>
    <col min="15616" max="15616" width="62.42578125" style="485" bestFit="1" customWidth="1"/>
    <col min="15617" max="15617" width="10.140625" style="485" bestFit="1" customWidth="1"/>
    <col min="15618" max="15618" width="12.5703125" style="485" bestFit="1" customWidth="1"/>
    <col min="15619" max="15620" width="16.7109375" style="485" bestFit="1" customWidth="1"/>
    <col min="15621" max="15871" width="9.140625" style="485"/>
    <col min="15872" max="15872" width="62.42578125" style="485" bestFit="1" customWidth="1"/>
    <col min="15873" max="15873" width="10.140625" style="485" bestFit="1" customWidth="1"/>
    <col min="15874" max="15874" width="12.5703125" style="485" bestFit="1" customWidth="1"/>
    <col min="15875" max="15876" width="16.7109375" style="485" bestFit="1" customWidth="1"/>
    <col min="15877" max="16127" width="9.140625" style="485"/>
    <col min="16128" max="16128" width="62.42578125" style="485" bestFit="1" customWidth="1"/>
    <col min="16129" max="16129" width="10.140625" style="485" bestFit="1" customWidth="1"/>
    <col min="16130" max="16130" width="12.5703125" style="485" bestFit="1" customWidth="1"/>
    <col min="16131" max="16132" width="16.7109375" style="485" bestFit="1" customWidth="1"/>
    <col min="16133" max="16384" width="9.140625" style="485"/>
  </cols>
  <sheetData>
    <row r="1" spans="1:9" ht="18">
      <c r="A1" s="1301" t="s">
        <v>1423</v>
      </c>
      <c r="B1" s="1909"/>
      <c r="C1" s="1302"/>
      <c r="D1" s="1302"/>
      <c r="E1" s="1303"/>
      <c r="F1" s="1303"/>
      <c r="G1" s="1303"/>
      <c r="H1" s="1303"/>
      <c r="I1" s="1303"/>
    </row>
    <row r="2" spans="1:9">
      <c r="A2" s="1302"/>
      <c r="B2" s="1302"/>
      <c r="C2" s="1302"/>
      <c r="D2" s="1302"/>
      <c r="E2" s="1303"/>
      <c r="F2" s="1303"/>
      <c r="G2" s="1303"/>
      <c r="H2" s="1303"/>
      <c r="I2" s="1303"/>
    </row>
    <row r="3" spans="1:9">
      <c r="A3" s="1304" t="str">
        <f>'PAGE DE GARDE'!C8</f>
        <v>GAZ</v>
      </c>
      <c r="B3" s="1302"/>
      <c r="C3" s="1302" t="str">
        <f>'PAGE DE GARDE'!C10</f>
        <v>REALITE 2015 V0</v>
      </c>
      <c r="D3" s="1302"/>
      <c r="E3" s="1303"/>
      <c r="F3" s="1303"/>
      <c r="G3" s="1303"/>
      <c r="H3" s="1303"/>
      <c r="I3" s="1303"/>
    </row>
    <row r="4" spans="1:9">
      <c r="A4" s="1847" t="str">
        <f>'PAGE DE GARDE'!C7</f>
        <v>GRD</v>
      </c>
      <c r="B4" s="1302"/>
      <c r="C4" s="1302"/>
      <c r="D4" s="1302"/>
      <c r="E4" s="1303"/>
      <c r="F4" s="1303"/>
      <c r="G4" s="1303"/>
      <c r="H4" s="1303"/>
      <c r="I4" s="1303"/>
    </row>
    <row r="5" spans="1:9" ht="13.5" thickBot="1"/>
    <row r="6" spans="1:9" ht="25.5" customHeight="1" thickBot="1">
      <c r="D6" s="1926" t="s">
        <v>968</v>
      </c>
      <c r="E6" s="1927" t="str">
        <f>'PAGE DE GARDE'!$B$15</f>
        <v>BUDGET 2015</v>
      </c>
      <c r="F6" s="1928" t="str">
        <f>'PAGE DE GARDE'!$B$14</f>
        <v>REALITE 2015</v>
      </c>
      <c r="G6" s="1947" t="s">
        <v>1238</v>
      </c>
      <c r="H6" s="1926" t="s">
        <v>954</v>
      </c>
      <c r="I6" s="1440" t="s">
        <v>969</v>
      </c>
    </row>
    <row r="7" spans="1:9">
      <c r="A7" s="1848" t="s">
        <v>1200</v>
      </c>
      <c r="B7" s="1916"/>
      <c r="C7" s="1916"/>
      <c r="D7" s="1921"/>
      <c r="E7" s="1922"/>
      <c r="F7" s="1922"/>
      <c r="G7" s="1923"/>
      <c r="H7" s="1924"/>
      <c r="I7" s="1925"/>
    </row>
    <row r="8" spans="1:9">
      <c r="A8" s="1918" t="s">
        <v>448</v>
      </c>
      <c r="B8" s="1848" t="s">
        <v>205</v>
      </c>
      <c r="C8" s="1848"/>
      <c r="D8" s="1848"/>
      <c r="E8" s="1911"/>
      <c r="F8" s="1911"/>
      <c r="G8" s="1912"/>
      <c r="H8" s="1913"/>
      <c r="I8" s="1914"/>
    </row>
    <row r="9" spans="1:9">
      <c r="A9" s="1300"/>
      <c r="B9" s="1875" t="s">
        <v>970</v>
      </c>
      <c r="C9" s="1876" t="s">
        <v>959</v>
      </c>
      <c r="D9" s="1910" t="s">
        <v>500</v>
      </c>
      <c r="E9" s="1877"/>
      <c r="F9" s="1877"/>
      <c r="G9" s="1878"/>
      <c r="H9" s="1879"/>
      <c r="I9" s="1865"/>
    </row>
    <row r="10" spans="1:9">
      <c r="A10" s="1300"/>
      <c r="B10" s="1875" t="s">
        <v>971</v>
      </c>
      <c r="C10" s="1876" t="s">
        <v>961</v>
      </c>
      <c r="D10" s="1910" t="s">
        <v>500</v>
      </c>
      <c r="E10" s="1877">
        <f>'Tableau 6 '!F41</f>
        <v>0</v>
      </c>
      <c r="F10" s="1877">
        <f>'Tableau 6 '!H35</f>
        <v>0</v>
      </c>
      <c r="G10" s="1878">
        <f>E10-F10</f>
        <v>0</v>
      </c>
      <c r="H10" s="1879">
        <f>G10</f>
        <v>0</v>
      </c>
      <c r="I10" s="1880"/>
    </row>
    <row r="11" spans="1:9">
      <c r="A11" s="1300"/>
      <c r="B11" s="1875" t="s">
        <v>1246</v>
      </c>
      <c r="C11" s="1876" t="s">
        <v>1239</v>
      </c>
      <c r="D11" s="1910" t="s">
        <v>1240</v>
      </c>
      <c r="E11" s="1877">
        <f>'Tableau 6 bis'!C13</f>
        <v>0</v>
      </c>
      <c r="F11" s="1877">
        <f>'Tableau 6 bis'!D13</f>
        <v>0</v>
      </c>
      <c r="G11" s="1878">
        <f>F11-E11</f>
        <v>0</v>
      </c>
      <c r="H11" s="1879">
        <f>G11</f>
        <v>0</v>
      </c>
      <c r="I11" s="1880"/>
    </row>
    <row r="12" spans="1:9">
      <c r="A12" s="1300"/>
      <c r="B12" s="1875" t="s">
        <v>1478</v>
      </c>
      <c r="C12" s="1876" t="s">
        <v>1477</v>
      </c>
      <c r="D12" s="1910" t="s">
        <v>1498</v>
      </c>
      <c r="E12" s="1877">
        <f>'Tableau 6 ter'!C10</f>
        <v>0</v>
      </c>
      <c r="F12" s="1877">
        <f>'Tableau 6 ter'!E10</f>
        <v>0</v>
      </c>
      <c r="G12" s="1878">
        <f>E12-F12</f>
        <v>0</v>
      </c>
      <c r="H12" s="1879"/>
      <c r="I12" s="1880">
        <f>G12</f>
        <v>0</v>
      </c>
    </row>
    <row r="13" spans="1:9">
      <c r="A13" s="1300"/>
      <c r="B13" s="1875"/>
      <c r="C13" s="1876"/>
      <c r="D13" s="1910"/>
      <c r="E13" s="1877"/>
      <c r="F13" s="1877"/>
      <c r="G13" s="1878"/>
      <c r="H13" s="1879"/>
      <c r="I13" s="1880"/>
    </row>
    <row r="14" spans="1:9">
      <c r="A14" s="1918" t="s">
        <v>983</v>
      </c>
      <c r="B14" s="1848" t="s">
        <v>991</v>
      </c>
      <c r="C14" s="1848"/>
      <c r="D14" s="1915"/>
      <c r="E14" s="1851"/>
      <c r="F14" s="1851"/>
      <c r="G14" s="1855"/>
      <c r="H14" s="1856"/>
      <c r="I14" s="1857"/>
    </row>
    <row r="15" spans="1:9">
      <c r="A15" s="1919" t="s">
        <v>984</v>
      </c>
      <c r="B15" s="1875" t="s">
        <v>1025</v>
      </c>
      <c r="C15" s="1300"/>
      <c r="D15" s="1910" t="s">
        <v>1424</v>
      </c>
      <c r="E15" s="1877">
        <f>'Tableau 7 bis'!B12</f>
        <v>0</v>
      </c>
      <c r="F15" s="1877">
        <f>'Tableau 7 bis'!C12</f>
        <v>0</v>
      </c>
      <c r="G15" s="1878">
        <f>E15-F15</f>
        <v>0</v>
      </c>
      <c r="H15" s="1879"/>
      <c r="I15" s="1880">
        <f>G15</f>
        <v>0</v>
      </c>
    </row>
    <row r="16" spans="1:9">
      <c r="A16" s="1919" t="s">
        <v>985</v>
      </c>
      <c r="B16" s="1875" t="s">
        <v>977</v>
      </c>
      <c r="C16" s="1300"/>
      <c r="D16" s="1910" t="s">
        <v>1424</v>
      </c>
      <c r="E16" s="1877">
        <f>'Tableau 7 bis'!B13</f>
        <v>0</v>
      </c>
      <c r="F16" s="1877">
        <f>'Tableau 7 bis'!C13</f>
        <v>0</v>
      </c>
      <c r="G16" s="1878">
        <f t="shared" ref="G16:G24" si="0">E16-F16</f>
        <v>0</v>
      </c>
      <c r="H16" s="1879"/>
      <c r="I16" s="1880">
        <f t="shared" ref="I16:I24" si="1">G16</f>
        <v>0</v>
      </c>
    </row>
    <row r="17" spans="1:9">
      <c r="A17" s="1919" t="s">
        <v>986</v>
      </c>
      <c r="B17" s="1875" t="s">
        <v>978</v>
      </c>
      <c r="C17" s="1300"/>
      <c r="D17" s="1910" t="s">
        <v>1424</v>
      </c>
      <c r="E17" s="1877">
        <f>'Tableau 7 bis'!B14</f>
        <v>0</v>
      </c>
      <c r="F17" s="1877">
        <f>'Tableau 7 bis'!C14</f>
        <v>0</v>
      </c>
      <c r="G17" s="1878">
        <f t="shared" si="0"/>
        <v>0</v>
      </c>
      <c r="H17" s="1879"/>
      <c r="I17" s="1880">
        <f t="shared" si="1"/>
        <v>0</v>
      </c>
    </row>
    <row r="18" spans="1:9">
      <c r="A18" s="1919" t="s">
        <v>987</v>
      </c>
      <c r="B18" s="1875" t="s">
        <v>981</v>
      </c>
      <c r="C18" s="1300"/>
      <c r="D18" s="1910" t="s">
        <v>1424</v>
      </c>
      <c r="E18" s="1877">
        <f>'Tableau 7 bis'!B18</f>
        <v>0</v>
      </c>
      <c r="F18" s="1877">
        <f>'Tableau 7 bis'!C18</f>
        <v>0</v>
      </c>
      <c r="G18" s="1878">
        <f t="shared" si="0"/>
        <v>0</v>
      </c>
      <c r="H18" s="1879"/>
      <c r="I18" s="1880">
        <f t="shared" si="1"/>
        <v>0</v>
      </c>
    </row>
    <row r="19" spans="1:9">
      <c r="A19" s="1919" t="s">
        <v>988</v>
      </c>
      <c r="B19" s="1875" t="s">
        <v>980</v>
      </c>
      <c r="C19" s="1300"/>
      <c r="D19" s="1910" t="s">
        <v>1424</v>
      </c>
      <c r="E19" s="1877">
        <f>'Tableau 7 bis'!B19</f>
        <v>0</v>
      </c>
      <c r="F19" s="1877">
        <f>'Tableau 7 bis'!C19</f>
        <v>0</v>
      </c>
      <c r="G19" s="1878">
        <f t="shared" si="0"/>
        <v>0</v>
      </c>
      <c r="H19" s="1879"/>
      <c r="I19" s="1880">
        <f t="shared" si="1"/>
        <v>0</v>
      </c>
    </row>
    <row r="20" spans="1:9">
      <c r="A20" s="1919" t="s">
        <v>989</v>
      </c>
      <c r="B20" s="1875" t="s">
        <v>992</v>
      </c>
      <c r="C20" s="1300"/>
      <c r="D20" s="1910" t="s">
        <v>1424</v>
      </c>
      <c r="E20" s="1877">
        <f>'Tableau 7 bis'!B20</f>
        <v>0</v>
      </c>
      <c r="F20" s="1877">
        <f>'Tableau 7 bis'!C20</f>
        <v>0</v>
      </c>
      <c r="G20" s="1878">
        <f t="shared" si="0"/>
        <v>0</v>
      </c>
      <c r="H20" s="1879"/>
      <c r="I20" s="1880">
        <f t="shared" si="1"/>
        <v>0</v>
      </c>
    </row>
    <row r="21" spans="1:9">
      <c r="A21" s="1919" t="s">
        <v>990</v>
      </c>
      <c r="B21" s="1875" t="s">
        <v>979</v>
      </c>
      <c r="C21" s="1300"/>
      <c r="D21" s="1910" t="s">
        <v>1424</v>
      </c>
      <c r="E21" s="1877">
        <f>'Tableau 7 bis'!B21</f>
        <v>0</v>
      </c>
      <c r="F21" s="1877">
        <f>'Tableau 7 bis'!C21</f>
        <v>0</v>
      </c>
      <c r="G21" s="1878">
        <f t="shared" si="0"/>
        <v>0</v>
      </c>
      <c r="H21" s="1879"/>
      <c r="I21" s="1880">
        <f t="shared" si="1"/>
        <v>0</v>
      </c>
    </row>
    <row r="22" spans="1:9">
      <c r="A22" s="1919" t="s">
        <v>1026</v>
      </c>
      <c r="B22" s="1875" t="s">
        <v>1364</v>
      </c>
      <c r="C22" s="1300"/>
      <c r="D22" s="1910" t="s">
        <v>1424</v>
      </c>
      <c r="E22" s="1877">
        <f>'Tableau 7 bis'!B23</f>
        <v>0</v>
      </c>
      <c r="F22" s="1877">
        <f>'Tableau 7 bis'!C23</f>
        <v>0</v>
      </c>
      <c r="G22" s="1878">
        <f>E22-F22</f>
        <v>0</v>
      </c>
      <c r="H22" s="1879"/>
      <c r="I22" s="1880">
        <f t="shared" ref="I22" si="2">G22</f>
        <v>0</v>
      </c>
    </row>
    <row r="23" spans="1:9">
      <c r="A23" s="1919" t="s">
        <v>993</v>
      </c>
      <c r="B23" s="1875" t="s">
        <v>1044</v>
      </c>
      <c r="C23" s="1300"/>
      <c r="D23" s="1910" t="s">
        <v>1425</v>
      </c>
      <c r="E23" s="1877">
        <f>'Tableau 3A bis'!S10+'Tableau 3A bis'!T10</f>
        <v>0</v>
      </c>
      <c r="F23" s="1877">
        <f>'Tableau 3A bis'!Q10+'Tableau 3A bis'!R10</f>
        <v>0</v>
      </c>
      <c r="G23" s="1878">
        <f t="shared" si="0"/>
        <v>0</v>
      </c>
      <c r="H23" s="1879"/>
      <c r="I23" s="1880">
        <f t="shared" si="1"/>
        <v>0</v>
      </c>
    </row>
    <row r="24" spans="1:9">
      <c r="A24" s="1919" t="s">
        <v>1365</v>
      </c>
      <c r="B24" s="1881" t="s">
        <v>982</v>
      </c>
      <c r="C24" s="1300"/>
      <c r="D24" s="1910" t="s">
        <v>1424</v>
      </c>
      <c r="E24" s="1877">
        <f>'Tableau 7 bis'!B15+'Tableau 7 bis'!B16+'Tableau 7 bis'!B17+'Tableau 7 bis'!B27</f>
        <v>0</v>
      </c>
      <c r="F24" s="1877">
        <f>'Tableau 7 bis'!C15+'Tableau 7 bis'!C16+'Tableau 7 bis'!C17+'Tableau 7 bis'!C27</f>
        <v>0</v>
      </c>
      <c r="G24" s="1878">
        <f t="shared" si="0"/>
        <v>0</v>
      </c>
      <c r="H24" s="1879"/>
      <c r="I24" s="1880">
        <f t="shared" si="1"/>
        <v>0</v>
      </c>
    </row>
    <row r="25" spans="1:9">
      <c r="A25" s="1300"/>
      <c r="B25" s="1882"/>
      <c r="C25" s="1876"/>
      <c r="D25" s="1910"/>
      <c r="E25" s="1877"/>
      <c r="F25" s="1877"/>
      <c r="G25" s="1878"/>
      <c r="H25" s="1879"/>
      <c r="I25" s="1865"/>
    </row>
    <row r="26" spans="1:9">
      <c r="A26" s="1848" t="s">
        <v>972</v>
      </c>
      <c r="B26" s="1916"/>
      <c r="C26" s="1916"/>
      <c r="D26" s="1917"/>
      <c r="E26" s="1851">
        <f>E27+E28</f>
        <v>0</v>
      </c>
      <c r="F26" s="1851">
        <f>F27+F28</f>
        <v>0</v>
      </c>
      <c r="G26" s="1855">
        <f>E26-F26</f>
        <v>0</v>
      </c>
      <c r="H26" s="1856"/>
      <c r="I26" s="1857">
        <f>G26</f>
        <v>0</v>
      </c>
    </row>
    <row r="27" spans="1:9" s="484" customFormat="1">
      <c r="A27" s="1920" t="s">
        <v>994</v>
      </c>
      <c r="B27" s="1883" t="s">
        <v>995</v>
      </c>
      <c r="C27" s="1300"/>
      <c r="D27" s="1910" t="s">
        <v>997</v>
      </c>
      <c r="E27" s="1877">
        <f>'Tableau 9A'!D21+'Tableau 9A'!D33</f>
        <v>0</v>
      </c>
      <c r="F27" s="1877">
        <f>'Tableau 9A'!E21+'Tableau 9A'!E33</f>
        <v>0</v>
      </c>
      <c r="G27" s="1878">
        <f t="shared" ref="G27:G32" si="3">E27-F27</f>
        <v>0</v>
      </c>
      <c r="H27" s="1853"/>
      <c r="I27" s="1880">
        <f>G27</f>
        <v>0</v>
      </c>
    </row>
    <row r="28" spans="1:9">
      <c r="A28" s="1920" t="s">
        <v>996</v>
      </c>
      <c r="B28" s="1883" t="s">
        <v>999</v>
      </c>
      <c r="C28" s="1876"/>
      <c r="D28" s="1910" t="s">
        <v>998</v>
      </c>
      <c r="E28" s="1877">
        <f>'Tableau 9B'!D21+'Tableau 9B'!D29</f>
        <v>0</v>
      </c>
      <c r="F28" s="1877">
        <f>'Tableau 9B'!E21+'Tableau 9B'!E29</f>
        <v>0</v>
      </c>
      <c r="G28" s="1878">
        <f t="shared" si="3"/>
        <v>0</v>
      </c>
      <c r="H28" s="1879"/>
      <c r="I28" s="1880">
        <f>G28</f>
        <v>0</v>
      </c>
    </row>
    <row r="29" spans="1:9">
      <c r="A29" s="1876"/>
      <c r="B29" s="1883"/>
      <c r="C29" s="1876"/>
      <c r="D29" s="1910"/>
      <c r="E29" s="1877"/>
      <c r="F29" s="1877"/>
      <c r="G29" s="1878"/>
      <c r="H29" s="1879"/>
      <c r="I29" s="1865"/>
    </row>
    <row r="30" spans="1:9">
      <c r="A30" s="1848" t="s">
        <v>973</v>
      </c>
      <c r="B30" s="1916"/>
      <c r="C30" s="1916"/>
      <c r="D30" s="1917" t="s">
        <v>1023</v>
      </c>
      <c r="E30" s="1851">
        <f>'Tableau 14'!C30</f>
        <v>0</v>
      </c>
      <c r="F30" s="1851">
        <f>'Tableau 14'!C28</f>
        <v>0</v>
      </c>
      <c r="G30" s="1855">
        <f t="shared" si="3"/>
        <v>0</v>
      </c>
      <c r="H30" s="1856"/>
      <c r="I30" s="1857">
        <f>G30</f>
        <v>0</v>
      </c>
    </row>
    <row r="31" spans="1:9">
      <c r="A31" s="1300"/>
      <c r="B31" s="1884"/>
      <c r="C31" s="1876"/>
      <c r="D31" s="1910"/>
      <c r="E31" s="1877"/>
      <c r="F31" s="1877"/>
      <c r="G31" s="1878"/>
      <c r="H31" s="1879"/>
      <c r="I31" s="1865"/>
    </row>
    <row r="32" spans="1:9">
      <c r="A32" s="1848" t="s">
        <v>974</v>
      </c>
      <c r="B32" s="1916"/>
      <c r="C32" s="1916"/>
      <c r="D32" s="1917" t="s">
        <v>838</v>
      </c>
      <c r="E32" s="1851">
        <f>'Tableau 16B'!F45</f>
        <v>0</v>
      </c>
      <c r="F32" s="1851">
        <f>'Tableau 16B'!G45</f>
        <v>0</v>
      </c>
      <c r="G32" s="1855">
        <f t="shared" si="3"/>
        <v>0</v>
      </c>
      <c r="H32" s="1856"/>
      <c r="I32" s="1857">
        <f>G32</f>
        <v>0</v>
      </c>
    </row>
    <row r="33" spans="1:9">
      <c r="A33" s="1300"/>
      <c r="B33" s="1884"/>
      <c r="C33" s="1876"/>
      <c r="D33" s="1910"/>
      <c r="E33" s="1862"/>
      <c r="F33" s="1862"/>
      <c r="G33" s="1863"/>
      <c r="H33" s="1864"/>
      <c r="I33" s="1865"/>
    </row>
    <row r="34" spans="1:9">
      <c r="A34" s="1848" t="s">
        <v>975</v>
      </c>
      <c r="B34" s="1916"/>
      <c r="C34" s="1916"/>
      <c r="D34" s="1917"/>
      <c r="E34" s="1851"/>
      <c r="F34" s="1851"/>
      <c r="G34" s="1855"/>
      <c r="H34" s="1856"/>
      <c r="I34" s="1857"/>
    </row>
    <row r="35" spans="1:9">
      <c r="A35" s="1300"/>
      <c r="B35" s="1875" t="s">
        <v>1000</v>
      </c>
      <c r="C35" s="1876"/>
      <c r="D35" s="1910" t="s">
        <v>1101</v>
      </c>
      <c r="E35" s="1862">
        <f>'Tableau 17B'!D29</f>
        <v>0</v>
      </c>
      <c r="F35" s="1862">
        <f>'Tableau 17B'!E29</f>
        <v>0</v>
      </c>
      <c r="G35" s="1878">
        <f t="shared" ref="G35:G37" si="4">E35-F35</f>
        <v>0</v>
      </c>
      <c r="H35" s="1864"/>
      <c r="I35" s="1865">
        <f>G35</f>
        <v>0</v>
      </c>
    </row>
    <row r="36" spans="1:9">
      <c r="A36" s="1300"/>
      <c r="B36" s="1875" t="s">
        <v>245</v>
      </c>
      <c r="C36" s="1876"/>
      <c r="D36" s="1910" t="s">
        <v>1460</v>
      </c>
      <c r="E36" s="1862">
        <f>'Tableau 17'!E16</f>
        <v>0</v>
      </c>
      <c r="F36" s="1862">
        <f>'Tableau 17'!H16</f>
        <v>0</v>
      </c>
      <c r="G36" s="1878">
        <f t="shared" si="4"/>
        <v>0</v>
      </c>
      <c r="H36" s="1864"/>
      <c r="I36" s="1865">
        <f t="shared" ref="I36:I37" si="5">G36</f>
        <v>0</v>
      </c>
    </row>
    <row r="37" spans="1:9">
      <c r="A37" s="1300"/>
      <c r="B37" s="1875" t="s">
        <v>1001</v>
      </c>
      <c r="C37" s="1876"/>
      <c r="D37" s="1910" t="s">
        <v>1460</v>
      </c>
      <c r="E37" s="1862">
        <f>'Tableau 17'!E10+'Tableau 17'!E13+'Tableau 17'!E19+'Tableau 17'!E22+'Tableau 17'!E28</f>
        <v>0</v>
      </c>
      <c r="F37" s="1862">
        <f>'Tableau 17'!H10+'Tableau 17'!H13+'Tableau 17'!H19+'Tableau 17'!H22+'Tableau 17'!H28</f>
        <v>0</v>
      </c>
      <c r="G37" s="1878">
        <f t="shared" si="4"/>
        <v>0</v>
      </c>
      <c r="H37" s="1864"/>
      <c r="I37" s="1865">
        <f t="shared" si="5"/>
        <v>0</v>
      </c>
    </row>
    <row r="38" spans="1:9">
      <c r="A38" s="1848" t="s">
        <v>1103</v>
      </c>
      <c r="B38" s="1916"/>
      <c r="C38" s="1916"/>
      <c r="D38" s="1917" t="s">
        <v>1199</v>
      </c>
      <c r="E38" s="1851">
        <f>'Tableau 8C'!B46</f>
        <v>0</v>
      </c>
      <c r="F38" s="1851">
        <f>'Tableau 8C'!C46</f>
        <v>0</v>
      </c>
      <c r="G38" s="1855">
        <f>E38-F38</f>
        <v>0</v>
      </c>
      <c r="H38" s="1856"/>
      <c r="I38" s="1857"/>
    </row>
    <row r="39" spans="1:9">
      <c r="A39" s="1298"/>
      <c r="B39" s="1883" t="s">
        <v>1027</v>
      </c>
      <c r="C39" s="1300"/>
      <c r="D39" s="1910" t="s">
        <v>1425</v>
      </c>
      <c r="E39" s="1877">
        <f>E23</f>
        <v>0</v>
      </c>
      <c r="F39" s="1877">
        <f>F23</f>
        <v>0</v>
      </c>
      <c r="G39" s="1878">
        <f t="shared" ref="G39:G41" si="6">E39-F39</f>
        <v>0</v>
      </c>
      <c r="H39" s="1853"/>
      <c r="I39" s="1880">
        <f t="shared" ref="I39:I41" si="7">G39</f>
        <v>0</v>
      </c>
    </row>
    <row r="40" spans="1:9">
      <c r="A40" s="1298"/>
      <c r="B40" s="1883" t="s">
        <v>1057</v>
      </c>
      <c r="C40" s="1300"/>
      <c r="D40" s="1910" t="s">
        <v>1101</v>
      </c>
      <c r="E40" s="1877">
        <f>'Tableau 17B'!D52</f>
        <v>0</v>
      </c>
      <c r="F40" s="1877">
        <f>'Tableau 17B'!E52</f>
        <v>0</v>
      </c>
      <c r="G40" s="1878">
        <f t="shared" si="6"/>
        <v>0</v>
      </c>
      <c r="H40" s="1853"/>
      <c r="I40" s="1880">
        <f t="shared" si="7"/>
        <v>0</v>
      </c>
    </row>
    <row r="41" spans="1:9" ht="13.5" thickBot="1">
      <c r="A41" s="1298"/>
      <c r="B41" s="1883" t="s">
        <v>1028</v>
      </c>
      <c r="C41" s="1300"/>
      <c r="D41" s="1910"/>
      <c r="E41" s="1877">
        <f>E38-E39-E40</f>
        <v>0</v>
      </c>
      <c r="F41" s="1877">
        <f>F38-F39-F40</f>
        <v>0</v>
      </c>
      <c r="G41" s="1878">
        <f t="shared" si="6"/>
        <v>0</v>
      </c>
      <c r="H41" s="1885"/>
      <c r="I41" s="1886">
        <f t="shared" si="7"/>
        <v>0</v>
      </c>
    </row>
    <row r="42" spans="1:9" s="484" customFormat="1">
      <c r="A42" s="1246"/>
      <c r="B42" s="939"/>
      <c r="C42" s="939"/>
      <c r="D42" s="939"/>
      <c r="E42" s="1849"/>
      <c r="F42" s="1849"/>
      <c r="G42" s="1849"/>
      <c r="H42" s="1849"/>
      <c r="I42" s="1849"/>
    </row>
    <row r="43" spans="1:9">
      <c r="A43" s="2757"/>
      <c r="B43" s="2757"/>
      <c r="C43" s="2757"/>
      <c r="D43" s="620"/>
      <c r="E43" s="1247"/>
      <c r="F43" s="1247"/>
      <c r="G43" s="1247"/>
      <c r="H43" s="1247"/>
      <c r="I43" s="1247"/>
    </row>
    <row r="44" spans="1:9">
      <c r="E44" s="1850"/>
      <c r="F44" s="1850"/>
      <c r="G44" s="1850"/>
      <c r="H44" s="1850"/>
      <c r="I44" s="1850"/>
    </row>
    <row r="45" spans="1:9" ht="13.5" thickBot="1">
      <c r="E45" s="1850"/>
      <c r="F45" s="1850"/>
      <c r="G45" s="1850"/>
      <c r="H45" s="1850"/>
      <c r="I45" s="1850"/>
    </row>
    <row r="46" spans="1:9" ht="16.5" thickBot="1">
      <c r="A46" s="2755" t="s">
        <v>1051</v>
      </c>
      <c r="B46" s="2755"/>
      <c r="C46" s="2755"/>
      <c r="D46" s="2756"/>
      <c r="E46" s="1444" t="str">
        <f>'PAGE DE GARDE'!$B$15</f>
        <v>BUDGET 2015</v>
      </c>
      <c r="F46" s="1899" t="str">
        <f>'PAGE DE GARDE'!$B$14</f>
        <v>REALITE 2015</v>
      </c>
      <c r="G46" s="1898" t="s">
        <v>976</v>
      </c>
      <c r="H46" s="1900" t="s">
        <v>954</v>
      </c>
      <c r="I46" s="1445" t="s">
        <v>969</v>
      </c>
    </row>
    <row r="47" spans="1:9">
      <c r="A47" s="1300"/>
      <c r="B47" s="1866"/>
      <c r="C47" s="1872"/>
      <c r="D47" s="1869"/>
      <c r="E47" s="1862"/>
      <c r="F47" s="1862"/>
      <c r="G47" s="1863"/>
      <c r="H47" s="1864"/>
      <c r="I47" s="1865"/>
    </row>
    <row r="48" spans="1:9">
      <c r="A48" s="1298" t="s">
        <v>440</v>
      </c>
      <c r="B48" s="1867" t="s">
        <v>1029</v>
      </c>
      <c r="C48" s="1873"/>
      <c r="D48" s="1870"/>
      <c r="E48" s="1299"/>
      <c r="F48" s="1299"/>
      <c r="G48" s="1852">
        <f>G9</f>
        <v>0</v>
      </c>
      <c r="H48" s="1853"/>
      <c r="I48" s="1854">
        <f>G48</f>
        <v>0</v>
      </c>
    </row>
    <row r="49" spans="1:9">
      <c r="A49" s="1300"/>
      <c r="B49" s="1866"/>
      <c r="C49" s="1872"/>
      <c r="D49" s="1869"/>
      <c r="E49" s="1862"/>
      <c r="F49" s="1862"/>
      <c r="G49" s="1863"/>
      <c r="H49" s="1864"/>
      <c r="I49" s="1865"/>
    </row>
    <row r="50" spans="1:9">
      <c r="A50" s="1298" t="s">
        <v>441</v>
      </c>
      <c r="B50" s="1867" t="s">
        <v>1479</v>
      </c>
      <c r="C50" s="1872"/>
      <c r="D50" s="1869"/>
      <c r="E50" s="1299">
        <f>E12</f>
        <v>0</v>
      </c>
      <c r="F50" s="1299">
        <f>F12</f>
        <v>0</v>
      </c>
      <c r="G50" s="1852">
        <f>E50-F50</f>
        <v>0</v>
      </c>
      <c r="H50" s="1864"/>
      <c r="I50" s="1854">
        <f>G50</f>
        <v>0</v>
      </c>
    </row>
    <row r="51" spans="1:9">
      <c r="A51" s="1300"/>
      <c r="B51" s="1866"/>
      <c r="C51" s="1872"/>
      <c r="D51" s="1869"/>
      <c r="E51" s="1862"/>
      <c r="F51" s="1862"/>
      <c r="G51" s="1863"/>
      <c r="H51" s="1864"/>
      <c r="I51" s="1865"/>
    </row>
    <row r="52" spans="1:9">
      <c r="A52" s="1298" t="s">
        <v>442</v>
      </c>
      <c r="B52" s="1867" t="s">
        <v>1030</v>
      </c>
      <c r="C52" s="1873"/>
      <c r="D52" s="1870"/>
      <c r="E52" s="1299">
        <f>E15</f>
        <v>0</v>
      </c>
      <c r="F52" s="1299">
        <f t="shared" ref="F52" si="8">F15</f>
        <v>0</v>
      </c>
      <c r="G52" s="1852">
        <f>E52-F52</f>
        <v>0</v>
      </c>
      <c r="H52" s="1853"/>
      <c r="I52" s="1854">
        <f>G52</f>
        <v>0</v>
      </c>
    </row>
    <row r="53" spans="1:9">
      <c r="A53" s="1300"/>
      <c r="B53" s="1866"/>
      <c r="C53" s="1872"/>
      <c r="D53" s="1869"/>
      <c r="E53" s="1862"/>
      <c r="F53" s="1862"/>
      <c r="G53" s="1863"/>
      <c r="H53" s="1864"/>
      <c r="I53" s="1865"/>
    </row>
    <row r="54" spans="1:9">
      <c r="A54" s="1298" t="s">
        <v>443</v>
      </c>
      <c r="B54" s="1867" t="s">
        <v>1034</v>
      </c>
      <c r="C54" s="1873"/>
      <c r="D54" s="1870"/>
      <c r="E54" s="1299">
        <f>E18+E19</f>
        <v>0</v>
      </c>
      <c r="F54" s="1299">
        <f>F18+F19</f>
        <v>0</v>
      </c>
      <c r="G54" s="1852">
        <f>E54-F54</f>
        <v>0</v>
      </c>
      <c r="H54" s="1853"/>
      <c r="I54" s="1854">
        <f>G54</f>
        <v>0</v>
      </c>
    </row>
    <row r="55" spans="1:9">
      <c r="A55" s="1300"/>
      <c r="B55" s="1866"/>
      <c r="C55" s="1872"/>
      <c r="D55" s="1869"/>
      <c r="E55" s="1862"/>
      <c r="F55" s="1862"/>
      <c r="G55" s="1863"/>
      <c r="H55" s="1864"/>
      <c r="I55" s="1865"/>
    </row>
    <row r="56" spans="1:9">
      <c r="A56" s="1298" t="s">
        <v>360</v>
      </c>
      <c r="B56" s="1867" t="s">
        <v>1042</v>
      </c>
      <c r="C56" s="1873"/>
      <c r="D56" s="1870"/>
      <c r="E56" s="1299">
        <f>E20+E21</f>
        <v>0</v>
      </c>
      <c r="F56" s="1299">
        <f t="shared" ref="F56" si="9">F20+F21</f>
        <v>0</v>
      </c>
      <c r="G56" s="1852">
        <f>E56-F56</f>
        <v>0</v>
      </c>
      <c r="H56" s="1853"/>
      <c r="I56" s="1854">
        <f>G56</f>
        <v>0</v>
      </c>
    </row>
    <row r="57" spans="1:9">
      <c r="A57" s="1300"/>
      <c r="B57" s="1866"/>
      <c r="C57" s="1872"/>
      <c r="D57" s="1869"/>
      <c r="E57" s="1862"/>
      <c r="F57" s="1862"/>
      <c r="G57" s="1863"/>
      <c r="H57" s="1864"/>
      <c r="I57" s="1865"/>
    </row>
    <row r="58" spans="1:9">
      <c r="A58" s="1298" t="s">
        <v>1033</v>
      </c>
      <c r="B58" s="1867" t="s">
        <v>1031</v>
      </c>
      <c r="C58" s="1873"/>
      <c r="D58" s="1870"/>
      <c r="E58" s="1299">
        <f>E16+E17+E22+E24</f>
        <v>0</v>
      </c>
      <c r="F58" s="1299">
        <f t="shared" ref="F58" si="10">F16+F17+F24</f>
        <v>0</v>
      </c>
      <c r="G58" s="1852">
        <f>E58-F58</f>
        <v>0</v>
      </c>
      <c r="H58" s="1853"/>
      <c r="I58" s="1854">
        <f>G58</f>
        <v>0</v>
      </c>
    </row>
    <row r="59" spans="1:9">
      <c r="A59" s="1300"/>
      <c r="B59" s="1866"/>
      <c r="C59" s="1872"/>
      <c r="D59" s="1869"/>
      <c r="E59" s="1862"/>
      <c r="F59" s="1862"/>
      <c r="G59" s="1863"/>
      <c r="H59" s="1864"/>
      <c r="I59" s="1865"/>
    </row>
    <row r="60" spans="1:9">
      <c r="A60" s="1298" t="s">
        <v>1038</v>
      </c>
      <c r="B60" s="1867" t="s">
        <v>1152</v>
      </c>
      <c r="C60" s="1873"/>
      <c r="D60" s="1870"/>
      <c r="E60" s="1299">
        <f>-E26</f>
        <v>0</v>
      </c>
      <c r="F60" s="1299">
        <f>-F26</f>
        <v>0</v>
      </c>
      <c r="G60" s="1852">
        <f>E60-F60</f>
        <v>0</v>
      </c>
      <c r="H60" s="1853"/>
      <c r="I60" s="1854">
        <f>-G60</f>
        <v>0</v>
      </c>
    </row>
    <row r="61" spans="1:9">
      <c r="A61" s="1300"/>
      <c r="B61" s="1866"/>
      <c r="C61" s="1872"/>
      <c r="D61" s="1869"/>
      <c r="E61" s="1862"/>
      <c r="F61" s="1862"/>
      <c r="G61" s="1863"/>
      <c r="H61" s="1864"/>
      <c r="I61" s="1865"/>
    </row>
    <row r="62" spans="1:9">
      <c r="A62" s="1298" t="s">
        <v>1039</v>
      </c>
      <c r="B62" s="1867" t="s">
        <v>1032</v>
      </c>
      <c r="C62" s="1873"/>
      <c r="D62" s="1870"/>
      <c r="E62" s="1299">
        <f>E32</f>
        <v>0</v>
      </c>
      <c r="F62" s="1299">
        <f t="shared" ref="F62" si="11">F32</f>
        <v>0</v>
      </c>
      <c r="G62" s="1852">
        <f>E62-F62</f>
        <v>0</v>
      </c>
      <c r="H62" s="1853"/>
      <c r="I62" s="1854">
        <f>G62</f>
        <v>0</v>
      </c>
    </row>
    <row r="63" spans="1:9">
      <c r="A63" s="1300"/>
      <c r="B63" s="1866"/>
      <c r="C63" s="1872"/>
      <c r="D63" s="1869"/>
      <c r="E63" s="1862"/>
      <c r="F63" s="1862"/>
      <c r="G63" s="1863"/>
      <c r="H63" s="1864"/>
      <c r="I63" s="1865"/>
    </row>
    <row r="64" spans="1:9">
      <c r="A64" s="1298" t="s">
        <v>1040</v>
      </c>
      <c r="B64" s="1867" t="s">
        <v>1104</v>
      </c>
      <c r="C64" s="1873"/>
      <c r="D64" s="1870"/>
      <c r="E64" s="1299">
        <f>E35+E40</f>
        <v>0</v>
      </c>
      <c r="F64" s="1299">
        <f>F35+F40</f>
        <v>0</v>
      </c>
      <c r="G64" s="1852">
        <f>E64-F64</f>
        <v>0</v>
      </c>
      <c r="H64" s="1853"/>
      <c r="I64" s="1854">
        <f>G64</f>
        <v>0</v>
      </c>
    </row>
    <row r="65" spans="1:9">
      <c r="A65" s="1300"/>
      <c r="B65" s="1866"/>
      <c r="C65" s="1872"/>
      <c r="D65" s="1869"/>
      <c r="E65" s="1862"/>
      <c r="F65" s="1862"/>
      <c r="G65" s="1863"/>
      <c r="H65" s="1864"/>
      <c r="I65" s="1865"/>
    </row>
    <row r="66" spans="1:9">
      <c r="A66" s="1298" t="s">
        <v>1041</v>
      </c>
      <c r="B66" s="1867" t="s">
        <v>1035</v>
      </c>
      <c r="C66" s="1873"/>
      <c r="D66" s="1870"/>
      <c r="E66" s="1299">
        <f>E36+E37</f>
        <v>0</v>
      </c>
      <c r="F66" s="1299">
        <f t="shared" ref="F66" si="12">F36+F37</f>
        <v>0</v>
      </c>
      <c r="G66" s="1852">
        <f>E66-F66</f>
        <v>0</v>
      </c>
      <c r="H66" s="1853"/>
      <c r="I66" s="1854">
        <f>G66</f>
        <v>0</v>
      </c>
    </row>
    <row r="67" spans="1:9">
      <c r="A67" s="1300"/>
      <c r="B67" s="1866"/>
      <c r="C67" s="1872"/>
      <c r="D67" s="1869"/>
      <c r="E67" s="1862"/>
      <c r="F67" s="1862"/>
      <c r="G67" s="1863"/>
      <c r="H67" s="1864"/>
      <c r="I67" s="1865"/>
    </row>
    <row r="68" spans="1:9">
      <c r="A68" s="1298" t="s">
        <v>1043</v>
      </c>
      <c r="B68" s="1867" t="s">
        <v>1036</v>
      </c>
      <c r="C68" s="1873"/>
      <c r="D68" s="1870"/>
      <c r="E68" s="1299">
        <f>E30</f>
        <v>0</v>
      </c>
      <c r="F68" s="1299">
        <f t="shared" ref="F68" si="13">F30</f>
        <v>0</v>
      </c>
      <c r="G68" s="1852">
        <f>E68-F68</f>
        <v>0</v>
      </c>
      <c r="H68" s="1853"/>
      <c r="I68" s="1854">
        <f>G68</f>
        <v>0</v>
      </c>
    </row>
    <row r="69" spans="1:9">
      <c r="A69" s="1300"/>
      <c r="B69" s="1866"/>
      <c r="C69" s="1872"/>
      <c r="D69" s="1869"/>
      <c r="E69" s="1862"/>
      <c r="F69" s="1862"/>
      <c r="G69" s="1863"/>
      <c r="H69" s="1864"/>
      <c r="I69" s="1865"/>
    </row>
    <row r="70" spans="1:9">
      <c r="A70" s="1298" t="s">
        <v>1045</v>
      </c>
      <c r="B70" s="1867" t="s">
        <v>1037</v>
      </c>
      <c r="C70" s="1873"/>
      <c r="D70" s="1870"/>
      <c r="E70" s="1299">
        <f>E41</f>
        <v>0</v>
      </c>
      <c r="F70" s="1299">
        <f t="shared" ref="F70" si="14">F41</f>
        <v>0</v>
      </c>
      <c r="G70" s="1852">
        <f>E70-F70</f>
        <v>0</v>
      </c>
      <c r="H70" s="1853"/>
      <c r="I70" s="1854">
        <f>G70</f>
        <v>0</v>
      </c>
    </row>
    <row r="71" spans="1:9">
      <c r="A71" s="1300"/>
      <c r="B71" s="1866"/>
      <c r="C71" s="1872"/>
      <c r="D71" s="1869"/>
      <c r="E71" s="1862"/>
      <c r="F71" s="1862"/>
      <c r="G71" s="1863"/>
      <c r="H71" s="1864"/>
      <c r="I71" s="1865"/>
    </row>
    <row r="72" spans="1:9">
      <c r="A72" s="1848"/>
      <c r="B72" s="1868" t="s">
        <v>1046</v>
      </c>
      <c r="C72" s="1874"/>
      <c r="D72" s="1871"/>
      <c r="E72" s="1851">
        <f>SUM(E48:E71)</f>
        <v>0</v>
      </c>
      <c r="F72" s="1851">
        <f>SUM(F48:F71)</f>
        <v>0</v>
      </c>
      <c r="G72" s="1855">
        <f>SUM(G48:G71)</f>
        <v>0</v>
      </c>
      <c r="H72" s="1856"/>
      <c r="I72" s="1857">
        <f>SUM(I48:I71)</f>
        <v>0</v>
      </c>
    </row>
    <row r="73" spans="1:9">
      <c r="A73" s="353"/>
      <c r="B73" s="353"/>
      <c r="C73" s="565"/>
      <c r="D73" s="353"/>
      <c r="E73" s="1887"/>
      <c r="F73" s="1887"/>
      <c r="G73" s="1887"/>
      <c r="H73" s="1888"/>
      <c r="I73" s="1889"/>
    </row>
    <row r="74" spans="1:9" ht="13.5" thickBot="1">
      <c r="A74" s="1848"/>
      <c r="B74" s="1868" t="s">
        <v>1047</v>
      </c>
      <c r="C74" s="1874"/>
      <c r="D74" s="1871"/>
      <c r="E74" s="1851">
        <f>E10</f>
        <v>0</v>
      </c>
      <c r="F74" s="1851">
        <f t="shared" ref="F74:G74" si="15">F10</f>
        <v>0</v>
      </c>
      <c r="G74" s="1855">
        <f t="shared" si="15"/>
        <v>0</v>
      </c>
      <c r="H74" s="1860">
        <f>H10</f>
        <v>0</v>
      </c>
      <c r="I74" s="1861"/>
    </row>
    <row r="75" spans="1:9">
      <c r="E75" s="1850"/>
      <c r="F75" s="1850"/>
      <c r="G75" s="1850"/>
      <c r="H75" s="1850"/>
      <c r="I75" s="1850"/>
    </row>
    <row r="76" spans="1:9">
      <c r="E76" s="1850"/>
      <c r="F76" s="1850"/>
      <c r="G76" s="1850"/>
      <c r="H76" s="1850"/>
      <c r="I76" s="1850"/>
    </row>
    <row r="77" spans="1:9" ht="13.5" thickBot="1">
      <c r="E77" s="1850"/>
      <c r="F77" s="1850"/>
      <c r="G77" s="1850"/>
      <c r="H77" s="1850"/>
      <c r="I77" s="1850"/>
    </row>
    <row r="78" spans="1:9" ht="16.5" thickBot="1">
      <c r="A78" s="2755" t="s">
        <v>1198</v>
      </c>
      <c r="B78" s="2755"/>
      <c r="C78" s="2755"/>
      <c r="D78" s="2756"/>
      <c r="E78" s="1894" t="s">
        <v>1048</v>
      </c>
      <c r="F78" s="1895" t="s">
        <v>1049</v>
      </c>
      <c r="G78" s="1896" t="s">
        <v>1050</v>
      </c>
      <c r="H78" s="1894" t="s">
        <v>954</v>
      </c>
      <c r="I78" s="1897" t="s">
        <v>969</v>
      </c>
    </row>
    <row r="79" spans="1:9">
      <c r="A79" s="1300"/>
      <c r="B79" s="1866"/>
      <c r="C79" s="1872"/>
      <c r="D79" s="1869"/>
      <c r="E79" s="1890"/>
      <c r="F79" s="1890"/>
      <c r="G79" s="1891"/>
      <c r="H79" s="1892"/>
      <c r="I79" s="1893"/>
    </row>
    <row r="80" spans="1:9">
      <c r="A80" s="1298" t="s">
        <v>440</v>
      </c>
      <c r="B80" s="1867" t="s">
        <v>1029</v>
      </c>
      <c r="C80" s="1873"/>
      <c r="D80" s="1870"/>
      <c r="E80" s="1936"/>
      <c r="F80" s="1936"/>
      <c r="G80" s="1852">
        <f>E80+F80</f>
        <v>0</v>
      </c>
      <c r="H80" s="1901"/>
      <c r="I80" s="1937"/>
    </row>
    <row r="81" spans="1:9">
      <c r="A81" s="1300"/>
      <c r="B81" s="1866"/>
      <c r="C81" s="1872"/>
      <c r="D81" s="1869"/>
      <c r="E81" s="1862"/>
      <c r="F81" s="1862"/>
      <c r="G81" s="1863"/>
      <c r="H81" s="1864"/>
      <c r="I81" s="1865"/>
    </row>
    <row r="82" spans="1:9">
      <c r="A82" s="1298" t="s">
        <v>441</v>
      </c>
      <c r="B82" s="1867" t="s">
        <v>1479</v>
      </c>
      <c r="C82" s="1873"/>
      <c r="D82" s="1870"/>
      <c r="E82" s="1936"/>
      <c r="F82" s="1936"/>
      <c r="G82" s="1852">
        <f>E82+F82</f>
        <v>0</v>
      </c>
      <c r="H82" s="1853"/>
      <c r="I82" s="1937"/>
    </row>
    <row r="83" spans="1:9">
      <c r="A83" s="1300"/>
      <c r="B83" s="1866"/>
      <c r="C83" s="1872"/>
      <c r="D83" s="1869"/>
      <c r="E83" s="1862"/>
      <c r="F83" s="1862"/>
      <c r="G83" s="1863"/>
      <c r="H83" s="1864"/>
      <c r="I83" s="1865"/>
    </row>
    <row r="84" spans="1:9">
      <c r="A84" s="1298" t="s">
        <v>442</v>
      </c>
      <c r="B84" s="1867" t="s">
        <v>1030</v>
      </c>
      <c r="C84" s="1873"/>
      <c r="D84" s="1870"/>
      <c r="E84" s="1936"/>
      <c r="F84" s="1936"/>
      <c r="G84" s="1852">
        <f>E84+F84</f>
        <v>0</v>
      </c>
      <c r="H84" s="1853"/>
      <c r="I84" s="1937"/>
    </row>
    <row r="85" spans="1:9">
      <c r="A85" s="1300"/>
      <c r="B85" s="1866"/>
      <c r="C85" s="1872"/>
      <c r="D85" s="1869"/>
      <c r="E85" s="1862"/>
      <c r="F85" s="1862"/>
      <c r="G85" s="1863"/>
      <c r="H85" s="1864"/>
      <c r="I85" s="1865"/>
    </row>
    <row r="86" spans="1:9">
      <c r="A86" s="1298" t="s">
        <v>443</v>
      </c>
      <c r="B86" s="1867" t="s">
        <v>1034</v>
      </c>
      <c r="C86" s="1873"/>
      <c r="D86" s="1870"/>
      <c r="E86" s="1936"/>
      <c r="F86" s="1936"/>
      <c r="G86" s="1852">
        <f>E86+F86</f>
        <v>0</v>
      </c>
      <c r="H86" s="1853"/>
      <c r="I86" s="1937"/>
    </row>
    <row r="87" spans="1:9">
      <c r="A87" s="1300"/>
      <c r="B87" s="1866"/>
      <c r="C87" s="1872"/>
      <c r="D87" s="1869"/>
      <c r="E87" s="1862"/>
      <c r="F87" s="1862"/>
      <c r="G87" s="1863"/>
      <c r="H87" s="1864"/>
      <c r="I87" s="1865"/>
    </row>
    <row r="88" spans="1:9">
      <c r="A88" s="1298" t="s">
        <v>360</v>
      </c>
      <c r="B88" s="1867" t="s">
        <v>1042</v>
      </c>
      <c r="C88" s="1873"/>
      <c r="D88" s="1870"/>
      <c r="E88" s="1936"/>
      <c r="F88" s="1936"/>
      <c r="G88" s="1852">
        <f>E88+F88</f>
        <v>0</v>
      </c>
      <c r="H88" s="1853"/>
      <c r="I88" s="1937"/>
    </row>
    <row r="89" spans="1:9">
      <c r="A89" s="1300"/>
      <c r="B89" s="1866"/>
      <c r="C89" s="1872"/>
      <c r="D89" s="1869"/>
      <c r="E89" s="1862"/>
      <c r="F89" s="1862"/>
      <c r="G89" s="1863"/>
      <c r="H89" s="1864"/>
      <c r="I89" s="1865"/>
    </row>
    <row r="90" spans="1:9">
      <c r="A90" s="1298" t="s">
        <v>1033</v>
      </c>
      <c r="B90" s="1867" t="s">
        <v>1031</v>
      </c>
      <c r="C90" s="1873"/>
      <c r="D90" s="1870"/>
      <c r="E90" s="1936"/>
      <c r="F90" s="1936"/>
      <c r="G90" s="1852">
        <f>E90+F90</f>
        <v>0</v>
      </c>
      <c r="H90" s="1853"/>
      <c r="I90" s="1937"/>
    </row>
    <row r="91" spans="1:9">
      <c r="A91" s="1300"/>
      <c r="B91" s="1866"/>
      <c r="C91" s="1872"/>
      <c r="D91" s="1869"/>
      <c r="E91" s="1862"/>
      <c r="F91" s="1862"/>
      <c r="G91" s="1863"/>
      <c r="H91" s="1864"/>
      <c r="I91" s="1865"/>
    </row>
    <row r="92" spans="1:9">
      <c r="A92" s="1298" t="s">
        <v>1038</v>
      </c>
      <c r="B92" s="1867" t="s">
        <v>1152</v>
      </c>
      <c r="C92" s="1873"/>
      <c r="D92" s="1870"/>
      <c r="E92" s="1936"/>
      <c r="F92" s="1936"/>
      <c r="G92" s="1852">
        <f>E92+F92</f>
        <v>0</v>
      </c>
      <c r="H92" s="1853"/>
      <c r="I92" s="1937"/>
    </row>
    <row r="93" spans="1:9">
      <c r="A93" s="1300"/>
      <c r="B93" s="1866"/>
      <c r="C93" s="1872"/>
      <c r="D93" s="1869"/>
      <c r="E93" s="1862"/>
      <c r="F93" s="1862"/>
      <c r="G93" s="1863"/>
      <c r="H93" s="1864"/>
      <c r="I93" s="1865"/>
    </row>
    <row r="94" spans="1:9">
      <c r="A94" s="1298" t="s">
        <v>1039</v>
      </c>
      <c r="B94" s="1867" t="s">
        <v>1032</v>
      </c>
      <c r="C94" s="1873"/>
      <c r="D94" s="1870"/>
      <c r="E94" s="1936"/>
      <c r="F94" s="1936"/>
      <c r="G94" s="1852">
        <f>E94+F94</f>
        <v>0</v>
      </c>
      <c r="H94" s="1853"/>
      <c r="I94" s="1937"/>
    </row>
    <row r="95" spans="1:9">
      <c r="A95" s="1300"/>
      <c r="B95" s="1866"/>
      <c r="C95" s="1872"/>
      <c r="D95" s="1869"/>
      <c r="E95" s="1862"/>
      <c r="F95" s="1862"/>
      <c r="G95" s="1863"/>
      <c r="H95" s="1864"/>
      <c r="I95" s="1865"/>
    </row>
    <row r="96" spans="1:9">
      <c r="A96" s="1298" t="s">
        <v>1040</v>
      </c>
      <c r="B96" s="1867" t="s">
        <v>1104</v>
      </c>
      <c r="C96" s="1873"/>
      <c r="D96" s="1870"/>
      <c r="E96" s="1936"/>
      <c r="F96" s="1936"/>
      <c r="G96" s="1852">
        <f>E96+F96</f>
        <v>0</v>
      </c>
      <c r="H96" s="1853"/>
      <c r="I96" s="1937"/>
    </row>
    <row r="97" spans="1:9">
      <c r="A97" s="1300"/>
      <c r="B97" s="1866"/>
      <c r="C97" s="1872"/>
      <c r="D97" s="1869"/>
      <c r="E97" s="1862"/>
      <c r="F97" s="1862"/>
      <c r="G97" s="1863"/>
      <c r="H97" s="1864"/>
      <c r="I97" s="1865"/>
    </row>
    <row r="98" spans="1:9">
      <c r="A98" s="1298" t="s">
        <v>1041</v>
      </c>
      <c r="B98" s="1867" t="s">
        <v>1035</v>
      </c>
      <c r="C98" s="1873"/>
      <c r="D98" s="1870"/>
      <c r="E98" s="1936"/>
      <c r="F98" s="1936"/>
      <c r="G98" s="1852">
        <f>E98+F98</f>
        <v>0</v>
      </c>
      <c r="H98" s="1853"/>
      <c r="I98" s="1937"/>
    </row>
    <row r="99" spans="1:9">
      <c r="A99" s="1300"/>
      <c r="B99" s="1866"/>
      <c r="C99" s="1872"/>
      <c r="D99" s="1869"/>
      <c r="E99" s="1862"/>
      <c r="F99" s="1862"/>
      <c r="G99" s="1863"/>
      <c r="H99" s="1864"/>
      <c r="I99" s="1865"/>
    </row>
    <row r="100" spans="1:9">
      <c r="A100" s="1298" t="s">
        <v>1043</v>
      </c>
      <c r="B100" s="1867" t="s">
        <v>1036</v>
      </c>
      <c r="C100" s="1873"/>
      <c r="D100" s="1870"/>
      <c r="E100" s="1936"/>
      <c r="F100" s="1936"/>
      <c r="G100" s="1852">
        <f>E100+F100</f>
        <v>0</v>
      </c>
      <c r="H100" s="1853"/>
      <c r="I100" s="1937"/>
    </row>
    <row r="101" spans="1:9">
      <c r="A101" s="1300"/>
      <c r="B101" s="1866"/>
      <c r="C101" s="1872"/>
      <c r="D101" s="1869"/>
      <c r="E101" s="1862"/>
      <c r="F101" s="1862"/>
      <c r="G101" s="1863"/>
      <c r="H101" s="1864"/>
      <c r="I101" s="1865"/>
    </row>
    <row r="102" spans="1:9">
      <c r="A102" s="1298" t="s">
        <v>1045</v>
      </c>
      <c r="B102" s="1867" t="s">
        <v>1037</v>
      </c>
      <c r="C102" s="1873"/>
      <c r="D102" s="1870"/>
      <c r="E102" s="1936"/>
      <c r="F102" s="1936"/>
      <c r="G102" s="1852">
        <f>E102+F102</f>
        <v>0</v>
      </c>
      <c r="H102" s="1853"/>
      <c r="I102" s="1937"/>
    </row>
    <row r="103" spans="1:9">
      <c r="A103" s="1300"/>
      <c r="B103" s="1866"/>
      <c r="C103" s="1872"/>
      <c r="D103" s="1869"/>
      <c r="E103" s="1862"/>
      <c r="F103" s="1862"/>
      <c r="G103" s="1863"/>
      <c r="H103" s="1864"/>
      <c r="I103" s="1854"/>
    </row>
    <row r="104" spans="1:9">
      <c r="A104" s="1848"/>
      <c r="B104" s="1868" t="s">
        <v>1046</v>
      </c>
      <c r="C104" s="1874"/>
      <c r="D104" s="1871"/>
      <c r="E104" s="1855">
        <f>SUM(E80:E103)</f>
        <v>0</v>
      </c>
      <c r="F104" s="1855">
        <f>SUM(F80:F103)</f>
        <v>0</v>
      </c>
      <c r="G104" s="1855">
        <f>SUM(G80:G103)</f>
        <v>0</v>
      </c>
      <c r="H104" s="1856"/>
      <c r="I104" s="1857">
        <f>SUM(I80:I103)</f>
        <v>0</v>
      </c>
    </row>
    <row r="105" spans="1:9">
      <c r="C105" s="579"/>
      <c r="E105" s="1850"/>
      <c r="F105" s="1850"/>
      <c r="G105" s="1850"/>
      <c r="H105" s="1858"/>
      <c r="I105" s="1859"/>
    </row>
    <row r="106" spans="1:9" ht="13.5" thickBot="1">
      <c r="A106" s="1848"/>
      <c r="B106" s="1868" t="s">
        <v>1047</v>
      </c>
      <c r="C106" s="1874"/>
      <c r="D106" s="1871"/>
      <c r="E106" s="1855"/>
      <c r="F106" s="1851"/>
      <c r="G106" s="1902"/>
      <c r="H106" s="1938"/>
      <c r="I106" s="1861"/>
    </row>
  </sheetData>
  <mergeCells count="3">
    <mergeCell ref="A78:D78"/>
    <mergeCell ref="A43:C43"/>
    <mergeCell ref="A46:D46"/>
  </mergeCells>
  <pageMargins left="0.70866141732283472" right="0.70866141732283472" top="0.74803149606299213" bottom="0.74803149606299213" header="0.31496062992125984" footer="0.31496062992125984"/>
  <pageSetup paperSize="8" scale="71" fitToHeight="2" orientation="portrait" r:id="rId1"/>
  <headerFooter scaleWithDoc="0" alignWithMargins="0">
    <oddFooter>&amp;C&amp;P/&amp;P</oddFooter>
  </headerFooter>
  <rowBreaks count="1" manualBreakCount="1">
    <brk id="76" max="16383" man="1"/>
  </rowBreaks>
</worksheet>
</file>

<file path=xl/worksheets/sheet83.xml><?xml version="1.0" encoding="utf-8"?>
<worksheet xmlns="http://schemas.openxmlformats.org/spreadsheetml/2006/main" xmlns:r="http://schemas.openxmlformats.org/officeDocument/2006/relationships">
  <sheetPr published="0"/>
  <dimension ref="A1:L175"/>
  <sheetViews>
    <sheetView showGridLines="0" zoomScaleNormal="100" workbookViewId="0"/>
  </sheetViews>
  <sheetFormatPr baseColWidth="10" defaultRowHeight="12.75"/>
  <cols>
    <col min="1" max="1" width="17.28515625" style="206" customWidth="1"/>
    <col min="2" max="2" width="23.5703125" style="206" customWidth="1"/>
    <col min="3" max="8" width="15.42578125" style="206" customWidth="1"/>
    <col min="9" max="11" width="14.85546875" style="206" customWidth="1"/>
    <col min="12" max="12" width="13" style="206" customWidth="1"/>
    <col min="13" max="16384" width="11.42578125" style="206"/>
  </cols>
  <sheetData>
    <row r="1" spans="1:12" ht="18">
      <c r="A1" s="80" t="s">
        <v>1197</v>
      </c>
      <c r="B1" s="84"/>
      <c r="C1" s="84"/>
      <c r="D1" s="84"/>
      <c r="E1" s="84"/>
      <c r="F1" s="84"/>
      <c r="G1" s="84"/>
      <c r="H1" s="84"/>
      <c r="I1" s="84"/>
      <c r="J1" s="84"/>
      <c r="K1" s="84"/>
      <c r="L1" s="84"/>
    </row>
    <row r="2" spans="1:12" ht="18" customHeight="1">
      <c r="A2" s="62" t="str">
        <f>'PAGE DE GARDE'!C8</f>
        <v>GAZ</v>
      </c>
      <c r="B2" s="73"/>
      <c r="C2" s="948" t="str">
        <f>'PAGE DE GARDE'!C10</f>
        <v>REALITE 2015 V0</v>
      </c>
      <c r="D2" s="639"/>
      <c r="E2" s="639"/>
      <c r="F2" s="639"/>
      <c r="G2" s="639"/>
      <c r="H2" s="639"/>
      <c r="I2" s="639"/>
      <c r="J2" s="639"/>
      <c r="K2" s="639"/>
      <c r="L2" s="639"/>
    </row>
    <row r="3" spans="1:12" ht="13.5" customHeight="1">
      <c r="A3" s="271" t="str">
        <f>'PAGE DE GARDE'!C7</f>
        <v>GRD</v>
      </c>
      <c r="B3" s="73"/>
      <c r="C3" s="62"/>
      <c r="D3" s="639"/>
      <c r="E3" s="639"/>
      <c r="F3" s="639"/>
      <c r="G3" s="639"/>
      <c r="H3" s="639"/>
      <c r="I3" s="639"/>
      <c r="J3" s="639"/>
      <c r="K3" s="639"/>
      <c r="L3" s="639"/>
    </row>
    <row r="5" spans="1:12" ht="15.75">
      <c r="A5" s="2780" t="s">
        <v>646</v>
      </c>
      <c r="B5" s="2780"/>
      <c r="C5" s="2780"/>
      <c r="D5" s="2780"/>
      <c r="E5" s="2780"/>
      <c r="F5" s="2780"/>
      <c r="G5" s="2780"/>
      <c r="H5" s="2780"/>
      <c r="I5" s="2780"/>
      <c r="J5" s="2780"/>
      <c r="K5" s="2780"/>
      <c r="L5" s="2780"/>
    </row>
    <row r="6" spans="1:12" ht="13.5" thickBot="1"/>
    <row r="7" spans="1:12" ht="21" customHeight="1" thickBot="1">
      <c r="C7" s="2782"/>
      <c r="D7" s="2783"/>
      <c r="E7" s="2783"/>
      <c r="F7" s="2783"/>
      <c r="G7" s="2783"/>
      <c r="H7" s="2783"/>
      <c r="I7" s="2783"/>
      <c r="J7" s="2783"/>
      <c r="K7" s="2784"/>
    </row>
    <row r="8" spans="1:12" ht="13.5" thickBot="1">
      <c r="C8" s="755">
        <v>2008</v>
      </c>
      <c r="D8" s="640">
        <v>2009</v>
      </c>
      <c r="E8" s="756">
        <v>2010</v>
      </c>
      <c r="F8" s="640">
        <v>2011</v>
      </c>
      <c r="G8" s="756">
        <v>2012</v>
      </c>
      <c r="H8" s="756">
        <v>2013</v>
      </c>
      <c r="I8" s="756">
        <v>2014</v>
      </c>
      <c r="J8" s="1309">
        <v>2015</v>
      </c>
      <c r="K8" s="1309">
        <v>2016</v>
      </c>
    </row>
    <row r="9" spans="1:12">
      <c r="B9" s="641" t="s">
        <v>647</v>
      </c>
      <c r="C9" s="642"/>
      <c r="D9" s="643"/>
      <c r="E9" s="644"/>
      <c r="F9" s="643"/>
      <c r="G9" s="644"/>
      <c r="H9" s="644"/>
      <c r="I9" s="644"/>
      <c r="J9" s="644"/>
      <c r="K9" s="644"/>
    </row>
    <row r="10" spans="1:12">
      <c r="A10" s="41"/>
      <c r="B10" s="1961" t="s">
        <v>648</v>
      </c>
      <c r="C10" s="1962"/>
      <c r="D10" s="1963"/>
      <c r="E10" s="647"/>
      <c r="F10" s="646"/>
      <c r="G10" s="647"/>
      <c r="H10" s="647"/>
      <c r="I10" s="647"/>
      <c r="J10" s="647"/>
      <c r="K10" s="647"/>
    </row>
    <row r="11" spans="1:12" ht="13.5" thickBot="1">
      <c r="B11" s="641" t="s">
        <v>649</v>
      </c>
      <c r="C11" s="645"/>
      <c r="D11" s="646"/>
      <c r="E11" s="647"/>
      <c r="F11" s="646"/>
      <c r="G11" s="647"/>
      <c r="H11" s="647"/>
      <c r="I11" s="647"/>
      <c r="J11" s="647"/>
      <c r="K11" s="647"/>
    </row>
    <row r="12" spans="1:12" ht="27" customHeight="1" thickBot="1">
      <c r="B12" s="931" t="s">
        <v>824</v>
      </c>
      <c r="C12" s="648">
        <f t="shared" ref="C12:K12" si="0">SUM(C9:C11)</f>
        <v>0</v>
      </c>
      <c r="D12" s="648">
        <f t="shared" si="0"/>
        <v>0</v>
      </c>
      <c r="E12" s="648">
        <f t="shared" si="0"/>
        <v>0</v>
      </c>
      <c r="F12" s="648">
        <f t="shared" si="0"/>
        <v>0</v>
      </c>
      <c r="G12" s="648">
        <f t="shared" si="0"/>
        <v>0</v>
      </c>
      <c r="H12" s="648">
        <f t="shared" si="0"/>
        <v>0</v>
      </c>
      <c r="I12" s="649">
        <f t="shared" si="0"/>
        <v>0</v>
      </c>
      <c r="J12" s="649">
        <f t="shared" si="0"/>
        <v>0</v>
      </c>
      <c r="K12" s="649">
        <f t="shared" si="0"/>
        <v>0</v>
      </c>
    </row>
    <row r="13" spans="1:12" ht="35.25" customHeight="1" thickBot="1">
      <c r="A13" s="211"/>
      <c r="B13" s="932" t="s">
        <v>650</v>
      </c>
      <c r="C13" s="650"/>
      <c r="D13" s="650"/>
      <c r="E13" s="650"/>
      <c r="F13" s="650"/>
      <c r="G13" s="650"/>
      <c r="H13" s="651"/>
      <c r="I13" s="651"/>
      <c r="J13" s="651"/>
      <c r="K13" s="651"/>
    </row>
    <row r="14" spans="1:12" ht="27.75" customHeight="1">
      <c r="A14" s="211"/>
      <c r="B14" s="2787" t="s">
        <v>1467</v>
      </c>
      <c r="C14" s="2787"/>
      <c r="D14" s="2787"/>
      <c r="E14" s="2787"/>
      <c r="F14" s="2787"/>
      <c r="G14" s="2787"/>
      <c r="H14" s="2787"/>
      <c r="I14" s="2787"/>
      <c r="J14" s="653"/>
      <c r="K14" s="653"/>
      <c r="L14" s="211"/>
    </row>
    <row r="15" spans="1:12">
      <c r="A15" s="211"/>
      <c r="B15" s="211"/>
      <c r="C15" s="652"/>
      <c r="D15" s="652"/>
      <c r="E15" s="652"/>
      <c r="F15" s="652"/>
      <c r="G15" s="652"/>
      <c r="H15" s="652"/>
      <c r="I15" s="652"/>
      <c r="J15" s="652"/>
      <c r="K15" s="652"/>
      <c r="L15" s="211"/>
    </row>
    <row r="16" spans="1:12" ht="13.5" thickBot="1">
      <c r="A16" s="211"/>
      <c r="B16" s="211"/>
      <c r="C16" s="211"/>
      <c r="D16" s="211"/>
      <c r="E16" s="211"/>
      <c r="F16" s="211"/>
      <c r="G16" s="211"/>
      <c r="H16" s="211"/>
      <c r="I16" s="211"/>
      <c r="J16" s="211"/>
      <c r="K16" s="211"/>
      <c r="L16" s="211"/>
    </row>
    <row r="17" spans="1:12" ht="28.5" customHeight="1" thickBot="1">
      <c r="A17" s="211"/>
      <c r="B17" s="2304" t="s">
        <v>1464</v>
      </c>
      <c r="C17" s="2305"/>
      <c r="D17" s="2785" t="s">
        <v>1465</v>
      </c>
      <c r="E17" s="2786"/>
      <c r="F17" s="210"/>
      <c r="G17" s="211"/>
      <c r="H17" s="211"/>
      <c r="I17" s="211"/>
      <c r="J17" s="211"/>
      <c r="K17" s="211"/>
      <c r="L17" s="211"/>
    </row>
    <row r="18" spans="1:12" ht="28.5" customHeight="1" thickBot="1">
      <c r="A18" s="211"/>
      <c r="B18" s="2304" t="s">
        <v>1466</v>
      </c>
      <c r="C18" s="2306"/>
      <c r="D18" s="2785"/>
      <c r="E18" s="2786"/>
      <c r="F18" s="210"/>
      <c r="G18" s="211"/>
      <c r="H18" s="211"/>
      <c r="I18" s="211"/>
      <c r="J18" s="211"/>
      <c r="K18" s="211"/>
      <c r="L18" s="211"/>
    </row>
    <row r="19" spans="1:12">
      <c r="A19" s="211"/>
      <c r="B19" s="211"/>
      <c r="C19" s="211"/>
      <c r="D19" s="211"/>
      <c r="E19" s="211"/>
      <c r="F19" s="210"/>
      <c r="G19" s="211"/>
      <c r="H19" s="211"/>
      <c r="I19" s="211"/>
      <c r="J19" s="211"/>
      <c r="K19" s="211"/>
      <c r="L19" s="211"/>
    </row>
    <row r="20" spans="1:12" ht="13.5" thickBot="1">
      <c r="A20" s="211"/>
      <c r="B20" s="211"/>
      <c r="C20" s="211"/>
      <c r="D20" s="211"/>
      <c r="E20" s="211"/>
      <c r="F20" s="210"/>
      <c r="G20" s="211"/>
      <c r="H20" s="211"/>
      <c r="I20" s="211"/>
      <c r="J20" s="211"/>
      <c r="K20" s="211"/>
      <c r="L20" s="211"/>
    </row>
    <row r="21" spans="1:12" ht="15.75" thickBot="1">
      <c r="A21" s="2770" t="s">
        <v>651</v>
      </c>
      <c r="B21" s="2771"/>
      <c r="C21" s="2771"/>
      <c r="D21" s="2771"/>
      <c r="E21" s="2771"/>
      <c r="F21" s="2771"/>
      <c r="G21" s="2771"/>
      <c r="H21" s="2771"/>
      <c r="I21" s="2771"/>
      <c r="J21" s="2771"/>
      <c r="K21" s="2771"/>
      <c r="L21" s="2772"/>
    </row>
    <row r="22" spans="1:12" ht="15.75" thickBot="1">
      <c r="A22" s="655"/>
      <c r="B22" s="655"/>
      <c r="C22" s="655"/>
      <c r="D22" s="655"/>
      <c r="E22" s="655"/>
      <c r="F22" s="655"/>
      <c r="G22" s="655"/>
      <c r="H22" s="655"/>
      <c r="I22" s="655"/>
      <c r="J22" s="1308"/>
      <c r="K22" s="1933"/>
      <c r="L22" s="655"/>
    </row>
    <row r="23" spans="1:12" ht="13.5" thickBot="1">
      <c r="A23" s="2761" t="s">
        <v>652</v>
      </c>
      <c r="B23" s="2762"/>
      <c r="C23" s="2762"/>
      <c r="D23" s="2762"/>
      <c r="E23" s="2762"/>
      <c r="F23" s="2762"/>
      <c r="G23" s="2762"/>
      <c r="H23" s="2762"/>
      <c r="I23" s="2762"/>
      <c r="J23" s="2762"/>
      <c r="K23" s="2762"/>
      <c r="L23" s="2763"/>
    </row>
    <row r="24" spans="1:12" ht="13.5" thickBot="1">
      <c r="A24" s="2769"/>
      <c r="B24" s="2781"/>
      <c r="C24" s="656">
        <v>2008</v>
      </c>
      <c r="D24" s="657">
        <v>2009</v>
      </c>
      <c r="E24" s="658">
        <v>2010</v>
      </c>
      <c r="F24" s="658">
        <v>2011</v>
      </c>
      <c r="G24" s="658">
        <v>2012</v>
      </c>
      <c r="H24" s="659">
        <v>2013</v>
      </c>
      <c r="I24" s="660">
        <v>2014</v>
      </c>
      <c r="J24" s="1393">
        <v>2015</v>
      </c>
      <c r="K24" s="1393">
        <v>2016</v>
      </c>
      <c r="L24" s="661" t="s">
        <v>369</v>
      </c>
    </row>
    <row r="25" spans="1:12" ht="12.75" customHeight="1">
      <c r="A25" s="2764"/>
      <c r="B25" s="664">
        <v>2008</v>
      </c>
      <c r="C25" s="665">
        <v>0</v>
      </c>
      <c r="D25" s="667"/>
      <c r="E25" s="667"/>
      <c r="F25" s="667"/>
      <c r="G25" s="667"/>
      <c r="H25" s="667"/>
      <c r="I25" s="667"/>
      <c r="J25" s="667"/>
      <c r="K25" s="667"/>
      <c r="L25" s="663">
        <f>SUM(C25:K25)</f>
        <v>0</v>
      </c>
    </row>
    <row r="26" spans="1:12">
      <c r="A26" s="2764"/>
      <c r="B26" s="664">
        <v>2009</v>
      </c>
      <c r="C26" s="666">
        <v>0</v>
      </c>
      <c r="D26" s="665">
        <v>0</v>
      </c>
      <c r="E26" s="667"/>
      <c r="F26" s="667"/>
      <c r="G26" s="667"/>
      <c r="H26" s="667"/>
      <c r="I26" s="667"/>
      <c r="J26" s="667"/>
      <c r="K26" s="667"/>
      <c r="L26" s="663">
        <f t="shared" ref="L26:L34" si="1">SUM(C26:K26)</f>
        <v>0</v>
      </c>
    </row>
    <row r="27" spans="1:12">
      <c r="A27" s="2764"/>
      <c r="B27" s="664">
        <v>2010</v>
      </c>
      <c r="C27" s="666">
        <v>0</v>
      </c>
      <c r="D27" s="665">
        <v>0</v>
      </c>
      <c r="E27" s="665">
        <v>0</v>
      </c>
      <c r="F27" s="667"/>
      <c r="G27" s="667"/>
      <c r="H27" s="667"/>
      <c r="I27" s="667"/>
      <c r="J27" s="667"/>
      <c r="K27" s="667"/>
      <c r="L27" s="663">
        <f t="shared" si="1"/>
        <v>0</v>
      </c>
    </row>
    <row r="28" spans="1:12">
      <c r="A28" s="2764"/>
      <c r="B28" s="664">
        <v>2011</v>
      </c>
      <c r="C28" s="665">
        <v>0</v>
      </c>
      <c r="D28" s="665">
        <v>0</v>
      </c>
      <c r="E28" s="665">
        <v>0</v>
      </c>
      <c r="F28" s="665">
        <v>0</v>
      </c>
      <c r="G28" s="667"/>
      <c r="H28" s="667"/>
      <c r="I28" s="667"/>
      <c r="J28" s="667"/>
      <c r="K28" s="667"/>
      <c r="L28" s="663">
        <f t="shared" si="1"/>
        <v>0</v>
      </c>
    </row>
    <row r="29" spans="1:12">
      <c r="A29" s="2764"/>
      <c r="B29" s="664">
        <v>2012</v>
      </c>
      <c r="C29" s="665">
        <v>0</v>
      </c>
      <c r="D29" s="665">
        <v>0</v>
      </c>
      <c r="E29" s="665">
        <v>0</v>
      </c>
      <c r="F29" s="665">
        <v>0</v>
      </c>
      <c r="G29" s="665">
        <v>0</v>
      </c>
      <c r="H29" s="667"/>
      <c r="I29" s="667"/>
      <c r="J29" s="667"/>
      <c r="K29" s="667"/>
      <c r="L29" s="663">
        <f t="shared" si="1"/>
        <v>0</v>
      </c>
    </row>
    <row r="30" spans="1:12">
      <c r="A30" s="2764"/>
      <c r="B30" s="664">
        <v>2013</v>
      </c>
      <c r="C30" s="665">
        <v>0</v>
      </c>
      <c r="D30" s="665">
        <v>0</v>
      </c>
      <c r="E30" s="665">
        <v>0</v>
      </c>
      <c r="F30" s="665">
        <v>0</v>
      </c>
      <c r="G30" s="666">
        <v>0</v>
      </c>
      <c r="H30" s="665">
        <v>0</v>
      </c>
      <c r="I30" s="667"/>
      <c r="J30" s="667"/>
      <c r="K30" s="667"/>
      <c r="L30" s="663">
        <f t="shared" si="1"/>
        <v>0</v>
      </c>
    </row>
    <row r="31" spans="1:12">
      <c r="A31" s="2764"/>
      <c r="B31" s="664">
        <v>2014</v>
      </c>
      <c r="C31" s="665">
        <v>0</v>
      </c>
      <c r="D31" s="665">
        <v>0</v>
      </c>
      <c r="E31" s="665">
        <v>0</v>
      </c>
      <c r="F31" s="665">
        <v>0</v>
      </c>
      <c r="G31" s="666">
        <v>0</v>
      </c>
      <c r="H31" s="666">
        <v>0</v>
      </c>
      <c r="I31" s="665">
        <v>0</v>
      </c>
      <c r="J31" s="667"/>
      <c r="K31" s="667"/>
      <c r="L31" s="663">
        <f t="shared" si="1"/>
        <v>0</v>
      </c>
    </row>
    <row r="32" spans="1:12">
      <c r="A32" s="2764"/>
      <c r="B32" s="664">
        <v>2015</v>
      </c>
      <c r="C32" s="665">
        <v>0</v>
      </c>
      <c r="D32" s="665">
        <v>0</v>
      </c>
      <c r="E32" s="665">
        <v>0</v>
      </c>
      <c r="F32" s="665">
        <v>0</v>
      </c>
      <c r="G32" s="666">
        <v>0</v>
      </c>
      <c r="H32" s="666">
        <v>0</v>
      </c>
      <c r="I32" s="665">
        <v>0</v>
      </c>
      <c r="J32" s="665">
        <v>0</v>
      </c>
      <c r="K32" s="667"/>
      <c r="L32" s="663">
        <f t="shared" si="1"/>
        <v>0</v>
      </c>
    </row>
    <row r="33" spans="1:12">
      <c r="A33" s="2764"/>
      <c r="B33" s="664">
        <v>2016</v>
      </c>
      <c r="C33" s="665">
        <v>0</v>
      </c>
      <c r="D33" s="665">
        <v>0</v>
      </c>
      <c r="E33" s="665">
        <v>0</v>
      </c>
      <c r="F33" s="665">
        <v>0</v>
      </c>
      <c r="G33" s="666">
        <v>0</v>
      </c>
      <c r="H33" s="666">
        <v>0</v>
      </c>
      <c r="I33" s="666">
        <v>0</v>
      </c>
      <c r="J33" s="666">
        <v>0</v>
      </c>
      <c r="K33" s="666">
        <v>0</v>
      </c>
      <c r="L33" s="663">
        <f t="shared" si="1"/>
        <v>0</v>
      </c>
    </row>
    <row r="34" spans="1:12" ht="13.5" thickBot="1">
      <c r="A34" s="2764"/>
      <c r="B34" s="664">
        <v>2017</v>
      </c>
      <c r="C34" s="667"/>
      <c r="D34" s="667"/>
      <c r="E34" s="667"/>
      <c r="F34" s="667"/>
      <c r="G34" s="667"/>
      <c r="H34" s="667"/>
      <c r="I34" s="667"/>
      <c r="J34" s="666">
        <v>0</v>
      </c>
      <c r="K34" s="666">
        <v>0</v>
      </c>
      <c r="L34" s="663">
        <f t="shared" si="1"/>
        <v>0</v>
      </c>
    </row>
    <row r="35" spans="1:12" ht="13.5" thickBot="1">
      <c r="A35" s="2765"/>
      <c r="B35" s="668" t="s">
        <v>232</v>
      </c>
      <c r="C35" s="670">
        <f>SUM(C25:C34)</f>
        <v>0</v>
      </c>
      <c r="D35" s="670">
        <f t="shared" ref="D35:L35" si="2">SUM(D25:D34)</f>
        <v>0</v>
      </c>
      <c r="E35" s="670">
        <f t="shared" si="2"/>
        <v>0</v>
      </c>
      <c r="F35" s="670">
        <f t="shared" si="2"/>
        <v>0</v>
      </c>
      <c r="G35" s="670">
        <f t="shared" si="2"/>
        <v>0</v>
      </c>
      <c r="H35" s="670">
        <f t="shared" si="2"/>
        <v>0</v>
      </c>
      <c r="I35" s="670">
        <f t="shared" si="2"/>
        <v>0</v>
      </c>
      <c r="J35" s="670">
        <f t="shared" si="2"/>
        <v>0</v>
      </c>
      <c r="K35" s="670">
        <f t="shared" si="2"/>
        <v>0</v>
      </c>
      <c r="L35" s="670">
        <f t="shared" si="2"/>
        <v>0</v>
      </c>
    </row>
    <row r="36" spans="1:12">
      <c r="A36" s="211"/>
      <c r="B36" s="211"/>
      <c r="C36" s="210"/>
      <c r="D36" s="210"/>
      <c r="E36" s="210"/>
      <c r="F36" s="210"/>
      <c r="G36" s="210"/>
      <c r="H36" s="210"/>
      <c r="I36" s="210"/>
      <c r="J36" s="210"/>
      <c r="K36" s="210"/>
      <c r="L36" s="211"/>
    </row>
    <row r="37" spans="1:12">
      <c r="A37" s="654" t="s">
        <v>653</v>
      </c>
      <c r="B37" s="211"/>
      <c r="C37" s="210"/>
      <c r="D37" s="210"/>
      <c r="E37" s="210"/>
      <c r="F37" s="210"/>
      <c r="G37" s="210"/>
      <c r="H37" s="210"/>
      <c r="I37" s="210"/>
      <c r="J37" s="210"/>
      <c r="K37" s="210"/>
      <c r="L37" s="211"/>
    </row>
    <row r="38" spans="1:12">
      <c r="A38" s="654" t="s">
        <v>654</v>
      </c>
      <c r="B38" s="211"/>
      <c r="C38" s="210"/>
      <c r="D38" s="210"/>
      <c r="E38" s="210"/>
      <c r="F38" s="210"/>
      <c r="G38" s="210"/>
      <c r="H38" s="210"/>
      <c r="I38" s="210"/>
      <c r="J38" s="210"/>
      <c r="K38" s="210"/>
      <c r="L38" s="211"/>
    </row>
    <row r="39" spans="1:12" ht="15.75" thickBot="1">
      <c r="A39" s="2760"/>
      <c r="B39" s="2760"/>
      <c r="C39" s="2760"/>
      <c r="D39" s="2760"/>
      <c r="E39" s="2760"/>
      <c r="F39" s="2760"/>
      <c r="G39" s="2760"/>
      <c r="H39" s="2760"/>
      <c r="I39" s="2760"/>
      <c r="J39" s="2760"/>
      <c r="K39" s="2760"/>
      <c r="L39" s="2760"/>
    </row>
    <row r="40" spans="1:12" ht="13.5" thickBot="1">
      <c r="A40" s="2761" t="s">
        <v>1468</v>
      </c>
      <c r="B40" s="2762"/>
      <c r="C40" s="2762"/>
      <c r="D40" s="2762"/>
      <c r="E40" s="2762"/>
      <c r="F40" s="2762"/>
      <c r="G40" s="2762"/>
      <c r="H40" s="2762"/>
      <c r="I40" s="2762"/>
      <c r="J40" s="2762"/>
      <c r="K40" s="2762"/>
      <c r="L40" s="2763"/>
    </row>
    <row r="41" spans="1:12" ht="13.5" thickBot="1">
      <c r="A41" s="671"/>
      <c r="B41" s="672"/>
      <c r="C41" s="656">
        <v>2008</v>
      </c>
      <c r="D41" s="657">
        <v>2009</v>
      </c>
      <c r="E41" s="658">
        <v>2010</v>
      </c>
      <c r="F41" s="658">
        <v>2011</v>
      </c>
      <c r="G41" s="658">
        <v>2012</v>
      </c>
      <c r="H41" s="659">
        <v>2013</v>
      </c>
      <c r="I41" s="660">
        <v>2014</v>
      </c>
      <c r="J41" s="1394">
        <v>2015</v>
      </c>
      <c r="K41" s="1934">
        <v>2016</v>
      </c>
      <c r="L41" s="673" t="s">
        <v>369</v>
      </c>
    </row>
    <row r="42" spans="1:12">
      <c r="A42" s="2764"/>
      <c r="B42" s="664">
        <v>2008</v>
      </c>
      <c r="C42" s="662"/>
      <c r="D42" s="662"/>
      <c r="E42" s="662"/>
      <c r="F42" s="662"/>
      <c r="G42" s="662"/>
      <c r="H42" s="662"/>
      <c r="I42" s="662"/>
      <c r="J42" s="662"/>
      <c r="K42" s="662"/>
      <c r="L42" s="674">
        <f t="shared" ref="L42:L55" si="3">SUM(C42:I42)</f>
        <v>0</v>
      </c>
    </row>
    <row r="43" spans="1:12">
      <c r="A43" s="2764"/>
      <c r="B43" s="664">
        <v>2009</v>
      </c>
      <c r="C43" s="662"/>
      <c r="D43" s="662"/>
      <c r="E43" s="662"/>
      <c r="F43" s="662"/>
      <c r="G43" s="662"/>
      <c r="H43" s="662"/>
      <c r="I43" s="662"/>
      <c r="J43" s="662"/>
      <c r="K43" s="662"/>
      <c r="L43" s="674">
        <f t="shared" si="3"/>
        <v>0</v>
      </c>
    </row>
    <row r="44" spans="1:12">
      <c r="A44" s="2764"/>
      <c r="B44" s="664">
        <v>2010</v>
      </c>
      <c r="C44" s="662"/>
      <c r="D44" s="662"/>
      <c r="E44" s="662"/>
      <c r="F44" s="662"/>
      <c r="G44" s="662"/>
      <c r="H44" s="662"/>
      <c r="I44" s="662"/>
      <c r="J44" s="662"/>
      <c r="K44" s="662"/>
      <c r="L44" s="674">
        <f t="shared" si="3"/>
        <v>0</v>
      </c>
    </row>
    <row r="45" spans="1:12">
      <c r="A45" s="2764"/>
      <c r="B45" s="664">
        <v>2011</v>
      </c>
      <c r="C45" s="662"/>
      <c r="D45" s="662"/>
      <c r="E45" s="662"/>
      <c r="F45" s="662"/>
      <c r="G45" s="662"/>
      <c r="H45" s="662"/>
      <c r="I45" s="662"/>
      <c r="J45" s="662"/>
      <c r="K45" s="662"/>
      <c r="L45" s="674">
        <f t="shared" si="3"/>
        <v>0</v>
      </c>
    </row>
    <row r="46" spans="1:12" ht="12.75" customHeight="1">
      <c r="A46" s="2764"/>
      <c r="B46" s="664">
        <v>2012</v>
      </c>
      <c r="C46" s="665">
        <v>0</v>
      </c>
      <c r="D46" s="662"/>
      <c r="E46" s="662"/>
      <c r="F46" s="662"/>
      <c r="G46" s="662"/>
      <c r="H46" s="662"/>
      <c r="I46" s="662"/>
      <c r="J46" s="667"/>
      <c r="K46" s="667"/>
      <c r="L46" s="674">
        <f t="shared" si="3"/>
        <v>0</v>
      </c>
    </row>
    <row r="47" spans="1:12">
      <c r="A47" s="2764"/>
      <c r="B47" s="664">
        <v>2013</v>
      </c>
      <c r="C47" s="665">
        <v>0</v>
      </c>
      <c r="D47" s="662"/>
      <c r="E47" s="662"/>
      <c r="F47" s="662"/>
      <c r="G47" s="662"/>
      <c r="H47" s="662"/>
      <c r="I47" s="662"/>
      <c r="J47" s="667"/>
      <c r="K47" s="667"/>
      <c r="L47" s="674">
        <f t="shared" si="3"/>
        <v>0</v>
      </c>
    </row>
    <row r="48" spans="1:12">
      <c r="A48" s="2764"/>
      <c r="B48" s="664">
        <v>2014</v>
      </c>
      <c r="C48" s="665">
        <v>0</v>
      </c>
      <c r="D48" s="662"/>
      <c r="E48" s="662"/>
      <c r="F48" s="662"/>
      <c r="G48" s="662"/>
      <c r="H48" s="662"/>
      <c r="I48" s="662"/>
      <c r="J48" s="667"/>
      <c r="K48" s="667"/>
      <c r="L48" s="674">
        <f t="shared" si="3"/>
        <v>0</v>
      </c>
    </row>
    <row r="49" spans="1:12" ht="12.75" customHeight="1">
      <c r="A49" s="2764"/>
      <c r="B49" s="664">
        <v>2015</v>
      </c>
      <c r="C49" s="665">
        <v>0</v>
      </c>
      <c r="D49" s="665">
        <v>0</v>
      </c>
      <c r="E49" s="665">
        <v>0</v>
      </c>
      <c r="F49" s="665">
        <v>0</v>
      </c>
      <c r="G49" s="665">
        <v>0</v>
      </c>
      <c r="H49" s="665">
        <v>0</v>
      </c>
      <c r="I49" s="662"/>
      <c r="J49" s="667"/>
      <c r="K49" s="667"/>
      <c r="L49" s="674">
        <f t="shared" si="3"/>
        <v>0</v>
      </c>
    </row>
    <row r="50" spans="1:12">
      <c r="A50" s="2764"/>
      <c r="B50" s="664">
        <v>2016</v>
      </c>
      <c r="C50" s="665">
        <v>0</v>
      </c>
      <c r="D50" s="665">
        <v>0</v>
      </c>
      <c r="E50" s="665">
        <v>0</v>
      </c>
      <c r="F50" s="665">
        <v>0</v>
      </c>
      <c r="G50" s="665">
        <v>0</v>
      </c>
      <c r="H50" s="665">
        <v>0</v>
      </c>
      <c r="I50" s="662"/>
      <c r="J50" s="667"/>
      <c r="K50" s="667"/>
      <c r="L50" s="674">
        <f t="shared" si="3"/>
        <v>0</v>
      </c>
    </row>
    <row r="51" spans="1:12">
      <c r="A51" s="2764"/>
      <c r="B51" s="664">
        <v>2017</v>
      </c>
      <c r="C51" s="665">
        <v>0</v>
      </c>
      <c r="D51" s="665">
        <v>0</v>
      </c>
      <c r="E51" s="665">
        <v>0</v>
      </c>
      <c r="F51" s="665">
        <v>0</v>
      </c>
      <c r="G51" s="665">
        <v>0</v>
      </c>
      <c r="H51" s="665">
        <v>0</v>
      </c>
      <c r="I51" s="665">
        <v>0</v>
      </c>
      <c r="J51" s="665">
        <v>0</v>
      </c>
      <c r="K51" s="665">
        <v>0</v>
      </c>
      <c r="L51" s="674">
        <f t="shared" si="3"/>
        <v>0</v>
      </c>
    </row>
    <row r="52" spans="1:12">
      <c r="A52" s="2764"/>
      <c r="B52" s="664">
        <v>2018</v>
      </c>
      <c r="C52" s="665">
        <v>0</v>
      </c>
      <c r="D52" s="665">
        <v>0</v>
      </c>
      <c r="E52" s="665">
        <v>0</v>
      </c>
      <c r="F52" s="665">
        <v>0</v>
      </c>
      <c r="G52" s="665">
        <v>0</v>
      </c>
      <c r="H52" s="665">
        <v>0</v>
      </c>
      <c r="I52" s="665">
        <v>0</v>
      </c>
      <c r="J52" s="665">
        <v>0</v>
      </c>
      <c r="K52" s="665">
        <v>0</v>
      </c>
      <c r="L52" s="674">
        <f t="shared" si="3"/>
        <v>0</v>
      </c>
    </row>
    <row r="53" spans="1:12">
      <c r="A53" s="2764"/>
      <c r="B53" s="664">
        <v>2019</v>
      </c>
      <c r="C53" s="665">
        <v>0</v>
      </c>
      <c r="D53" s="665">
        <v>0</v>
      </c>
      <c r="E53" s="665">
        <v>0</v>
      </c>
      <c r="F53" s="665">
        <v>0</v>
      </c>
      <c r="G53" s="665">
        <v>0</v>
      </c>
      <c r="H53" s="665">
        <v>0</v>
      </c>
      <c r="I53" s="665">
        <v>0</v>
      </c>
      <c r="J53" s="665">
        <v>0</v>
      </c>
      <c r="K53" s="665">
        <v>0</v>
      </c>
      <c r="L53" s="674">
        <f t="shared" si="3"/>
        <v>0</v>
      </c>
    </row>
    <row r="54" spans="1:12">
      <c r="A54" s="2764"/>
      <c r="B54" s="664">
        <v>2020</v>
      </c>
      <c r="C54" s="665">
        <v>0</v>
      </c>
      <c r="D54" s="665">
        <v>0</v>
      </c>
      <c r="E54" s="665">
        <v>0</v>
      </c>
      <c r="F54" s="665">
        <v>0</v>
      </c>
      <c r="G54" s="665">
        <v>0</v>
      </c>
      <c r="H54" s="665">
        <v>0</v>
      </c>
      <c r="I54" s="665">
        <v>0</v>
      </c>
      <c r="J54" s="665">
        <v>0</v>
      </c>
      <c r="K54" s="665">
        <v>0</v>
      </c>
      <c r="L54" s="674">
        <f t="shared" si="3"/>
        <v>0</v>
      </c>
    </row>
    <row r="55" spans="1:12" ht="13.5" thickBot="1">
      <c r="A55" s="2764"/>
      <c r="B55" s="675">
        <v>2021</v>
      </c>
      <c r="C55" s="676">
        <v>0</v>
      </c>
      <c r="D55" s="676">
        <v>0</v>
      </c>
      <c r="E55" s="676">
        <v>0</v>
      </c>
      <c r="F55" s="676">
        <v>0</v>
      </c>
      <c r="G55" s="676">
        <v>0</v>
      </c>
      <c r="H55" s="676">
        <v>0</v>
      </c>
      <c r="I55" s="676">
        <v>0</v>
      </c>
      <c r="J55" s="676">
        <v>0</v>
      </c>
      <c r="K55" s="676">
        <v>0</v>
      </c>
      <c r="L55" s="677">
        <f t="shared" si="3"/>
        <v>0</v>
      </c>
    </row>
    <row r="56" spans="1:12" ht="13.5" thickBot="1">
      <c r="A56" s="2765"/>
      <c r="B56" s="668" t="s">
        <v>232</v>
      </c>
      <c r="C56" s="669">
        <f>SUM(C42:C55)</f>
        <v>0</v>
      </c>
      <c r="D56" s="669">
        <f t="shared" ref="D56:K56" si="4">SUM(D42:D55)</f>
        <v>0</v>
      </c>
      <c r="E56" s="669">
        <f t="shared" si="4"/>
        <v>0</v>
      </c>
      <c r="F56" s="669">
        <f t="shared" si="4"/>
        <v>0</v>
      </c>
      <c r="G56" s="669">
        <f t="shared" si="4"/>
        <v>0</v>
      </c>
      <c r="H56" s="669">
        <f t="shared" si="4"/>
        <v>0</v>
      </c>
      <c r="I56" s="669">
        <f t="shared" si="4"/>
        <v>0</v>
      </c>
      <c r="J56" s="669">
        <f t="shared" si="4"/>
        <v>0</v>
      </c>
      <c r="K56" s="669">
        <f t="shared" si="4"/>
        <v>0</v>
      </c>
      <c r="L56" s="669">
        <f>SUM(L42:L55)</f>
        <v>0</v>
      </c>
    </row>
    <row r="57" spans="1:12">
      <c r="A57" s="211"/>
      <c r="B57" s="211"/>
      <c r="C57" s="211"/>
      <c r="D57" s="211"/>
      <c r="E57" s="211"/>
      <c r="F57" s="211"/>
      <c r="G57" s="211"/>
      <c r="H57" s="211"/>
      <c r="I57" s="211"/>
      <c r="J57" s="211"/>
      <c r="K57" s="211"/>
      <c r="L57" s="678"/>
    </row>
    <row r="58" spans="1:12">
      <c r="A58" s="654" t="s">
        <v>655</v>
      </c>
      <c r="B58" s="211"/>
      <c r="C58" s="211"/>
      <c r="D58" s="211"/>
      <c r="E58" s="211"/>
      <c r="F58" s="211"/>
      <c r="G58" s="211"/>
      <c r="H58" s="211"/>
      <c r="I58" s="211"/>
      <c r="J58" s="211"/>
      <c r="K58" s="211"/>
      <c r="L58" s="678"/>
    </row>
    <row r="59" spans="1:12">
      <c r="A59" s="654" t="s">
        <v>656</v>
      </c>
      <c r="B59" s="211"/>
      <c r="C59" s="211"/>
      <c r="D59" s="211"/>
      <c r="E59" s="211"/>
      <c r="F59" s="211"/>
      <c r="G59" s="211"/>
      <c r="H59" s="211"/>
      <c r="I59" s="211"/>
      <c r="J59" s="211"/>
      <c r="K59" s="211"/>
      <c r="L59" s="678"/>
    </row>
    <row r="60" spans="1:12" ht="13.5" thickBot="1">
      <c r="A60" s="211"/>
      <c r="B60" s="211"/>
      <c r="C60" s="211"/>
      <c r="D60" s="211"/>
      <c r="E60" s="211"/>
      <c r="F60" s="211"/>
      <c r="G60" s="211"/>
      <c r="H60" s="211"/>
      <c r="I60" s="211"/>
      <c r="J60" s="211"/>
      <c r="K60" s="211"/>
      <c r="L60" s="678"/>
    </row>
    <row r="61" spans="1:12" ht="13.5" thickBot="1">
      <c r="A61" s="2761" t="s">
        <v>657</v>
      </c>
      <c r="B61" s="2762"/>
      <c r="C61" s="2766"/>
      <c r="D61" s="2766"/>
      <c r="E61" s="2766"/>
      <c r="F61" s="2766"/>
      <c r="G61" s="2766"/>
      <c r="H61" s="2766"/>
      <c r="I61" s="2766"/>
      <c r="J61" s="2766"/>
      <c r="K61" s="2766"/>
      <c r="L61" s="2763"/>
    </row>
    <row r="62" spans="1:12" ht="13.5" thickBot="1">
      <c r="A62" s="2767"/>
      <c r="B62" s="2768"/>
      <c r="C62" s="658">
        <v>2008</v>
      </c>
      <c r="D62" s="658">
        <v>2009</v>
      </c>
      <c r="E62" s="658">
        <v>2010</v>
      </c>
      <c r="F62" s="658">
        <v>2011</v>
      </c>
      <c r="G62" s="658">
        <v>2012</v>
      </c>
      <c r="H62" s="658">
        <v>2013</v>
      </c>
      <c r="I62" s="658">
        <v>2014</v>
      </c>
      <c r="J62" s="658">
        <v>2015</v>
      </c>
      <c r="K62" s="658">
        <v>2016</v>
      </c>
      <c r="L62" s="679" t="s">
        <v>369</v>
      </c>
    </row>
    <row r="63" spans="1:12">
      <c r="A63" s="2769"/>
      <c r="B63" s="664">
        <v>2008</v>
      </c>
      <c r="C63" s="680">
        <f>C25</f>
        <v>0</v>
      </c>
      <c r="D63" s="662"/>
      <c r="E63" s="667"/>
      <c r="F63" s="667"/>
      <c r="G63" s="667"/>
      <c r="H63" s="667"/>
      <c r="I63" s="667"/>
      <c r="J63" s="667"/>
      <c r="K63" s="667"/>
      <c r="L63" s="674">
        <f>SUM(C63:K63)</f>
        <v>0</v>
      </c>
    </row>
    <row r="64" spans="1:12">
      <c r="A64" s="2769"/>
      <c r="B64" s="664">
        <v>2009</v>
      </c>
      <c r="C64" s="680">
        <f>C26</f>
        <v>0</v>
      </c>
      <c r="D64" s="681">
        <f t="shared" ref="D64:D65" si="5">D26</f>
        <v>0</v>
      </c>
      <c r="E64" s="667"/>
      <c r="F64" s="667"/>
      <c r="G64" s="667"/>
      <c r="H64" s="667"/>
      <c r="I64" s="667"/>
      <c r="J64" s="667"/>
      <c r="K64" s="667"/>
      <c r="L64" s="674">
        <f t="shared" ref="L64:L76" si="6">SUM(C64:K64)</f>
        <v>0</v>
      </c>
    </row>
    <row r="65" spans="1:12">
      <c r="A65" s="2769"/>
      <c r="B65" s="664">
        <v>2010</v>
      </c>
      <c r="C65" s="680">
        <f>C27</f>
        <v>0</v>
      </c>
      <c r="D65" s="681">
        <f t="shared" si="5"/>
        <v>0</v>
      </c>
      <c r="E65" s="681">
        <f>E27</f>
        <v>0</v>
      </c>
      <c r="F65" s="667"/>
      <c r="G65" s="667"/>
      <c r="H65" s="667"/>
      <c r="I65" s="667"/>
      <c r="J65" s="667"/>
      <c r="K65" s="667"/>
      <c r="L65" s="674">
        <f t="shared" si="6"/>
        <v>0</v>
      </c>
    </row>
    <row r="66" spans="1:12">
      <c r="A66" s="2769"/>
      <c r="B66" s="664">
        <v>2011</v>
      </c>
      <c r="C66" s="680">
        <f>C28</f>
        <v>0</v>
      </c>
      <c r="D66" s="681">
        <f>D28</f>
        <v>0</v>
      </c>
      <c r="E66" s="681">
        <f t="shared" ref="E66:I71" si="7">E28</f>
        <v>0</v>
      </c>
      <c r="F66" s="681">
        <f>F28</f>
        <v>0</v>
      </c>
      <c r="G66" s="667"/>
      <c r="H66" s="667"/>
      <c r="I66" s="667"/>
      <c r="J66" s="667"/>
      <c r="K66" s="667"/>
      <c r="L66" s="674">
        <f t="shared" si="6"/>
        <v>0</v>
      </c>
    </row>
    <row r="67" spans="1:12">
      <c r="A67" s="2769"/>
      <c r="B67" s="664">
        <v>2012</v>
      </c>
      <c r="C67" s="680">
        <f t="shared" ref="C67:D71" si="8">C29</f>
        <v>0</v>
      </c>
      <c r="D67" s="681">
        <f t="shared" si="8"/>
        <v>0</v>
      </c>
      <c r="E67" s="681">
        <f t="shared" si="7"/>
        <v>0</v>
      </c>
      <c r="F67" s="681">
        <f t="shared" si="7"/>
        <v>0</v>
      </c>
      <c r="G67" s="681">
        <f>G29</f>
        <v>0</v>
      </c>
      <c r="H67" s="667"/>
      <c r="I67" s="667"/>
      <c r="J67" s="667"/>
      <c r="K67" s="667"/>
      <c r="L67" s="674">
        <f t="shared" si="6"/>
        <v>0</v>
      </c>
    </row>
    <row r="68" spans="1:12">
      <c r="A68" s="2769"/>
      <c r="B68" s="664">
        <v>2013</v>
      </c>
      <c r="C68" s="680">
        <f t="shared" si="8"/>
        <v>0</v>
      </c>
      <c r="D68" s="681">
        <f t="shared" si="8"/>
        <v>0</v>
      </c>
      <c r="E68" s="681">
        <f t="shared" si="7"/>
        <v>0</v>
      </c>
      <c r="F68" s="681">
        <f t="shared" si="7"/>
        <v>0</v>
      </c>
      <c r="G68" s="681">
        <f t="shared" si="7"/>
        <v>0</v>
      </c>
      <c r="H68" s="681">
        <f>H30</f>
        <v>0</v>
      </c>
      <c r="I68" s="667"/>
      <c r="J68" s="667"/>
      <c r="K68" s="667"/>
      <c r="L68" s="674">
        <f t="shared" si="6"/>
        <v>0</v>
      </c>
    </row>
    <row r="69" spans="1:12">
      <c r="A69" s="2769"/>
      <c r="B69" s="664">
        <v>2014</v>
      </c>
      <c r="C69" s="680">
        <f t="shared" si="8"/>
        <v>0</v>
      </c>
      <c r="D69" s="681">
        <f t="shared" si="8"/>
        <v>0</v>
      </c>
      <c r="E69" s="681">
        <f t="shared" si="7"/>
        <v>0</v>
      </c>
      <c r="F69" s="681">
        <f t="shared" si="7"/>
        <v>0</v>
      </c>
      <c r="G69" s="681">
        <f t="shared" si="7"/>
        <v>0</v>
      </c>
      <c r="H69" s="681">
        <f t="shared" si="7"/>
        <v>0</v>
      </c>
      <c r="I69" s="681">
        <f>I31</f>
        <v>0</v>
      </c>
      <c r="J69" s="667"/>
      <c r="K69" s="667"/>
      <c r="L69" s="674">
        <f t="shared" si="6"/>
        <v>0</v>
      </c>
    </row>
    <row r="70" spans="1:12">
      <c r="A70" s="2769"/>
      <c r="B70" s="664">
        <v>2015</v>
      </c>
      <c r="C70" s="680">
        <f t="shared" si="8"/>
        <v>0</v>
      </c>
      <c r="D70" s="681">
        <f t="shared" si="8"/>
        <v>0</v>
      </c>
      <c r="E70" s="681">
        <f t="shared" si="7"/>
        <v>0</v>
      </c>
      <c r="F70" s="681">
        <f t="shared" si="7"/>
        <v>0</v>
      </c>
      <c r="G70" s="681">
        <f t="shared" si="7"/>
        <v>0</v>
      </c>
      <c r="H70" s="681">
        <f t="shared" si="7"/>
        <v>0</v>
      </c>
      <c r="I70" s="681">
        <f t="shared" si="7"/>
        <v>0</v>
      </c>
      <c r="J70" s="681">
        <f>J32</f>
        <v>0</v>
      </c>
      <c r="K70" s="1941"/>
      <c r="L70" s="674">
        <f t="shared" si="6"/>
        <v>0</v>
      </c>
    </row>
    <row r="71" spans="1:12">
      <c r="A71" s="2769"/>
      <c r="B71" s="664">
        <v>2016</v>
      </c>
      <c r="C71" s="680">
        <f t="shared" si="8"/>
        <v>0</v>
      </c>
      <c r="D71" s="681">
        <f t="shared" si="8"/>
        <v>0</v>
      </c>
      <c r="E71" s="681">
        <f t="shared" si="7"/>
        <v>0</v>
      </c>
      <c r="F71" s="681">
        <f t="shared" si="7"/>
        <v>0</v>
      </c>
      <c r="G71" s="681">
        <f t="shared" si="7"/>
        <v>0</v>
      </c>
      <c r="H71" s="681">
        <f t="shared" si="7"/>
        <v>0</v>
      </c>
      <c r="I71" s="681">
        <f t="shared" si="7"/>
        <v>0</v>
      </c>
      <c r="J71" s="681">
        <f>J33</f>
        <v>0</v>
      </c>
      <c r="K71" s="1941">
        <f>K33</f>
        <v>0</v>
      </c>
      <c r="L71" s="674">
        <f t="shared" si="6"/>
        <v>0</v>
      </c>
    </row>
    <row r="72" spans="1:12">
      <c r="A72" s="2769"/>
      <c r="B72" s="664">
        <v>2017</v>
      </c>
      <c r="C72" s="681">
        <f>C51</f>
        <v>0</v>
      </c>
      <c r="D72" s="681">
        <f t="shared" ref="D72:I72" si="9">D51</f>
        <v>0</v>
      </c>
      <c r="E72" s="681">
        <f t="shared" si="9"/>
        <v>0</v>
      </c>
      <c r="F72" s="681">
        <f t="shared" si="9"/>
        <v>0</v>
      </c>
      <c r="G72" s="681">
        <f t="shared" si="9"/>
        <v>0</v>
      </c>
      <c r="H72" s="681">
        <f t="shared" si="9"/>
        <v>0</v>
      </c>
      <c r="I72" s="681">
        <f t="shared" si="9"/>
        <v>0</v>
      </c>
      <c r="J72" s="681">
        <f>J34+J51</f>
        <v>0</v>
      </c>
      <c r="K72" s="681">
        <f>K34+K51</f>
        <v>0</v>
      </c>
      <c r="L72" s="674">
        <f t="shared" si="6"/>
        <v>0</v>
      </c>
    </row>
    <row r="73" spans="1:12">
      <c r="A73" s="2769"/>
      <c r="B73" s="664">
        <v>2018</v>
      </c>
      <c r="C73" s="681">
        <f t="shared" ref="C73:K76" si="10">C52</f>
        <v>0</v>
      </c>
      <c r="D73" s="681">
        <f t="shared" si="10"/>
        <v>0</v>
      </c>
      <c r="E73" s="681">
        <f t="shared" si="10"/>
        <v>0</v>
      </c>
      <c r="F73" s="681">
        <f t="shared" si="10"/>
        <v>0</v>
      </c>
      <c r="G73" s="681">
        <f t="shared" si="10"/>
        <v>0</v>
      </c>
      <c r="H73" s="681">
        <f t="shared" si="10"/>
        <v>0</v>
      </c>
      <c r="I73" s="681">
        <f t="shared" si="10"/>
        <v>0</v>
      </c>
      <c r="J73" s="681">
        <f>J52</f>
        <v>0</v>
      </c>
      <c r="K73" s="681">
        <f>K52</f>
        <v>0</v>
      </c>
      <c r="L73" s="674">
        <f t="shared" si="6"/>
        <v>0</v>
      </c>
    </row>
    <row r="74" spans="1:12">
      <c r="A74" s="2769"/>
      <c r="B74" s="664">
        <v>2019</v>
      </c>
      <c r="C74" s="681">
        <f t="shared" si="10"/>
        <v>0</v>
      </c>
      <c r="D74" s="681">
        <f t="shared" si="10"/>
        <v>0</v>
      </c>
      <c r="E74" s="681">
        <f t="shared" si="10"/>
        <v>0</v>
      </c>
      <c r="F74" s="681">
        <f t="shared" si="10"/>
        <v>0</v>
      </c>
      <c r="G74" s="681">
        <f t="shared" si="10"/>
        <v>0</v>
      </c>
      <c r="H74" s="681">
        <f t="shared" si="10"/>
        <v>0</v>
      </c>
      <c r="I74" s="681">
        <f t="shared" si="10"/>
        <v>0</v>
      </c>
      <c r="J74" s="681">
        <f t="shared" si="10"/>
        <v>0</v>
      </c>
      <c r="K74" s="681">
        <f t="shared" si="10"/>
        <v>0</v>
      </c>
      <c r="L74" s="674">
        <f t="shared" si="6"/>
        <v>0</v>
      </c>
    </row>
    <row r="75" spans="1:12">
      <c r="A75" s="2769"/>
      <c r="B75" s="664">
        <v>2020</v>
      </c>
      <c r="C75" s="681">
        <f t="shared" si="10"/>
        <v>0</v>
      </c>
      <c r="D75" s="681">
        <f t="shared" si="10"/>
        <v>0</v>
      </c>
      <c r="E75" s="681">
        <f t="shared" si="10"/>
        <v>0</v>
      </c>
      <c r="F75" s="681">
        <f t="shared" si="10"/>
        <v>0</v>
      </c>
      <c r="G75" s="681">
        <f t="shared" si="10"/>
        <v>0</v>
      </c>
      <c r="H75" s="681">
        <f t="shared" si="10"/>
        <v>0</v>
      </c>
      <c r="I75" s="681">
        <f t="shared" si="10"/>
        <v>0</v>
      </c>
      <c r="J75" s="681">
        <f t="shared" si="10"/>
        <v>0</v>
      </c>
      <c r="K75" s="681">
        <f t="shared" si="10"/>
        <v>0</v>
      </c>
      <c r="L75" s="674">
        <f t="shared" si="6"/>
        <v>0</v>
      </c>
    </row>
    <row r="76" spans="1:12" ht="13.5" thickBot="1">
      <c r="A76" s="2769"/>
      <c r="B76" s="664">
        <v>2021</v>
      </c>
      <c r="C76" s="681">
        <f t="shared" si="10"/>
        <v>0</v>
      </c>
      <c r="D76" s="681">
        <f t="shared" si="10"/>
        <v>0</v>
      </c>
      <c r="E76" s="681">
        <f t="shared" si="10"/>
        <v>0</v>
      </c>
      <c r="F76" s="681">
        <f t="shared" si="10"/>
        <v>0</v>
      </c>
      <c r="G76" s="681">
        <f t="shared" si="10"/>
        <v>0</v>
      </c>
      <c r="H76" s="681">
        <f t="shared" si="10"/>
        <v>0</v>
      </c>
      <c r="I76" s="681">
        <f t="shared" si="10"/>
        <v>0</v>
      </c>
      <c r="J76" s="681">
        <f t="shared" si="10"/>
        <v>0</v>
      </c>
      <c r="K76" s="681">
        <f t="shared" si="10"/>
        <v>0</v>
      </c>
      <c r="L76" s="674">
        <f t="shared" si="6"/>
        <v>0</v>
      </c>
    </row>
    <row r="77" spans="1:12" ht="13.5" thickBot="1">
      <c r="A77" s="682"/>
      <c r="B77" s="661" t="s">
        <v>232</v>
      </c>
      <c r="C77" s="683">
        <f>SUM(C63:C76)</f>
        <v>0</v>
      </c>
      <c r="D77" s="683">
        <f t="shared" ref="D77:K77" si="11">SUM(D63:D76)</f>
        <v>0</v>
      </c>
      <c r="E77" s="683">
        <f t="shared" si="11"/>
        <v>0</v>
      </c>
      <c r="F77" s="683">
        <f t="shared" si="11"/>
        <v>0</v>
      </c>
      <c r="G77" s="683">
        <f t="shared" si="11"/>
        <v>0</v>
      </c>
      <c r="H77" s="683">
        <f t="shared" si="11"/>
        <v>0</v>
      </c>
      <c r="I77" s="683">
        <f t="shared" si="11"/>
        <v>0</v>
      </c>
      <c r="J77" s="683">
        <f t="shared" si="11"/>
        <v>0</v>
      </c>
      <c r="K77" s="683">
        <f t="shared" si="11"/>
        <v>0</v>
      </c>
      <c r="L77" s="684">
        <f>SUM(L63:L76)</f>
        <v>0</v>
      </c>
    </row>
    <row r="78" spans="1:12">
      <c r="A78" s="211"/>
      <c r="B78" s="211"/>
      <c r="C78" s="211"/>
      <c r="D78" s="211"/>
      <c r="E78" s="211"/>
      <c r="F78" s="211"/>
      <c r="G78" s="211"/>
      <c r="H78" s="211"/>
      <c r="I78" s="211"/>
      <c r="J78" s="211"/>
      <c r="K78" s="211"/>
      <c r="L78" s="678"/>
    </row>
    <row r="79" spans="1:12" ht="13.5" thickBot="1">
      <c r="A79" s="211"/>
      <c r="B79" s="211"/>
      <c r="C79" s="211"/>
      <c r="D79" s="211"/>
      <c r="E79" s="211"/>
      <c r="F79" s="211"/>
      <c r="G79" s="211"/>
      <c r="H79" s="211"/>
      <c r="I79" s="211"/>
      <c r="J79" s="211"/>
      <c r="K79" s="211"/>
      <c r="L79" s="678"/>
    </row>
    <row r="80" spans="1:12" ht="15.75" thickBot="1">
      <c r="A80" s="2770" t="s">
        <v>658</v>
      </c>
      <c r="B80" s="2771"/>
      <c r="C80" s="2771"/>
      <c r="D80" s="2771"/>
      <c r="E80" s="2771"/>
      <c r="F80" s="2771"/>
      <c r="G80" s="2771"/>
      <c r="H80" s="2771"/>
      <c r="I80" s="2771"/>
      <c r="J80" s="2771"/>
      <c r="K80" s="2771"/>
      <c r="L80" s="2772"/>
    </row>
    <row r="81" spans="1:12" ht="13.5" thickBot="1">
      <c r="A81" s="211"/>
      <c r="B81" s="211"/>
      <c r="C81" s="211"/>
      <c r="D81" s="211"/>
      <c r="E81" s="211"/>
      <c r="F81" s="211"/>
      <c r="G81" s="211"/>
      <c r="H81" s="211"/>
      <c r="I81" s="211"/>
      <c r="J81" s="211"/>
      <c r="K81" s="211"/>
      <c r="L81" s="211"/>
    </row>
    <row r="82" spans="1:12" ht="13.5" thickBot="1">
      <c r="A82" s="1946"/>
      <c r="B82" s="1942"/>
      <c r="C82" s="1942"/>
      <c r="D82" s="1942"/>
      <c r="E82" s="1942"/>
      <c r="F82" s="1942"/>
      <c r="G82" s="1942"/>
      <c r="H82" s="1942"/>
      <c r="I82" s="1942"/>
      <c r="J82" s="1942"/>
      <c r="K82" s="1935"/>
      <c r="L82" s="1943" t="s">
        <v>232</v>
      </c>
    </row>
    <row r="83" spans="1:12" ht="13.5" thickBot="1">
      <c r="A83" s="2773"/>
      <c r="B83" s="2774"/>
      <c r="C83" s="1944">
        <v>2008</v>
      </c>
      <c r="D83" s="1944">
        <v>2009</v>
      </c>
      <c r="E83" s="1944">
        <v>2010</v>
      </c>
      <c r="F83" s="1944">
        <v>2011</v>
      </c>
      <c r="G83" s="1944">
        <v>2012</v>
      </c>
      <c r="H83" s="1944">
        <v>2013</v>
      </c>
      <c r="I83" s="1945">
        <v>2014</v>
      </c>
      <c r="J83" s="1945">
        <v>2015</v>
      </c>
      <c r="K83" s="1393">
        <v>2016</v>
      </c>
      <c r="L83" s="685"/>
    </row>
    <row r="84" spans="1:12">
      <c r="A84" s="2764" t="s">
        <v>659</v>
      </c>
      <c r="B84" s="664">
        <v>2008</v>
      </c>
      <c r="C84" s="665">
        <v>0</v>
      </c>
      <c r="D84" s="667"/>
      <c r="E84" s="667"/>
      <c r="F84" s="667"/>
      <c r="G84" s="667"/>
      <c r="H84" s="667"/>
      <c r="I84" s="667"/>
      <c r="J84" s="667"/>
      <c r="K84" s="667"/>
      <c r="L84" s="674">
        <f>SUM(C84:K84)</f>
        <v>0</v>
      </c>
    </row>
    <row r="85" spans="1:12">
      <c r="A85" s="2775"/>
      <c r="B85" s="664">
        <v>2009</v>
      </c>
      <c r="C85" s="665">
        <v>0</v>
      </c>
      <c r="D85" s="665">
        <v>0</v>
      </c>
      <c r="E85" s="667"/>
      <c r="F85" s="667"/>
      <c r="G85" s="667"/>
      <c r="H85" s="667"/>
      <c r="I85" s="667"/>
      <c r="J85" s="667"/>
      <c r="K85" s="667"/>
      <c r="L85" s="674">
        <f t="shared" ref="L85:L97" si="12">SUM(C85:K85)</f>
        <v>0</v>
      </c>
    </row>
    <row r="86" spans="1:12">
      <c r="A86" s="2775"/>
      <c r="B86" s="664">
        <v>2010</v>
      </c>
      <c r="C86" s="665">
        <v>0</v>
      </c>
      <c r="D86" s="665">
        <v>0</v>
      </c>
      <c r="E86" s="665">
        <v>0</v>
      </c>
      <c r="F86" s="667"/>
      <c r="G86" s="667"/>
      <c r="H86" s="667"/>
      <c r="I86" s="667"/>
      <c r="J86" s="667"/>
      <c r="K86" s="667"/>
      <c r="L86" s="674">
        <f t="shared" si="12"/>
        <v>0</v>
      </c>
    </row>
    <row r="87" spans="1:12">
      <c r="A87" s="2775"/>
      <c r="B87" s="664">
        <v>2011</v>
      </c>
      <c r="C87" s="665">
        <v>0</v>
      </c>
      <c r="D87" s="665">
        <v>0</v>
      </c>
      <c r="E87" s="665">
        <v>0</v>
      </c>
      <c r="F87" s="665">
        <v>0</v>
      </c>
      <c r="G87" s="667"/>
      <c r="H87" s="667"/>
      <c r="I87" s="667"/>
      <c r="J87" s="667"/>
      <c r="K87" s="667"/>
      <c r="L87" s="674">
        <f t="shared" si="12"/>
        <v>0</v>
      </c>
    </row>
    <row r="88" spans="1:12">
      <c r="A88" s="2775"/>
      <c r="B88" s="664">
        <v>2012</v>
      </c>
      <c r="C88" s="665">
        <v>0</v>
      </c>
      <c r="D88" s="665">
        <v>0</v>
      </c>
      <c r="E88" s="665">
        <v>0</v>
      </c>
      <c r="F88" s="665">
        <v>0</v>
      </c>
      <c r="G88" s="665">
        <v>0</v>
      </c>
      <c r="H88" s="667"/>
      <c r="I88" s="667"/>
      <c r="J88" s="667"/>
      <c r="K88" s="667"/>
      <c r="L88" s="674">
        <f t="shared" si="12"/>
        <v>0</v>
      </c>
    </row>
    <row r="89" spans="1:12">
      <c r="A89" s="2775"/>
      <c r="B89" s="664">
        <v>2013</v>
      </c>
      <c r="C89" s="665">
        <v>0</v>
      </c>
      <c r="D89" s="665">
        <v>0</v>
      </c>
      <c r="E89" s="665">
        <v>0</v>
      </c>
      <c r="F89" s="665">
        <v>0</v>
      </c>
      <c r="G89" s="665">
        <v>0</v>
      </c>
      <c r="H89" s="665">
        <v>0</v>
      </c>
      <c r="I89" s="667"/>
      <c r="J89" s="667"/>
      <c r="K89" s="667"/>
      <c r="L89" s="674">
        <f t="shared" si="12"/>
        <v>0</v>
      </c>
    </row>
    <row r="90" spans="1:12">
      <c r="A90" s="2775"/>
      <c r="B90" s="664">
        <v>2014</v>
      </c>
      <c r="C90" s="665">
        <v>0</v>
      </c>
      <c r="D90" s="665">
        <v>0</v>
      </c>
      <c r="E90" s="665">
        <v>0</v>
      </c>
      <c r="F90" s="665">
        <v>0</v>
      </c>
      <c r="G90" s="665">
        <v>0</v>
      </c>
      <c r="H90" s="665">
        <v>0</v>
      </c>
      <c r="I90" s="665">
        <v>0</v>
      </c>
      <c r="J90" s="667"/>
      <c r="K90" s="667"/>
      <c r="L90" s="674">
        <f t="shared" si="12"/>
        <v>0</v>
      </c>
    </row>
    <row r="91" spans="1:12">
      <c r="A91" s="2775"/>
      <c r="B91" s="664">
        <v>2015</v>
      </c>
      <c r="C91" s="665">
        <v>0</v>
      </c>
      <c r="D91" s="665">
        <v>0</v>
      </c>
      <c r="E91" s="665">
        <v>0</v>
      </c>
      <c r="F91" s="665">
        <v>0</v>
      </c>
      <c r="G91" s="665">
        <v>0</v>
      </c>
      <c r="H91" s="665">
        <v>0</v>
      </c>
      <c r="I91" s="665">
        <v>0</v>
      </c>
      <c r="J91" s="665">
        <v>0</v>
      </c>
      <c r="K91" s="667"/>
      <c r="L91" s="674">
        <f t="shared" si="12"/>
        <v>0</v>
      </c>
    </row>
    <row r="92" spans="1:12">
      <c r="A92" s="2775"/>
      <c r="B92" s="664">
        <v>2016</v>
      </c>
      <c r="C92" s="665">
        <v>0</v>
      </c>
      <c r="D92" s="665">
        <v>0</v>
      </c>
      <c r="E92" s="665">
        <v>0</v>
      </c>
      <c r="F92" s="665">
        <v>0</v>
      </c>
      <c r="G92" s="665">
        <v>0</v>
      </c>
      <c r="H92" s="665">
        <v>0</v>
      </c>
      <c r="I92" s="665">
        <v>0</v>
      </c>
      <c r="J92" s="665">
        <v>0</v>
      </c>
      <c r="K92" s="665">
        <v>0</v>
      </c>
      <c r="L92" s="674">
        <f t="shared" si="12"/>
        <v>0</v>
      </c>
    </row>
    <row r="93" spans="1:12">
      <c r="A93" s="2775"/>
      <c r="B93" s="664">
        <v>2017</v>
      </c>
      <c r="C93" s="665">
        <v>0</v>
      </c>
      <c r="D93" s="665">
        <v>0</v>
      </c>
      <c r="E93" s="665">
        <v>0</v>
      </c>
      <c r="F93" s="665">
        <v>0</v>
      </c>
      <c r="G93" s="665">
        <v>0</v>
      </c>
      <c r="H93" s="665">
        <v>0</v>
      </c>
      <c r="I93" s="665">
        <v>0</v>
      </c>
      <c r="J93" s="665">
        <v>0</v>
      </c>
      <c r="K93" s="665">
        <v>0</v>
      </c>
      <c r="L93" s="674">
        <f t="shared" si="12"/>
        <v>0</v>
      </c>
    </row>
    <row r="94" spans="1:12">
      <c r="A94" s="2775"/>
      <c r="B94" s="664">
        <v>2018</v>
      </c>
      <c r="C94" s="665">
        <v>0</v>
      </c>
      <c r="D94" s="665">
        <v>0</v>
      </c>
      <c r="E94" s="665">
        <v>0</v>
      </c>
      <c r="F94" s="665">
        <v>0</v>
      </c>
      <c r="G94" s="665">
        <v>0</v>
      </c>
      <c r="H94" s="665">
        <v>0</v>
      </c>
      <c r="I94" s="665">
        <v>0</v>
      </c>
      <c r="J94" s="665">
        <v>0</v>
      </c>
      <c r="K94" s="665">
        <v>0</v>
      </c>
      <c r="L94" s="674">
        <f t="shared" si="12"/>
        <v>0</v>
      </c>
    </row>
    <row r="95" spans="1:12">
      <c r="A95" s="2775"/>
      <c r="B95" s="664">
        <v>2019</v>
      </c>
      <c r="C95" s="665">
        <v>0</v>
      </c>
      <c r="D95" s="665">
        <v>0</v>
      </c>
      <c r="E95" s="665">
        <v>0</v>
      </c>
      <c r="F95" s="665">
        <v>0</v>
      </c>
      <c r="G95" s="665">
        <v>0</v>
      </c>
      <c r="H95" s="665">
        <v>0</v>
      </c>
      <c r="I95" s="665">
        <v>0</v>
      </c>
      <c r="J95" s="665">
        <v>0</v>
      </c>
      <c r="K95" s="665">
        <v>0</v>
      </c>
      <c r="L95" s="674">
        <f t="shared" si="12"/>
        <v>0</v>
      </c>
    </row>
    <row r="96" spans="1:12">
      <c r="A96" s="2775"/>
      <c r="B96" s="664">
        <v>2020</v>
      </c>
      <c r="C96" s="665">
        <v>0</v>
      </c>
      <c r="D96" s="665">
        <v>0</v>
      </c>
      <c r="E96" s="665">
        <v>0</v>
      </c>
      <c r="F96" s="665">
        <v>0</v>
      </c>
      <c r="G96" s="665">
        <v>0</v>
      </c>
      <c r="H96" s="665">
        <v>0</v>
      </c>
      <c r="I96" s="665">
        <v>0</v>
      </c>
      <c r="J96" s="665">
        <v>0</v>
      </c>
      <c r="K96" s="665">
        <v>0</v>
      </c>
      <c r="L96" s="674">
        <f t="shared" si="12"/>
        <v>0</v>
      </c>
    </row>
    <row r="97" spans="1:12" ht="13.5" thickBot="1">
      <c r="A97" s="2775"/>
      <c r="B97" s="664">
        <v>2021</v>
      </c>
      <c r="C97" s="665">
        <v>0</v>
      </c>
      <c r="D97" s="665">
        <v>0</v>
      </c>
      <c r="E97" s="665">
        <v>0</v>
      </c>
      <c r="F97" s="665">
        <v>0</v>
      </c>
      <c r="G97" s="665">
        <v>0</v>
      </c>
      <c r="H97" s="665">
        <v>0</v>
      </c>
      <c r="I97" s="665">
        <v>0</v>
      </c>
      <c r="J97" s="665">
        <v>0</v>
      </c>
      <c r="K97" s="665">
        <v>0</v>
      </c>
      <c r="L97" s="674">
        <f t="shared" si="12"/>
        <v>0</v>
      </c>
    </row>
    <row r="98" spans="1:12" ht="13.5" thickBot="1">
      <c r="A98" s="2776"/>
      <c r="B98" s="661" t="s">
        <v>232</v>
      </c>
      <c r="C98" s="686">
        <f t="shared" ref="C98:H98" si="13">SUM(C84:C97)</f>
        <v>0</v>
      </c>
      <c r="D98" s="686">
        <f t="shared" si="13"/>
        <v>0</v>
      </c>
      <c r="E98" s="686">
        <f t="shared" si="13"/>
        <v>0</v>
      </c>
      <c r="F98" s="686">
        <f t="shared" si="13"/>
        <v>0</v>
      </c>
      <c r="G98" s="686">
        <f t="shared" si="13"/>
        <v>0</v>
      </c>
      <c r="H98" s="686">
        <f t="shared" si="13"/>
        <v>0</v>
      </c>
      <c r="I98" s="686">
        <f>SUM(I84:I97)</f>
        <v>0</v>
      </c>
      <c r="J98" s="686">
        <f t="shared" ref="J98:K98" si="14">SUM(J84:J97)</f>
        <v>0</v>
      </c>
      <c r="K98" s="686">
        <f t="shared" si="14"/>
        <v>0</v>
      </c>
      <c r="L98" s="686">
        <f>SUM(L84:L97)</f>
        <v>0</v>
      </c>
    </row>
    <row r="99" spans="1:12">
      <c r="A99" s="654"/>
    </row>
    <row r="100" spans="1:12">
      <c r="A100" s="654" t="s">
        <v>660</v>
      </c>
    </row>
    <row r="101" spans="1:12">
      <c r="A101" s="654" t="s">
        <v>661</v>
      </c>
    </row>
    <row r="103" spans="1:12" ht="15.75">
      <c r="A103" s="687" t="s">
        <v>554</v>
      </c>
      <c r="F103" s="688"/>
    </row>
    <row r="104" spans="1:12" ht="15">
      <c r="A104" s="689" t="s">
        <v>921</v>
      </c>
      <c r="F104" s="688"/>
    </row>
    <row r="105" spans="1:12" ht="15">
      <c r="A105" s="688"/>
      <c r="F105" s="688"/>
    </row>
    <row r="106" spans="1:12" ht="15">
      <c r="A106" s="688"/>
      <c r="F106" s="688"/>
    </row>
    <row r="107" spans="1:12" ht="15">
      <c r="A107" s="688"/>
      <c r="F107" s="688"/>
    </row>
    <row r="108" spans="1:12" ht="15.75" thickBot="1">
      <c r="A108" s="688"/>
      <c r="F108" s="688"/>
    </row>
    <row r="109" spans="1:12" ht="15.75" thickBot="1">
      <c r="A109" s="2777" t="s">
        <v>662</v>
      </c>
      <c r="B109" s="2778"/>
      <c r="C109" s="2778"/>
      <c r="D109" s="2778"/>
      <c r="E109" s="2778"/>
      <c r="F109" s="2778"/>
      <c r="G109" s="2778"/>
      <c r="H109" s="2778"/>
      <c r="I109" s="2778"/>
      <c r="J109" s="2778"/>
      <c r="K109" s="2778"/>
      <c r="L109" s="2779"/>
    </row>
    <row r="111" spans="1:12">
      <c r="A111" s="690" t="s">
        <v>663</v>
      </c>
      <c r="B111" s="691"/>
      <c r="F111" s="690" t="s">
        <v>664</v>
      </c>
      <c r="G111" s="691"/>
      <c r="H111" s="691"/>
      <c r="I111" s="691"/>
      <c r="J111" s="691"/>
      <c r="K111" s="691"/>
      <c r="L111" s="691"/>
    </row>
    <row r="113" spans="1:12">
      <c r="A113" s="692" t="s">
        <v>665</v>
      </c>
      <c r="B113" s="693"/>
      <c r="C113" s="693"/>
      <c r="D113" s="693"/>
      <c r="F113" s="692" t="s">
        <v>665</v>
      </c>
    </row>
    <row r="114" spans="1:12">
      <c r="A114" s="692"/>
      <c r="B114" s="693"/>
      <c r="C114" s="693"/>
      <c r="D114" s="693"/>
    </row>
    <row r="115" spans="1:12">
      <c r="A115" s="694" t="s">
        <v>666</v>
      </c>
      <c r="B115" s="693"/>
      <c r="C115" s="693"/>
      <c r="F115" s="694" t="s">
        <v>666</v>
      </c>
    </row>
    <row r="116" spans="1:12">
      <c r="A116" s="693"/>
      <c r="B116" s="693"/>
      <c r="C116" s="693"/>
      <c r="F116" s="693"/>
    </row>
    <row r="117" spans="1:12">
      <c r="A117" s="2758" t="s">
        <v>667</v>
      </c>
      <c r="B117" s="2758"/>
      <c r="C117" s="693"/>
      <c r="F117" s="695" t="s">
        <v>667</v>
      </c>
      <c r="G117" s="695"/>
      <c r="H117" s="693"/>
      <c r="I117" s="695" t="s">
        <v>668</v>
      </c>
      <c r="J117" s="1395"/>
      <c r="K117" s="1395"/>
      <c r="L117" s="695"/>
    </row>
    <row r="118" spans="1:12">
      <c r="A118" s="696"/>
      <c r="B118" s="693"/>
      <c r="C118" s="693"/>
      <c r="F118" s="696"/>
      <c r="G118" s="693"/>
      <c r="H118" s="693"/>
      <c r="I118" s="696"/>
      <c r="J118" s="700"/>
      <c r="K118" s="700"/>
      <c r="L118" s="693"/>
    </row>
    <row r="119" spans="1:12">
      <c r="A119" s="697">
        <v>12</v>
      </c>
      <c r="B119" s="693"/>
      <c r="C119" s="693"/>
      <c r="F119" s="697">
        <v>7</v>
      </c>
      <c r="G119" s="693"/>
      <c r="H119" s="693"/>
      <c r="I119" s="697"/>
      <c r="J119" s="700"/>
      <c r="K119" s="700"/>
      <c r="L119" s="693">
        <v>12</v>
      </c>
    </row>
    <row r="120" spans="1:12">
      <c r="A120" s="697"/>
      <c r="B120" s="693"/>
      <c r="C120" s="693"/>
      <c r="F120" s="697"/>
      <c r="G120" s="693"/>
      <c r="H120" s="693"/>
      <c r="I120" s="697"/>
      <c r="J120" s="700"/>
      <c r="K120" s="700"/>
      <c r="L120" s="693"/>
    </row>
    <row r="121" spans="1:12">
      <c r="A121" s="211"/>
      <c r="B121" s="211"/>
      <c r="C121" s="211"/>
      <c r="F121" s="211"/>
      <c r="G121" s="211"/>
      <c r="H121" s="211"/>
      <c r="I121" s="211"/>
      <c r="J121" s="211"/>
      <c r="K121" s="211"/>
      <c r="L121" s="211"/>
    </row>
    <row r="122" spans="1:12">
      <c r="A122" s="698" t="s">
        <v>669</v>
      </c>
      <c r="B122" s="699"/>
      <c r="C122" s="211"/>
      <c r="F122" s="698" t="s">
        <v>670</v>
      </c>
      <c r="G122" s="699"/>
      <c r="H122" s="700"/>
      <c r="I122" s="700"/>
      <c r="J122" s="700"/>
      <c r="K122" s="700"/>
      <c r="L122" s="700"/>
    </row>
    <row r="123" spans="1:12">
      <c r="A123" s="211"/>
      <c r="B123" s="211"/>
      <c r="C123" s="211"/>
      <c r="F123" s="211"/>
    </row>
    <row r="124" spans="1:12">
      <c r="A124" s="694" t="s">
        <v>671</v>
      </c>
      <c r="B124" s="693"/>
      <c r="C124" s="211"/>
      <c r="F124" s="694" t="s">
        <v>671</v>
      </c>
    </row>
    <row r="125" spans="1:12">
      <c r="A125" s="211"/>
      <c r="B125" s="211"/>
      <c r="C125" s="211"/>
    </row>
    <row r="126" spans="1:12">
      <c r="A126" s="693" t="s">
        <v>672</v>
      </c>
      <c r="B126" s="693"/>
      <c r="C126" s="211"/>
      <c r="F126" s="693" t="s">
        <v>673</v>
      </c>
      <c r="G126" s="693"/>
      <c r="H126" s="693"/>
      <c r="I126" s="693"/>
      <c r="J126" s="693"/>
      <c r="K126" s="693"/>
      <c r="L126" s="693"/>
    </row>
    <row r="127" spans="1:12">
      <c r="A127" s="211"/>
      <c r="B127" s="211"/>
      <c r="C127" s="211"/>
      <c r="F127" s="211"/>
      <c r="G127" s="211"/>
      <c r="H127" s="211"/>
      <c r="I127" s="211"/>
      <c r="J127" s="211"/>
      <c r="K127" s="211"/>
      <c r="L127" s="211"/>
    </row>
    <row r="128" spans="1:12">
      <c r="A128" s="2758" t="s">
        <v>674</v>
      </c>
      <c r="B128" s="2758"/>
      <c r="C128" s="211"/>
      <c r="F128" s="695" t="s">
        <v>675</v>
      </c>
      <c r="G128" s="695"/>
      <c r="H128" s="693"/>
      <c r="I128" s="695" t="s">
        <v>674</v>
      </c>
      <c r="J128" s="1395"/>
      <c r="K128" s="1395"/>
      <c r="L128" s="695"/>
    </row>
    <row r="129" spans="1:12">
      <c r="A129" s="696"/>
      <c r="B129" s="693"/>
      <c r="C129" s="211"/>
      <c r="F129" s="693">
        <v>7</v>
      </c>
      <c r="G129" s="701"/>
      <c r="H129" s="693"/>
      <c r="I129" s="696"/>
      <c r="J129" s="700"/>
      <c r="K129" s="700"/>
      <c r="L129" s="693"/>
    </row>
    <row r="130" spans="1:12">
      <c r="A130" s="702">
        <v>5</v>
      </c>
      <c r="B130" s="693"/>
      <c r="C130" s="211"/>
      <c r="F130" s="703">
        <v>5</v>
      </c>
      <c r="G130" s="704"/>
      <c r="H130" s="693"/>
      <c r="I130" s="700"/>
      <c r="J130" s="700"/>
      <c r="K130" s="700"/>
      <c r="L130" s="705">
        <v>5</v>
      </c>
    </row>
    <row r="131" spans="1:12">
      <c r="A131" s="697"/>
      <c r="B131" s="693"/>
      <c r="C131" s="211"/>
      <c r="F131" s="693">
        <v>12</v>
      </c>
      <c r="G131" s="706"/>
      <c r="H131" s="693"/>
      <c r="I131" s="697"/>
      <c r="J131" s="700"/>
      <c r="K131" s="700"/>
      <c r="L131" s="693"/>
    </row>
    <row r="132" spans="1:12">
      <c r="A132" s="700"/>
      <c r="B132" s="693"/>
      <c r="C132" s="211"/>
      <c r="F132" s="211"/>
    </row>
    <row r="133" spans="1:12">
      <c r="A133" s="700"/>
      <c r="B133" s="693"/>
      <c r="C133" s="211"/>
      <c r="F133" s="211"/>
    </row>
    <row r="134" spans="1:12">
      <c r="A134" s="700" t="s">
        <v>676</v>
      </c>
      <c r="B134" s="693"/>
      <c r="C134" s="211"/>
      <c r="F134" s="693" t="s">
        <v>677</v>
      </c>
      <c r="L134" s="700" t="s">
        <v>678</v>
      </c>
    </row>
    <row r="135" spans="1:12">
      <c r="A135" s="700"/>
      <c r="B135" s="693"/>
      <c r="C135" s="211"/>
      <c r="F135" s="693" t="s">
        <v>679</v>
      </c>
    </row>
    <row r="136" spans="1:12">
      <c r="A136" s="211"/>
      <c r="B136" s="211"/>
      <c r="C136" s="211"/>
      <c r="F136" s="211"/>
    </row>
    <row r="137" spans="1:12">
      <c r="A137" s="693"/>
      <c r="B137" s="693"/>
      <c r="C137" s="211"/>
      <c r="F137" s="693" t="s">
        <v>794</v>
      </c>
    </row>
    <row r="138" spans="1:12">
      <c r="A138" s="693"/>
      <c r="B138" s="693"/>
      <c r="C138" s="211"/>
      <c r="F138" s="693" t="s">
        <v>680</v>
      </c>
    </row>
    <row r="139" spans="1:12">
      <c r="A139" s="693"/>
      <c r="B139" s="693"/>
      <c r="C139" s="211"/>
      <c r="F139" s="693" t="s">
        <v>681</v>
      </c>
    </row>
    <row r="140" spans="1:12">
      <c r="A140" s="707"/>
      <c r="B140" s="693"/>
      <c r="C140" s="211"/>
      <c r="F140" s="693" t="s">
        <v>682</v>
      </c>
    </row>
    <row r="141" spans="1:12">
      <c r="A141" s="211"/>
      <c r="B141" s="211"/>
      <c r="C141" s="211"/>
      <c r="D141" s="211"/>
    </row>
    <row r="142" spans="1:12">
      <c r="A142" s="692" t="s">
        <v>683</v>
      </c>
      <c r="B142" s="693"/>
      <c r="C142" s="211"/>
      <c r="D142" s="211"/>
      <c r="F142" s="692" t="s">
        <v>683</v>
      </c>
    </row>
    <row r="143" spans="1:12">
      <c r="A143" s="692"/>
      <c r="B143" s="693"/>
      <c r="C143" s="211"/>
      <c r="D143" s="211"/>
    </row>
    <row r="144" spans="1:12">
      <c r="A144" s="693" t="s">
        <v>684</v>
      </c>
      <c r="B144" s="693"/>
      <c r="C144" s="211"/>
      <c r="D144" s="211"/>
      <c r="F144" s="693" t="s">
        <v>684</v>
      </c>
    </row>
    <row r="145" spans="1:12">
      <c r="A145" s="693" t="s">
        <v>685</v>
      </c>
      <c r="B145" s="693"/>
      <c r="C145" s="211"/>
      <c r="D145" s="211"/>
      <c r="F145" s="693" t="s">
        <v>686</v>
      </c>
    </row>
    <row r="146" spans="1:12">
      <c r="A146" s="693" t="s">
        <v>687</v>
      </c>
      <c r="B146" s="693"/>
      <c r="C146" s="211"/>
      <c r="D146" s="211"/>
      <c r="F146" s="693" t="s">
        <v>688</v>
      </c>
    </row>
    <row r="147" spans="1:12">
      <c r="A147" s="211"/>
      <c r="B147" s="211"/>
      <c r="C147" s="211"/>
      <c r="D147" s="211"/>
      <c r="F147" s="211"/>
    </row>
    <row r="148" spans="1:12">
      <c r="A148" s="211"/>
      <c r="B148" s="211"/>
      <c r="C148" s="211"/>
      <c r="D148" s="211"/>
      <c r="F148" s="211"/>
    </row>
    <row r="149" spans="1:12">
      <c r="A149" s="693" t="s">
        <v>689</v>
      </c>
      <c r="B149" s="693"/>
      <c r="C149" s="211"/>
      <c r="D149" s="211"/>
      <c r="F149" s="693" t="s">
        <v>690</v>
      </c>
    </row>
    <row r="150" spans="1:12">
      <c r="A150" s="693" t="s">
        <v>691</v>
      </c>
      <c r="B150" s="693"/>
      <c r="C150" s="211"/>
      <c r="D150" s="211"/>
      <c r="F150" s="693" t="s">
        <v>691</v>
      </c>
    </row>
    <row r="151" spans="1:12">
      <c r="A151" s="211"/>
      <c r="B151" s="211"/>
      <c r="C151" s="211"/>
      <c r="D151" s="211"/>
    </row>
    <row r="152" spans="1:12">
      <c r="A152" s="693"/>
      <c r="B152" s="693"/>
      <c r="C152" s="211"/>
      <c r="D152" s="211"/>
      <c r="F152" s="693"/>
      <c r="G152" s="693"/>
      <c r="H152" s="695" t="s">
        <v>674</v>
      </c>
      <c r="I152" s="695"/>
      <c r="J152" s="1396"/>
      <c r="K152" s="1396"/>
      <c r="L152" s="211"/>
    </row>
    <row r="153" spans="1:12">
      <c r="A153" s="693"/>
      <c r="B153" s="693"/>
      <c r="C153" s="211"/>
      <c r="D153" s="211"/>
      <c r="F153" s="693"/>
      <c r="G153" s="693"/>
      <c r="H153" s="708"/>
      <c r="I153" s="701"/>
      <c r="J153" s="700"/>
      <c r="K153" s="700"/>
      <c r="L153" s="693"/>
    </row>
    <row r="154" spans="1:12">
      <c r="A154" s="693"/>
      <c r="B154" s="707"/>
      <c r="C154" s="211"/>
      <c r="D154" s="211"/>
      <c r="F154" s="693"/>
      <c r="G154" s="707"/>
      <c r="H154" s="709">
        <v>5</v>
      </c>
      <c r="I154" s="705">
        <v>5</v>
      </c>
      <c r="J154" s="1397"/>
      <c r="K154" s="1397"/>
      <c r="L154" s="700"/>
    </row>
    <row r="155" spans="1:12">
      <c r="A155" s="693"/>
      <c r="B155" s="693"/>
      <c r="C155" s="211"/>
      <c r="D155" s="211"/>
      <c r="F155" s="693"/>
      <c r="G155" s="693"/>
      <c r="H155" s="700"/>
      <c r="I155" s="706"/>
      <c r="J155" s="700"/>
      <c r="K155" s="700"/>
      <c r="L155" s="707"/>
    </row>
    <row r="156" spans="1:12">
      <c r="A156" s="211"/>
      <c r="B156" s="211"/>
      <c r="C156" s="211"/>
      <c r="D156" s="211"/>
      <c r="F156" s="211"/>
      <c r="G156" s="211"/>
      <c r="H156" s="211"/>
      <c r="I156" s="211"/>
      <c r="J156" s="211"/>
      <c r="K156" s="211"/>
      <c r="L156" s="211"/>
    </row>
    <row r="157" spans="1:12">
      <c r="A157" s="2759" t="s">
        <v>667</v>
      </c>
      <c r="B157" s="2759"/>
      <c r="C157" s="211"/>
      <c r="D157" s="211"/>
      <c r="F157" s="710" t="s">
        <v>667</v>
      </c>
      <c r="G157" s="710"/>
      <c r="H157" s="693"/>
      <c r="I157" s="710" t="s">
        <v>668</v>
      </c>
      <c r="J157" s="1398"/>
      <c r="K157" s="1398"/>
      <c r="L157" s="710"/>
    </row>
    <row r="158" spans="1:12">
      <c r="A158" s="696"/>
      <c r="B158" s="693"/>
      <c r="C158" s="211"/>
      <c r="D158" s="211"/>
      <c r="F158" s="696"/>
      <c r="G158" s="693"/>
      <c r="H158" s="693"/>
      <c r="I158" s="711"/>
      <c r="J158" s="1399"/>
      <c r="K158" s="1399"/>
      <c r="L158" s="693"/>
    </row>
    <row r="159" spans="1:12">
      <c r="A159" s="697">
        <v>9</v>
      </c>
      <c r="B159" s="693"/>
      <c r="C159" s="211"/>
      <c r="D159" s="211"/>
      <c r="F159" s="697">
        <v>14</v>
      </c>
      <c r="G159" s="712">
        <v>5</v>
      </c>
      <c r="H159" s="700"/>
      <c r="I159" s="713"/>
      <c r="J159" s="1400"/>
      <c r="K159" s="1400"/>
      <c r="L159" s="693">
        <v>9</v>
      </c>
    </row>
    <row r="160" spans="1:12">
      <c r="A160" s="697"/>
      <c r="B160" s="693"/>
      <c r="C160" s="211"/>
      <c r="D160" s="211"/>
      <c r="F160" s="697"/>
      <c r="G160" s="693"/>
      <c r="H160" s="693"/>
      <c r="I160" s="714"/>
      <c r="J160" s="1399"/>
      <c r="K160" s="1399"/>
      <c r="L160" s="693"/>
    </row>
    <row r="161" spans="1:6">
      <c r="A161" s="211"/>
      <c r="B161" s="211"/>
      <c r="C161" s="211"/>
      <c r="D161" s="211"/>
    </row>
    <row r="162" spans="1:6">
      <c r="A162" s="693" t="s">
        <v>692</v>
      </c>
      <c r="B162" s="693"/>
      <c r="C162" s="211"/>
      <c r="D162" s="211"/>
      <c r="F162" s="693" t="s">
        <v>692</v>
      </c>
    </row>
    <row r="163" spans="1:6">
      <c r="A163" s="211"/>
      <c r="B163" s="211"/>
      <c r="C163" s="211"/>
      <c r="D163" s="211"/>
    </row>
    <row r="164" spans="1:6">
      <c r="A164" s="211"/>
      <c r="B164" s="211"/>
      <c r="C164" s="211"/>
      <c r="D164" s="211"/>
    </row>
    <row r="165" spans="1:6">
      <c r="A165" s="211"/>
      <c r="B165" s="211"/>
      <c r="C165" s="211"/>
      <c r="D165" s="211"/>
    </row>
    <row r="166" spans="1:6">
      <c r="A166" s="211"/>
      <c r="B166" s="211"/>
      <c r="C166" s="211"/>
      <c r="D166" s="211"/>
    </row>
    <row r="167" spans="1:6">
      <c r="A167" s="211"/>
      <c r="B167" s="211"/>
      <c r="C167" s="211"/>
      <c r="D167" s="211"/>
    </row>
    <row r="168" spans="1:6">
      <c r="A168" s="211"/>
      <c r="B168" s="211"/>
      <c r="C168" s="211"/>
      <c r="D168" s="211"/>
    </row>
    <row r="169" spans="1:6">
      <c r="A169" s="211"/>
      <c r="B169" s="211"/>
      <c r="C169" s="211"/>
      <c r="D169" s="211"/>
    </row>
    <row r="170" spans="1:6">
      <c r="A170" s="211"/>
      <c r="B170" s="211"/>
      <c r="C170" s="211"/>
      <c r="D170" s="211"/>
    </row>
    <row r="171" spans="1:6">
      <c r="A171" s="211"/>
      <c r="B171" s="211"/>
      <c r="C171" s="211"/>
      <c r="D171" s="211"/>
    </row>
    <row r="172" spans="1:6">
      <c r="A172" s="211"/>
      <c r="B172" s="211"/>
      <c r="C172" s="211"/>
      <c r="D172" s="211"/>
    </row>
    <row r="173" spans="1:6">
      <c r="A173" s="211"/>
      <c r="B173" s="211"/>
      <c r="C173" s="211"/>
      <c r="D173" s="211"/>
    </row>
    <row r="174" spans="1:6">
      <c r="A174" s="211"/>
      <c r="B174" s="211"/>
      <c r="C174" s="211"/>
      <c r="D174" s="211"/>
    </row>
    <row r="175" spans="1:6">
      <c r="A175" s="211"/>
      <c r="B175" s="211"/>
      <c r="C175" s="211"/>
      <c r="D175" s="211"/>
    </row>
  </sheetData>
  <mergeCells count="21">
    <mergeCell ref="A25:A35"/>
    <mergeCell ref="A5:L5"/>
    <mergeCell ref="A21:L21"/>
    <mergeCell ref="A23:L23"/>
    <mergeCell ref="A24:B24"/>
    <mergeCell ref="C7:K7"/>
    <mergeCell ref="D17:E18"/>
    <mergeCell ref="B14:I14"/>
    <mergeCell ref="A128:B128"/>
    <mergeCell ref="A157:B157"/>
    <mergeCell ref="A117:B117"/>
    <mergeCell ref="A39:L39"/>
    <mergeCell ref="A40:L40"/>
    <mergeCell ref="A42:A56"/>
    <mergeCell ref="A61:L61"/>
    <mergeCell ref="A62:B62"/>
    <mergeCell ref="A63:A76"/>
    <mergeCell ref="A80:L80"/>
    <mergeCell ref="A83:B83"/>
    <mergeCell ref="A84:A98"/>
    <mergeCell ref="A109:L109"/>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ignoredErrors>
    <ignoredError sqref="L84:L97" formulaRange="1"/>
  </ignoredErrors>
  <drawing r:id="rId2"/>
</worksheet>
</file>

<file path=xl/worksheets/sheet84.xml><?xml version="1.0" encoding="utf-8"?>
<worksheet xmlns="http://schemas.openxmlformats.org/spreadsheetml/2006/main" xmlns:r="http://schemas.openxmlformats.org/officeDocument/2006/relationships">
  <sheetPr published="0">
    <tabColor rgb="FFFF0000"/>
  </sheetPr>
  <dimension ref="A1:L175"/>
  <sheetViews>
    <sheetView showGridLines="0" zoomScaleNormal="100" workbookViewId="0"/>
  </sheetViews>
  <sheetFormatPr baseColWidth="10" defaultRowHeight="12.75"/>
  <cols>
    <col min="1" max="1" width="17.28515625" style="206" customWidth="1"/>
    <col min="2" max="2" width="23.5703125" style="206" customWidth="1"/>
    <col min="3" max="8" width="15.42578125" style="206" customWidth="1"/>
    <col min="9" max="11" width="14.85546875" style="206" customWidth="1"/>
    <col min="12" max="12" width="13" style="206" customWidth="1"/>
    <col min="13" max="16384" width="11.42578125" style="206"/>
  </cols>
  <sheetData>
    <row r="1" spans="1:12" ht="18">
      <c r="A1" s="80" t="s">
        <v>1426</v>
      </c>
      <c r="B1" s="84"/>
      <c r="C1" s="84"/>
      <c r="D1" s="84"/>
      <c r="E1" s="84"/>
      <c r="F1" s="84"/>
      <c r="G1" s="84"/>
      <c r="H1" s="84"/>
      <c r="I1" s="84"/>
      <c r="J1" s="84"/>
      <c r="K1" s="84"/>
      <c r="L1" s="84"/>
    </row>
    <row r="2" spans="1:12" ht="18" customHeight="1">
      <c r="A2" s="62" t="str">
        <f>'PAGE DE GARDE'!C8</f>
        <v>GAZ</v>
      </c>
      <c r="B2" s="73"/>
      <c r="C2" s="948" t="str">
        <f>'PAGE DE GARDE'!C10</f>
        <v>REALITE 2015 V0</v>
      </c>
      <c r="D2" s="639"/>
      <c r="E2" s="639"/>
      <c r="F2" s="639"/>
      <c r="G2" s="639"/>
      <c r="H2" s="639"/>
      <c r="I2" s="639"/>
      <c r="J2" s="639"/>
      <c r="K2" s="639"/>
      <c r="L2" s="639"/>
    </row>
    <row r="3" spans="1:12" ht="13.5" customHeight="1">
      <c r="A3" s="271" t="str">
        <f>'PAGE DE GARDE'!C7</f>
        <v>GRD</v>
      </c>
      <c r="B3" s="73"/>
      <c r="C3" s="62"/>
      <c r="D3" s="639"/>
      <c r="E3" s="639"/>
      <c r="F3" s="639"/>
      <c r="G3" s="639"/>
      <c r="H3" s="639"/>
      <c r="I3" s="639"/>
      <c r="J3" s="639"/>
      <c r="K3" s="639"/>
      <c r="L3" s="639"/>
    </row>
    <row r="5" spans="1:12" ht="15.75">
      <c r="A5" s="2780" t="s">
        <v>1427</v>
      </c>
      <c r="B5" s="2780"/>
      <c r="C5" s="2780"/>
      <c r="D5" s="2780"/>
      <c r="E5" s="2780"/>
      <c r="F5" s="2780"/>
      <c r="G5" s="2780"/>
      <c r="H5" s="2780"/>
      <c r="I5" s="2780"/>
      <c r="J5" s="2780"/>
      <c r="K5" s="2780"/>
      <c r="L5" s="2780"/>
    </row>
    <row r="6" spans="1:12" ht="13.5" thickBot="1"/>
    <row r="7" spans="1:12" ht="21" customHeight="1" thickBot="1">
      <c r="C7" s="2782"/>
      <c r="D7" s="2783"/>
      <c r="E7" s="2783"/>
      <c r="F7" s="2783"/>
      <c r="G7" s="2783"/>
      <c r="H7" s="2783"/>
      <c r="I7" s="2783"/>
      <c r="J7" s="2783"/>
      <c r="K7" s="2784"/>
    </row>
    <row r="8" spans="1:12" ht="13.5" thickBot="1">
      <c r="C8" s="2193">
        <v>2008</v>
      </c>
      <c r="D8" s="640">
        <v>2009</v>
      </c>
      <c r="E8" s="2194">
        <v>2010</v>
      </c>
      <c r="F8" s="640">
        <v>2011</v>
      </c>
      <c r="G8" s="2194">
        <v>2012</v>
      </c>
      <c r="H8" s="2194">
        <v>2013</v>
      </c>
      <c r="I8" s="2194">
        <v>2014</v>
      </c>
      <c r="J8" s="2194">
        <v>2015</v>
      </c>
      <c r="K8" s="2194">
        <v>2016</v>
      </c>
    </row>
    <row r="9" spans="1:12">
      <c r="B9" s="641" t="s">
        <v>647</v>
      </c>
      <c r="C9" s="642"/>
      <c r="D9" s="643"/>
      <c r="E9" s="644"/>
      <c r="F9" s="643"/>
      <c r="G9" s="644"/>
      <c r="H9" s="644"/>
      <c r="I9" s="644"/>
      <c r="J9" s="644"/>
      <c r="K9" s="644"/>
    </row>
    <row r="10" spans="1:12">
      <c r="A10" s="41"/>
      <c r="B10" s="1961" t="s">
        <v>648</v>
      </c>
      <c r="C10" s="1962"/>
      <c r="D10" s="1963"/>
      <c r="E10" s="647"/>
      <c r="F10" s="646"/>
      <c r="G10" s="647"/>
      <c r="H10" s="647"/>
      <c r="I10" s="647"/>
      <c r="J10" s="647"/>
      <c r="K10" s="647"/>
    </row>
    <row r="11" spans="1:12" ht="13.5" thickBot="1">
      <c r="B11" s="641" t="s">
        <v>649</v>
      </c>
      <c r="C11" s="645"/>
      <c r="D11" s="646"/>
      <c r="E11" s="647"/>
      <c r="F11" s="646"/>
      <c r="G11" s="647"/>
      <c r="H11" s="647"/>
      <c r="I11" s="647"/>
      <c r="J11" s="647"/>
      <c r="K11" s="647"/>
    </row>
    <row r="12" spans="1:12" ht="27" customHeight="1" thickBot="1">
      <c r="B12" s="931" t="s">
        <v>824</v>
      </c>
      <c r="C12" s="648">
        <f t="shared" ref="C12:K12" si="0">SUM(C9:C11)</f>
        <v>0</v>
      </c>
      <c r="D12" s="648">
        <f t="shared" si="0"/>
        <v>0</v>
      </c>
      <c r="E12" s="648">
        <f t="shared" si="0"/>
        <v>0</v>
      </c>
      <c r="F12" s="648">
        <f t="shared" si="0"/>
        <v>0</v>
      </c>
      <c r="G12" s="648">
        <f t="shared" si="0"/>
        <v>0</v>
      </c>
      <c r="H12" s="648">
        <f t="shared" si="0"/>
        <v>0</v>
      </c>
      <c r="I12" s="649">
        <f t="shared" si="0"/>
        <v>0</v>
      </c>
      <c r="J12" s="649">
        <f t="shared" si="0"/>
        <v>0</v>
      </c>
      <c r="K12" s="649">
        <f t="shared" si="0"/>
        <v>0</v>
      </c>
    </row>
    <row r="13" spans="1:12" ht="35.25" customHeight="1" thickBot="1">
      <c r="A13" s="211"/>
      <c r="B13" s="932" t="s">
        <v>650</v>
      </c>
      <c r="C13" s="650"/>
      <c r="D13" s="650"/>
      <c r="E13" s="650"/>
      <c r="F13" s="650"/>
      <c r="G13" s="650"/>
      <c r="H13" s="651"/>
      <c r="I13" s="651"/>
      <c r="J13" s="651"/>
      <c r="K13" s="651"/>
    </row>
    <row r="14" spans="1:12" ht="27.75" customHeight="1">
      <c r="A14" s="211"/>
      <c r="B14" s="2787" t="s">
        <v>1467</v>
      </c>
      <c r="C14" s="2787"/>
      <c r="D14" s="2787"/>
      <c r="E14" s="2787"/>
      <c r="F14" s="2787"/>
      <c r="G14" s="2787"/>
      <c r="H14" s="2787"/>
      <c r="I14" s="2787"/>
      <c r="J14" s="653"/>
      <c r="K14" s="653"/>
      <c r="L14" s="211"/>
    </row>
    <row r="15" spans="1:12">
      <c r="A15" s="211"/>
      <c r="B15" s="211"/>
      <c r="C15" s="652"/>
      <c r="D15" s="652"/>
      <c r="E15" s="652"/>
      <c r="F15" s="652"/>
      <c r="G15" s="652"/>
      <c r="H15" s="652"/>
      <c r="I15" s="652"/>
      <c r="J15" s="652"/>
      <c r="K15" s="652"/>
      <c r="L15" s="211"/>
    </row>
    <row r="16" spans="1:12" ht="13.5" thickBot="1">
      <c r="A16" s="211"/>
      <c r="B16" s="211"/>
      <c r="C16" s="211"/>
      <c r="D16" s="211"/>
      <c r="E16" s="211"/>
      <c r="F16" s="211"/>
      <c r="G16" s="211"/>
      <c r="H16" s="211"/>
      <c r="I16" s="211"/>
      <c r="J16" s="211"/>
      <c r="K16" s="211"/>
      <c r="L16" s="211"/>
    </row>
    <row r="17" spans="1:12" ht="30.75" customHeight="1" thickBot="1">
      <c r="A17" s="211"/>
      <c r="B17" s="2304" t="s">
        <v>1464</v>
      </c>
      <c r="C17" s="2305"/>
      <c r="D17" s="2785" t="s">
        <v>1465</v>
      </c>
      <c r="E17" s="2786"/>
      <c r="F17" s="210"/>
      <c r="G17" s="211"/>
      <c r="H17" s="211"/>
      <c r="I17" s="211"/>
      <c r="J17" s="211"/>
      <c r="K17" s="211"/>
      <c r="L17" s="211"/>
    </row>
    <row r="18" spans="1:12" ht="35.25" customHeight="1" thickBot="1">
      <c r="A18" s="211"/>
      <c r="B18" s="2304" t="s">
        <v>1466</v>
      </c>
      <c r="C18" s="2306"/>
      <c r="D18" s="2785"/>
      <c r="E18" s="2786"/>
      <c r="F18" s="210"/>
      <c r="G18" s="211"/>
      <c r="H18" s="211"/>
      <c r="I18" s="211"/>
      <c r="J18" s="211"/>
      <c r="K18" s="211"/>
      <c r="L18" s="211"/>
    </row>
    <row r="19" spans="1:12">
      <c r="A19" s="211"/>
      <c r="B19" s="211"/>
      <c r="C19" s="211"/>
      <c r="D19" s="211"/>
      <c r="E19" s="211"/>
      <c r="F19" s="210"/>
      <c r="G19" s="211"/>
      <c r="H19" s="211"/>
      <c r="I19" s="211"/>
      <c r="J19" s="211"/>
      <c r="K19" s="211"/>
      <c r="L19" s="211"/>
    </row>
    <row r="20" spans="1:12" ht="13.5" thickBot="1">
      <c r="A20" s="211"/>
      <c r="B20" s="211"/>
      <c r="C20" s="211"/>
      <c r="D20" s="211"/>
      <c r="E20" s="211"/>
      <c r="F20" s="210"/>
      <c r="G20" s="211"/>
      <c r="H20" s="211"/>
      <c r="I20" s="211"/>
      <c r="J20" s="211"/>
      <c r="K20" s="211"/>
      <c r="L20" s="211"/>
    </row>
    <row r="21" spans="1:12" ht="15.75" thickBot="1">
      <c r="A21" s="2770" t="s">
        <v>651</v>
      </c>
      <c r="B21" s="2771"/>
      <c r="C21" s="2771"/>
      <c r="D21" s="2771"/>
      <c r="E21" s="2771"/>
      <c r="F21" s="2771"/>
      <c r="G21" s="2771"/>
      <c r="H21" s="2771"/>
      <c r="I21" s="2771"/>
      <c r="J21" s="2771"/>
      <c r="K21" s="2771"/>
      <c r="L21" s="2772"/>
    </row>
    <row r="22" spans="1:12" ht="15.75" thickBot="1">
      <c r="A22" s="2192"/>
      <c r="B22" s="2192"/>
      <c r="C22" s="2192"/>
      <c r="D22" s="2192"/>
      <c r="E22" s="2192"/>
      <c r="F22" s="2192"/>
      <c r="G22" s="2192"/>
      <c r="H22" s="2192"/>
      <c r="I22" s="2192"/>
      <c r="J22" s="2192"/>
      <c r="K22" s="2192"/>
      <c r="L22" s="2192"/>
    </row>
    <row r="23" spans="1:12" ht="13.5" thickBot="1">
      <c r="A23" s="2761" t="s">
        <v>652</v>
      </c>
      <c r="B23" s="2762"/>
      <c r="C23" s="2762"/>
      <c r="D23" s="2762"/>
      <c r="E23" s="2762"/>
      <c r="F23" s="2762"/>
      <c r="G23" s="2762"/>
      <c r="H23" s="2762"/>
      <c r="I23" s="2762"/>
      <c r="J23" s="2762"/>
      <c r="K23" s="2762"/>
      <c r="L23" s="2763"/>
    </row>
    <row r="24" spans="1:12" ht="13.5" thickBot="1">
      <c r="A24" s="2769"/>
      <c r="B24" s="2781"/>
      <c r="C24" s="656">
        <v>2008</v>
      </c>
      <c r="D24" s="657">
        <v>2009</v>
      </c>
      <c r="E24" s="658">
        <v>2010</v>
      </c>
      <c r="F24" s="658">
        <v>2011</v>
      </c>
      <c r="G24" s="658">
        <v>2012</v>
      </c>
      <c r="H24" s="659">
        <v>2013</v>
      </c>
      <c r="I24" s="660">
        <v>2014</v>
      </c>
      <c r="J24" s="1393">
        <v>2015</v>
      </c>
      <c r="K24" s="1393">
        <v>2016</v>
      </c>
      <c r="L24" s="661" t="s">
        <v>369</v>
      </c>
    </row>
    <row r="25" spans="1:12" ht="12.75" customHeight="1">
      <c r="A25" s="2764"/>
      <c r="B25" s="664">
        <v>2008</v>
      </c>
      <c r="C25" s="665">
        <v>0</v>
      </c>
      <c r="D25" s="667"/>
      <c r="E25" s="667"/>
      <c r="F25" s="667"/>
      <c r="G25" s="667"/>
      <c r="H25" s="667"/>
      <c r="I25" s="667"/>
      <c r="J25" s="667"/>
      <c r="K25" s="667"/>
      <c r="L25" s="663">
        <f>SUM(C25:K25)</f>
        <v>0</v>
      </c>
    </row>
    <row r="26" spans="1:12">
      <c r="A26" s="2764"/>
      <c r="B26" s="664">
        <v>2009</v>
      </c>
      <c r="C26" s="666">
        <v>0</v>
      </c>
      <c r="D26" s="665">
        <v>0</v>
      </c>
      <c r="E26" s="667"/>
      <c r="F26" s="667"/>
      <c r="G26" s="667"/>
      <c r="H26" s="667"/>
      <c r="I26" s="667"/>
      <c r="J26" s="667"/>
      <c r="K26" s="667"/>
      <c r="L26" s="663">
        <f t="shared" ref="L26:L34" si="1">SUM(C26:K26)</f>
        <v>0</v>
      </c>
    </row>
    <row r="27" spans="1:12">
      <c r="A27" s="2764"/>
      <c r="B27" s="664">
        <v>2010</v>
      </c>
      <c r="C27" s="666">
        <v>0</v>
      </c>
      <c r="D27" s="665">
        <v>0</v>
      </c>
      <c r="E27" s="665">
        <v>0</v>
      </c>
      <c r="F27" s="667"/>
      <c r="G27" s="667"/>
      <c r="H27" s="667"/>
      <c r="I27" s="667"/>
      <c r="J27" s="667"/>
      <c r="K27" s="667"/>
      <c r="L27" s="663">
        <f t="shared" si="1"/>
        <v>0</v>
      </c>
    </row>
    <row r="28" spans="1:12">
      <c r="A28" s="2764"/>
      <c r="B28" s="664">
        <v>2011</v>
      </c>
      <c r="C28" s="665">
        <v>0</v>
      </c>
      <c r="D28" s="665">
        <v>0</v>
      </c>
      <c r="E28" s="665">
        <v>0</v>
      </c>
      <c r="F28" s="665">
        <v>0</v>
      </c>
      <c r="G28" s="667"/>
      <c r="H28" s="667"/>
      <c r="I28" s="667"/>
      <c r="J28" s="667"/>
      <c r="K28" s="667"/>
      <c r="L28" s="663">
        <f t="shared" si="1"/>
        <v>0</v>
      </c>
    </row>
    <row r="29" spans="1:12">
      <c r="A29" s="2764"/>
      <c r="B29" s="664">
        <v>2012</v>
      </c>
      <c r="C29" s="665">
        <v>0</v>
      </c>
      <c r="D29" s="665">
        <v>0</v>
      </c>
      <c r="E29" s="665">
        <v>0</v>
      </c>
      <c r="F29" s="665">
        <v>0</v>
      </c>
      <c r="G29" s="665">
        <v>0</v>
      </c>
      <c r="H29" s="667"/>
      <c r="I29" s="667"/>
      <c r="J29" s="667"/>
      <c r="K29" s="667"/>
      <c r="L29" s="663">
        <f t="shared" si="1"/>
        <v>0</v>
      </c>
    </row>
    <row r="30" spans="1:12">
      <c r="A30" s="2764"/>
      <c r="B30" s="664">
        <v>2013</v>
      </c>
      <c r="C30" s="665">
        <v>0</v>
      </c>
      <c r="D30" s="665">
        <v>0</v>
      </c>
      <c r="E30" s="665">
        <v>0</v>
      </c>
      <c r="F30" s="665">
        <v>0</v>
      </c>
      <c r="G30" s="666">
        <v>0</v>
      </c>
      <c r="H30" s="665">
        <v>0</v>
      </c>
      <c r="I30" s="667"/>
      <c r="J30" s="667"/>
      <c r="K30" s="667"/>
      <c r="L30" s="663">
        <f t="shared" si="1"/>
        <v>0</v>
      </c>
    </row>
    <row r="31" spans="1:12">
      <c r="A31" s="2764"/>
      <c r="B31" s="664">
        <v>2014</v>
      </c>
      <c r="C31" s="665">
        <v>0</v>
      </c>
      <c r="D31" s="665">
        <v>0</v>
      </c>
      <c r="E31" s="665">
        <v>0</v>
      </c>
      <c r="F31" s="665">
        <v>0</v>
      </c>
      <c r="G31" s="666">
        <v>0</v>
      </c>
      <c r="H31" s="666">
        <v>0</v>
      </c>
      <c r="I31" s="665">
        <v>0</v>
      </c>
      <c r="J31" s="667"/>
      <c r="K31" s="667"/>
      <c r="L31" s="663">
        <f t="shared" si="1"/>
        <v>0</v>
      </c>
    </row>
    <row r="32" spans="1:12">
      <c r="A32" s="2764"/>
      <c r="B32" s="664">
        <v>2015</v>
      </c>
      <c r="C32" s="665">
        <v>0</v>
      </c>
      <c r="D32" s="665">
        <v>0</v>
      </c>
      <c r="E32" s="665">
        <v>0</v>
      </c>
      <c r="F32" s="665">
        <v>0</v>
      </c>
      <c r="G32" s="666">
        <v>0</v>
      </c>
      <c r="H32" s="666">
        <v>0</v>
      </c>
      <c r="I32" s="665">
        <v>0</v>
      </c>
      <c r="J32" s="665">
        <v>0</v>
      </c>
      <c r="K32" s="667"/>
      <c r="L32" s="663">
        <f t="shared" si="1"/>
        <v>0</v>
      </c>
    </row>
    <row r="33" spans="1:12">
      <c r="A33" s="2764"/>
      <c r="B33" s="664">
        <v>2016</v>
      </c>
      <c r="C33" s="665">
        <v>0</v>
      </c>
      <c r="D33" s="665">
        <v>0</v>
      </c>
      <c r="E33" s="665">
        <v>0</v>
      </c>
      <c r="F33" s="665">
        <v>0</v>
      </c>
      <c r="G33" s="666">
        <v>0</v>
      </c>
      <c r="H33" s="666">
        <v>0</v>
      </c>
      <c r="I33" s="666">
        <v>0</v>
      </c>
      <c r="J33" s="666">
        <v>0</v>
      </c>
      <c r="K33" s="666">
        <v>0</v>
      </c>
      <c r="L33" s="663">
        <f t="shared" si="1"/>
        <v>0</v>
      </c>
    </row>
    <row r="34" spans="1:12" ht="13.5" thickBot="1">
      <c r="A34" s="2764"/>
      <c r="B34" s="664">
        <v>2017</v>
      </c>
      <c r="C34" s="667"/>
      <c r="D34" s="667"/>
      <c r="E34" s="667"/>
      <c r="F34" s="667"/>
      <c r="G34" s="667"/>
      <c r="H34" s="667"/>
      <c r="I34" s="667"/>
      <c r="J34" s="666">
        <v>0</v>
      </c>
      <c r="K34" s="666">
        <v>0</v>
      </c>
      <c r="L34" s="663">
        <f t="shared" si="1"/>
        <v>0</v>
      </c>
    </row>
    <row r="35" spans="1:12" ht="13.5" thickBot="1">
      <c r="A35" s="2765"/>
      <c r="B35" s="668" t="s">
        <v>232</v>
      </c>
      <c r="C35" s="670">
        <f>SUM(C25:C34)</f>
        <v>0</v>
      </c>
      <c r="D35" s="670">
        <f t="shared" ref="D35:L35" si="2">SUM(D25:D34)</f>
        <v>0</v>
      </c>
      <c r="E35" s="670">
        <f t="shared" si="2"/>
        <v>0</v>
      </c>
      <c r="F35" s="670">
        <f t="shared" si="2"/>
        <v>0</v>
      </c>
      <c r="G35" s="670">
        <f t="shared" si="2"/>
        <v>0</v>
      </c>
      <c r="H35" s="670">
        <f t="shared" si="2"/>
        <v>0</v>
      </c>
      <c r="I35" s="670">
        <f t="shared" si="2"/>
        <v>0</v>
      </c>
      <c r="J35" s="670">
        <f t="shared" si="2"/>
        <v>0</v>
      </c>
      <c r="K35" s="670">
        <f t="shared" si="2"/>
        <v>0</v>
      </c>
      <c r="L35" s="670">
        <f t="shared" si="2"/>
        <v>0</v>
      </c>
    </row>
    <row r="36" spans="1:12">
      <c r="A36" s="211"/>
      <c r="B36" s="211"/>
      <c r="C36" s="210"/>
      <c r="D36" s="210"/>
      <c r="E36" s="210"/>
      <c r="F36" s="210"/>
      <c r="G36" s="210"/>
      <c r="H36" s="210"/>
      <c r="I36" s="210"/>
      <c r="J36" s="210"/>
      <c r="K36" s="210"/>
      <c r="L36" s="211"/>
    </row>
    <row r="37" spans="1:12">
      <c r="A37" s="654" t="s">
        <v>653</v>
      </c>
      <c r="B37" s="211"/>
      <c r="C37" s="210"/>
      <c r="D37" s="210"/>
      <c r="E37" s="210"/>
      <c r="F37" s="210"/>
      <c r="G37" s="210"/>
      <c r="H37" s="210"/>
      <c r="I37" s="210"/>
      <c r="J37" s="210"/>
      <c r="K37" s="210"/>
      <c r="L37" s="211"/>
    </row>
    <row r="38" spans="1:12">
      <c r="A38" s="654" t="s">
        <v>654</v>
      </c>
      <c r="B38" s="211"/>
      <c r="C38" s="210"/>
      <c r="D38" s="210"/>
      <c r="E38" s="210"/>
      <c r="F38" s="210"/>
      <c r="G38" s="210"/>
      <c r="H38" s="210"/>
      <c r="I38" s="210"/>
      <c r="J38" s="210"/>
      <c r="K38" s="210"/>
      <c r="L38" s="211"/>
    </row>
    <row r="39" spans="1:12" ht="15.75" thickBot="1">
      <c r="A39" s="2760"/>
      <c r="B39" s="2760"/>
      <c r="C39" s="2760"/>
      <c r="D39" s="2760"/>
      <c r="E39" s="2760"/>
      <c r="F39" s="2760"/>
      <c r="G39" s="2760"/>
      <c r="H39" s="2760"/>
      <c r="I39" s="2760"/>
      <c r="J39" s="2760"/>
      <c r="K39" s="2760"/>
      <c r="L39" s="2760"/>
    </row>
    <row r="40" spans="1:12" ht="13.5" thickBot="1">
      <c r="A40" s="2761" t="s">
        <v>1468</v>
      </c>
      <c r="B40" s="2762"/>
      <c r="C40" s="2762"/>
      <c r="D40" s="2762"/>
      <c r="E40" s="2762"/>
      <c r="F40" s="2762"/>
      <c r="G40" s="2762"/>
      <c r="H40" s="2762"/>
      <c r="I40" s="2762"/>
      <c r="J40" s="2762"/>
      <c r="K40" s="2762"/>
      <c r="L40" s="2763"/>
    </row>
    <row r="41" spans="1:12" ht="13.5" thickBot="1">
      <c r="A41" s="671"/>
      <c r="B41" s="672"/>
      <c r="C41" s="656">
        <v>2008</v>
      </c>
      <c r="D41" s="657">
        <v>2009</v>
      </c>
      <c r="E41" s="658">
        <v>2010</v>
      </c>
      <c r="F41" s="658">
        <v>2011</v>
      </c>
      <c r="G41" s="658">
        <v>2012</v>
      </c>
      <c r="H41" s="659">
        <v>2013</v>
      </c>
      <c r="I41" s="660">
        <v>2014</v>
      </c>
      <c r="J41" s="1935">
        <v>2015</v>
      </c>
      <c r="K41" s="1935">
        <v>2016</v>
      </c>
      <c r="L41" s="673" t="s">
        <v>369</v>
      </c>
    </row>
    <row r="42" spans="1:12">
      <c r="A42" s="2764"/>
      <c r="B42" s="664">
        <v>2008</v>
      </c>
      <c r="C42" s="662"/>
      <c r="D42" s="662"/>
      <c r="E42" s="662"/>
      <c r="F42" s="662"/>
      <c r="G42" s="662"/>
      <c r="H42" s="662"/>
      <c r="I42" s="662"/>
      <c r="J42" s="662"/>
      <c r="K42" s="662"/>
      <c r="L42" s="674">
        <f t="shared" ref="L42:L55" si="3">SUM(C42:I42)</f>
        <v>0</v>
      </c>
    </row>
    <row r="43" spans="1:12">
      <c r="A43" s="2764"/>
      <c r="B43" s="664">
        <v>2009</v>
      </c>
      <c r="C43" s="662"/>
      <c r="D43" s="662"/>
      <c r="E43" s="662"/>
      <c r="F43" s="662"/>
      <c r="G43" s="662"/>
      <c r="H43" s="662"/>
      <c r="I43" s="662"/>
      <c r="J43" s="662"/>
      <c r="K43" s="662"/>
      <c r="L43" s="674">
        <f t="shared" si="3"/>
        <v>0</v>
      </c>
    </row>
    <row r="44" spans="1:12">
      <c r="A44" s="2764"/>
      <c r="B44" s="664">
        <v>2010</v>
      </c>
      <c r="C44" s="662"/>
      <c r="D44" s="662"/>
      <c r="E44" s="662"/>
      <c r="F44" s="662"/>
      <c r="G44" s="662"/>
      <c r="H44" s="662"/>
      <c r="I44" s="662"/>
      <c r="J44" s="662"/>
      <c r="K44" s="662"/>
      <c r="L44" s="674">
        <f t="shared" si="3"/>
        <v>0</v>
      </c>
    </row>
    <row r="45" spans="1:12">
      <c r="A45" s="2764"/>
      <c r="B45" s="664">
        <v>2011</v>
      </c>
      <c r="C45" s="662"/>
      <c r="D45" s="662"/>
      <c r="E45" s="662"/>
      <c r="F45" s="662"/>
      <c r="G45" s="662"/>
      <c r="H45" s="662"/>
      <c r="I45" s="662"/>
      <c r="J45" s="662"/>
      <c r="K45" s="662"/>
      <c r="L45" s="674">
        <f t="shared" si="3"/>
        <v>0</v>
      </c>
    </row>
    <row r="46" spans="1:12" ht="12.75" customHeight="1">
      <c r="A46" s="2764"/>
      <c r="B46" s="664">
        <v>2012</v>
      </c>
      <c r="C46" s="662"/>
      <c r="D46" s="662"/>
      <c r="E46" s="662"/>
      <c r="F46" s="662"/>
      <c r="G46" s="662"/>
      <c r="H46" s="662"/>
      <c r="I46" s="662"/>
      <c r="J46" s="667"/>
      <c r="K46" s="667"/>
      <c r="L46" s="674">
        <f t="shared" si="3"/>
        <v>0</v>
      </c>
    </row>
    <row r="47" spans="1:12">
      <c r="A47" s="2764"/>
      <c r="B47" s="664">
        <v>2013</v>
      </c>
      <c r="C47" s="662"/>
      <c r="D47" s="662"/>
      <c r="E47" s="662"/>
      <c r="F47" s="662"/>
      <c r="G47" s="662"/>
      <c r="H47" s="662"/>
      <c r="I47" s="662"/>
      <c r="J47" s="667"/>
      <c r="K47" s="667"/>
      <c r="L47" s="674">
        <f t="shared" si="3"/>
        <v>0</v>
      </c>
    </row>
    <row r="48" spans="1:12">
      <c r="A48" s="2764"/>
      <c r="B48" s="664">
        <v>2014</v>
      </c>
      <c r="C48" s="662"/>
      <c r="D48" s="662"/>
      <c r="E48" s="662"/>
      <c r="F48" s="662"/>
      <c r="G48" s="662"/>
      <c r="H48" s="662"/>
      <c r="I48" s="662"/>
      <c r="J48" s="667"/>
      <c r="K48" s="667"/>
      <c r="L48" s="674">
        <f t="shared" si="3"/>
        <v>0</v>
      </c>
    </row>
    <row r="49" spans="1:12" ht="12.75" customHeight="1">
      <c r="A49" s="2764"/>
      <c r="B49" s="664">
        <v>2015</v>
      </c>
      <c r="C49" s="662"/>
      <c r="D49" s="662"/>
      <c r="E49" s="662"/>
      <c r="F49" s="662"/>
      <c r="G49" s="662"/>
      <c r="H49" s="662"/>
      <c r="I49" s="662"/>
      <c r="J49" s="667"/>
      <c r="K49" s="667"/>
      <c r="L49" s="674">
        <f t="shared" si="3"/>
        <v>0</v>
      </c>
    </row>
    <row r="50" spans="1:12">
      <c r="A50" s="2764"/>
      <c r="B50" s="664">
        <v>2016</v>
      </c>
      <c r="C50" s="662"/>
      <c r="D50" s="662"/>
      <c r="E50" s="662"/>
      <c r="F50" s="662"/>
      <c r="G50" s="662"/>
      <c r="H50" s="662"/>
      <c r="I50" s="662"/>
      <c r="J50" s="667"/>
      <c r="K50" s="667"/>
      <c r="L50" s="674">
        <f t="shared" si="3"/>
        <v>0</v>
      </c>
    </row>
    <row r="51" spans="1:12">
      <c r="A51" s="2764"/>
      <c r="B51" s="664">
        <v>2017</v>
      </c>
      <c r="C51" s="665">
        <v>0</v>
      </c>
      <c r="D51" s="665">
        <v>0</v>
      </c>
      <c r="E51" s="665">
        <v>0</v>
      </c>
      <c r="F51" s="665">
        <v>0</v>
      </c>
      <c r="G51" s="665">
        <v>0</v>
      </c>
      <c r="H51" s="665">
        <v>0</v>
      </c>
      <c r="I51" s="665">
        <v>0</v>
      </c>
      <c r="J51" s="665">
        <v>0</v>
      </c>
      <c r="K51" s="665">
        <v>0</v>
      </c>
      <c r="L51" s="674">
        <f t="shared" si="3"/>
        <v>0</v>
      </c>
    </row>
    <row r="52" spans="1:12">
      <c r="A52" s="2764"/>
      <c r="B52" s="664">
        <v>2018</v>
      </c>
      <c r="C52" s="665">
        <v>0</v>
      </c>
      <c r="D52" s="665">
        <v>0</v>
      </c>
      <c r="E52" s="665">
        <v>0</v>
      </c>
      <c r="F52" s="665">
        <v>0</v>
      </c>
      <c r="G52" s="665">
        <v>0</v>
      </c>
      <c r="H52" s="665">
        <v>0</v>
      </c>
      <c r="I52" s="665">
        <v>0</v>
      </c>
      <c r="J52" s="665">
        <v>0</v>
      </c>
      <c r="K52" s="665">
        <v>0</v>
      </c>
      <c r="L52" s="674">
        <f t="shared" si="3"/>
        <v>0</v>
      </c>
    </row>
    <row r="53" spans="1:12">
      <c r="A53" s="2764"/>
      <c r="B53" s="664">
        <v>2019</v>
      </c>
      <c r="C53" s="665">
        <v>0</v>
      </c>
      <c r="D53" s="665">
        <v>0</v>
      </c>
      <c r="E53" s="665">
        <v>0</v>
      </c>
      <c r="F53" s="665">
        <v>0</v>
      </c>
      <c r="G53" s="665">
        <v>0</v>
      </c>
      <c r="H53" s="665">
        <v>0</v>
      </c>
      <c r="I53" s="665">
        <v>0</v>
      </c>
      <c r="J53" s="665">
        <v>0</v>
      </c>
      <c r="K53" s="665">
        <v>0</v>
      </c>
      <c r="L53" s="674">
        <f t="shared" si="3"/>
        <v>0</v>
      </c>
    </row>
    <row r="54" spans="1:12">
      <c r="A54" s="2764"/>
      <c r="B54" s="664">
        <v>2020</v>
      </c>
      <c r="C54" s="665">
        <v>0</v>
      </c>
      <c r="D54" s="665">
        <v>0</v>
      </c>
      <c r="E54" s="665">
        <v>0</v>
      </c>
      <c r="F54" s="665">
        <v>0</v>
      </c>
      <c r="G54" s="665">
        <v>0</v>
      </c>
      <c r="H54" s="665">
        <v>0</v>
      </c>
      <c r="I54" s="665">
        <v>0</v>
      </c>
      <c r="J54" s="665">
        <v>0</v>
      </c>
      <c r="K54" s="665">
        <v>0</v>
      </c>
      <c r="L54" s="674">
        <f t="shared" si="3"/>
        <v>0</v>
      </c>
    </row>
    <row r="55" spans="1:12" ht="13.5" thickBot="1">
      <c r="A55" s="2764"/>
      <c r="B55" s="675">
        <v>2021</v>
      </c>
      <c r="C55" s="676">
        <v>0</v>
      </c>
      <c r="D55" s="676">
        <v>0</v>
      </c>
      <c r="E55" s="676">
        <v>0</v>
      </c>
      <c r="F55" s="676">
        <v>0</v>
      </c>
      <c r="G55" s="676">
        <v>0</v>
      </c>
      <c r="H55" s="676">
        <v>0</v>
      </c>
      <c r="I55" s="676">
        <v>0</v>
      </c>
      <c r="J55" s="676">
        <v>0</v>
      </c>
      <c r="K55" s="676">
        <v>0</v>
      </c>
      <c r="L55" s="677">
        <f t="shared" si="3"/>
        <v>0</v>
      </c>
    </row>
    <row r="56" spans="1:12" ht="13.5" thickBot="1">
      <c r="A56" s="2765"/>
      <c r="B56" s="668" t="s">
        <v>232</v>
      </c>
      <c r="C56" s="669">
        <f>SUM(C42:C55)</f>
        <v>0</v>
      </c>
      <c r="D56" s="669">
        <f t="shared" ref="D56:K56" si="4">SUM(D42:D55)</f>
        <v>0</v>
      </c>
      <c r="E56" s="669">
        <f t="shared" si="4"/>
        <v>0</v>
      </c>
      <c r="F56" s="669">
        <f t="shared" si="4"/>
        <v>0</v>
      </c>
      <c r="G56" s="669">
        <f t="shared" si="4"/>
        <v>0</v>
      </c>
      <c r="H56" s="669">
        <f t="shared" si="4"/>
        <v>0</v>
      </c>
      <c r="I56" s="669">
        <f t="shared" si="4"/>
        <v>0</v>
      </c>
      <c r="J56" s="669">
        <f t="shared" si="4"/>
        <v>0</v>
      </c>
      <c r="K56" s="669">
        <f t="shared" si="4"/>
        <v>0</v>
      </c>
      <c r="L56" s="669">
        <f>SUM(L42:L55)</f>
        <v>0</v>
      </c>
    </row>
    <row r="57" spans="1:12">
      <c r="A57" s="211"/>
      <c r="B57" s="211"/>
      <c r="C57" s="211"/>
      <c r="D57" s="211"/>
      <c r="E57" s="211"/>
      <c r="F57" s="211"/>
      <c r="G57" s="211"/>
      <c r="H57" s="211"/>
      <c r="I57" s="211"/>
      <c r="J57" s="211"/>
      <c r="K57" s="211"/>
      <c r="L57" s="678"/>
    </row>
    <row r="58" spans="1:12">
      <c r="A58" s="654" t="s">
        <v>655</v>
      </c>
      <c r="B58" s="211"/>
      <c r="C58" s="211"/>
      <c r="D58" s="211"/>
      <c r="E58" s="211"/>
      <c r="F58" s="211"/>
      <c r="G58" s="211"/>
      <c r="H58" s="211"/>
      <c r="I58" s="211"/>
      <c r="J58" s="211"/>
      <c r="K58" s="211"/>
      <c r="L58" s="678"/>
    </row>
    <row r="59" spans="1:12">
      <c r="A59" s="654" t="s">
        <v>656</v>
      </c>
      <c r="B59" s="211"/>
      <c r="C59" s="211"/>
      <c r="D59" s="211"/>
      <c r="E59" s="211"/>
      <c r="F59" s="211"/>
      <c r="G59" s="211"/>
      <c r="H59" s="211"/>
      <c r="I59" s="211"/>
      <c r="J59" s="211"/>
      <c r="K59" s="211"/>
      <c r="L59" s="678"/>
    </row>
    <row r="60" spans="1:12" ht="13.5" thickBot="1">
      <c r="A60" s="211"/>
      <c r="B60" s="211"/>
      <c r="C60" s="211"/>
      <c r="D60" s="211"/>
      <c r="E60" s="211"/>
      <c r="F60" s="211"/>
      <c r="G60" s="211"/>
      <c r="H60" s="211"/>
      <c r="I60" s="211"/>
      <c r="J60" s="211"/>
      <c r="K60" s="211"/>
      <c r="L60" s="678"/>
    </row>
    <row r="61" spans="1:12" ht="13.5" thickBot="1">
      <c r="A61" s="2761" t="s">
        <v>657</v>
      </c>
      <c r="B61" s="2762"/>
      <c r="C61" s="2766"/>
      <c r="D61" s="2766"/>
      <c r="E61" s="2766"/>
      <c r="F61" s="2766"/>
      <c r="G61" s="2766"/>
      <c r="H61" s="2766"/>
      <c r="I61" s="2766"/>
      <c r="J61" s="2766"/>
      <c r="K61" s="2766"/>
      <c r="L61" s="2763"/>
    </row>
    <row r="62" spans="1:12" ht="13.5" thickBot="1">
      <c r="A62" s="2767"/>
      <c r="B62" s="2768"/>
      <c r="C62" s="658">
        <v>2008</v>
      </c>
      <c r="D62" s="658">
        <v>2009</v>
      </c>
      <c r="E62" s="658">
        <v>2010</v>
      </c>
      <c r="F62" s="658">
        <v>2011</v>
      </c>
      <c r="G62" s="658">
        <v>2012</v>
      </c>
      <c r="H62" s="658">
        <v>2013</v>
      </c>
      <c r="I62" s="658">
        <v>2014</v>
      </c>
      <c r="J62" s="658">
        <v>2015</v>
      </c>
      <c r="K62" s="658">
        <v>2016</v>
      </c>
      <c r="L62" s="679" t="s">
        <v>369</v>
      </c>
    </row>
    <row r="63" spans="1:12">
      <c r="A63" s="2769"/>
      <c r="B63" s="664">
        <v>2008</v>
      </c>
      <c r="C63" s="680">
        <f>C25</f>
        <v>0</v>
      </c>
      <c r="D63" s="662"/>
      <c r="E63" s="667"/>
      <c r="F63" s="667"/>
      <c r="G63" s="667"/>
      <c r="H63" s="667"/>
      <c r="I63" s="667"/>
      <c r="J63" s="667"/>
      <c r="K63" s="667"/>
      <c r="L63" s="674">
        <f>SUM(C63:K63)</f>
        <v>0</v>
      </c>
    </row>
    <row r="64" spans="1:12">
      <c r="A64" s="2769"/>
      <c r="B64" s="664">
        <v>2009</v>
      </c>
      <c r="C64" s="680">
        <f>C26</f>
        <v>0</v>
      </c>
      <c r="D64" s="681">
        <f t="shared" ref="D64:D65" si="5">D26</f>
        <v>0</v>
      </c>
      <c r="E64" s="667"/>
      <c r="F64" s="667"/>
      <c r="G64" s="667"/>
      <c r="H64" s="667"/>
      <c r="I64" s="667"/>
      <c r="J64" s="667"/>
      <c r="K64" s="667"/>
      <c r="L64" s="674">
        <f t="shared" ref="L64:L76" si="6">SUM(C64:K64)</f>
        <v>0</v>
      </c>
    </row>
    <row r="65" spans="1:12">
      <c r="A65" s="2769"/>
      <c r="B65" s="664">
        <v>2010</v>
      </c>
      <c r="C65" s="680">
        <f>C27</f>
        <v>0</v>
      </c>
      <c r="D65" s="681">
        <f t="shared" si="5"/>
        <v>0</v>
      </c>
      <c r="E65" s="681">
        <f>E27</f>
        <v>0</v>
      </c>
      <c r="F65" s="667"/>
      <c r="G65" s="667"/>
      <c r="H65" s="667"/>
      <c r="I65" s="667"/>
      <c r="J65" s="667"/>
      <c r="K65" s="667"/>
      <c r="L65" s="674">
        <f t="shared" si="6"/>
        <v>0</v>
      </c>
    </row>
    <row r="66" spans="1:12">
      <c r="A66" s="2769"/>
      <c r="B66" s="664">
        <v>2011</v>
      </c>
      <c r="C66" s="680">
        <f>C28</f>
        <v>0</v>
      </c>
      <c r="D66" s="681">
        <f>D28</f>
        <v>0</v>
      </c>
      <c r="E66" s="681">
        <f t="shared" ref="E66:I71" si="7">E28</f>
        <v>0</v>
      </c>
      <c r="F66" s="681">
        <f>F28</f>
        <v>0</v>
      </c>
      <c r="G66" s="667"/>
      <c r="H66" s="667"/>
      <c r="I66" s="667"/>
      <c r="J66" s="667"/>
      <c r="K66" s="667"/>
      <c r="L66" s="674">
        <f t="shared" si="6"/>
        <v>0</v>
      </c>
    </row>
    <row r="67" spans="1:12">
      <c r="A67" s="2769"/>
      <c r="B67" s="664">
        <v>2012</v>
      </c>
      <c r="C67" s="680">
        <f t="shared" ref="C67:D71" si="8">C29</f>
        <v>0</v>
      </c>
      <c r="D67" s="681">
        <f t="shared" si="8"/>
        <v>0</v>
      </c>
      <c r="E67" s="681">
        <f t="shared" si="7"/>
        <v>0</v>
      </c>
      <c r="F67" s="681">
        <f t="shared" si="7"/>
        <v>0</v>
      </c>
      <c r="G67" s="681">
        <f>G29</f>
        <v>0</v>
      </c>
      <c r="H67" s="667"/>
      <c r="I67" s="667"/>
      <c r="J67" s="667"/>
      <c r="K67" s="667"/>
      <c r="L67" s="674">
        <f t="shared" si="6"/>
        <v>0</v>
      </c>
    </row>
    <row r="68" spans="1:12">
      <c r="A68" s="2769"/>
      <c r="B68" s="664">
        <v>2013</v>
      </c>
      <c r="C68" s="680">
        <f t="shared" si="8"/>
        <v>0</v>
      </c>
      <c r="D68" s="681">
        <f t="shared" si="8"/>
        <v>0</v>
      </c>
      <c r="E68" s="681">
        <f t="shared" si="7"/>
        <v>0</v>
      </c>
      <c r="F68" s="681">
        <f t="shared" si="7"/>
        <v>0</v>
      </c>
      <c r="G68" s="681">
        <f t="shared" si="7"/>
        <v>0</v>
      </c>
      <c r="H68" s="681">
        <f>H30</f>
        <v>0</v>
      </c>
      <c r="I68" s="667"/>
      <c r="J68" s="667"/>
      <c r="K68" s="667"/>
      <c r="L68" s="674">
        <f t="shared" si="6"/>
        <v>0</v>
      </c>
    </row>
    <row r="69" spans="1:12">
      <c r="A69" s="2769"/>
      <c r="B69" s="664">
        <v>2014</v>
      </c>
      <c r="C69" s="680">
        <f t="shared" si="8"/>
        <v>0</v>
      </c>
      <c r="D69" s="681">
        <f t="shared" si="8"/>
        <v>0</v>
      </c>
      <c r="E69" s="681">
        <f t="shared" si="7"/>
        <v>0</v>
      </c>
      <c r="F69" s="681">
        <f t="shared" si="7"/>
        <v>0</v>
      </c>
      <c r="G69" s="681">
        <f t="shared" si="7"/>
        <v>0</v>
      </c>
      <c r="H69" s="681">
        <f t="shared" si="7"/>
        <v>0</v>
      </c>
      <c r="I69" s="681">
        <f>I31</f>
        <v>0</v>
      </c>
      <c r="J69" s="667"/>
      <c r="K69" s="667"/>
      <c r="L69" s="674">
        <f t="shared" si="6"/>
        <v>0</v>
      </c>
    </row>
    <row r="70" spans="1:12">
      <c r="A70" s="2769"/>
      <c r="B70" s="664">
        <v>2015</v>
      </c>
      <c r="C70" s="680">
        <f t="shared" si="8"/>
        <v>0</v>
      </c>
      <c r="D70" s="681">
        <f t="shared" si="8"/>
        <v>0</v>
      </c>
      <c r="E70" s="681">
        <f t="shared" si="7"/>
        <v>0</v>
      </c>
      <c r="F70" s="681">
        <f t="shared" si="7"/>
        <v>0</v>
      </c>
      <c r="G70" s="681">
        <f t="shared" si="7"/>
        <v>0</v>
      </c>
      <c r="H70" s="681">
        <f t="shared" si="7"/>
        <v>0</v>
      </c>
      <c r="I70" s="681">
        <f t="shared" si="7"/>
        <v>0</v>
      </c>
      <c r="J70" s="681">
        <f>J32</f>
        <v>0</v>
      </c>
      <c r="K70" s="1941"/>
      <c r="L70" s="674">
        <f t="shared" si="6"/>
        <v>0</v>
      </c>
    </row>
    <row r="71" spans="1:12">
      <c r="A71" s="2769"/>
      <c r="B71" s="664">
        <v>2016</v>
      </c>
      <c r="C71" s="680">
        <f t="shared" si="8"/>
        <v>0</v>
      </c>
      <c r="D71" s="681">
        <f t="shared" si="8"/>
        <v>0</v>
      </c>
      <c r="E71" s="681">
        <f t="shared" si="7"/>
        <v>0</v>
      </c>
      <c r="F71" s="681">
        <f t="shared" si="7"/>
        <v>0</v>
      </c>
      <c r="G71" s="681">
        <f t="shared" si="7"/>
        <v>0</v>
      </c>
      <c r="H71" s="681">
        <f t="shared" si="7"/>
        <v>0</v>
      </c>
      <c r="I71" s="681">
        <f t="shared" si="7"/>
        <v>0</v>
      </c>
      <c r="J71" s="681">
        <f>J33</f>
        <v>0</v>
      </c>
      <c r="K71" s="1941">
        <f>K33</f>
        <v>0</v>
      </c>
      <c r="L71" s="674">
        <f t="shared" si="6"/>
        <v>0</v>
      </c>
    </row>
    <row r="72" spans="1:12">
      <c r="A72" s="2769"/>
      <c r="B72" s="664">
        <v>2017</v>
      </c>
      <c r="C72" s="681">
        <f>C51</f>
        <v>0</v>
      </c>
      <c r="D72" s="681">
        <f t="shared" ref="D72:I72" si="9">D51</f>
        <v>0</v>
      </c>
      <c r="E72" s="681">
        <f t="shared" si="9"/>
        <v>0</v>
      </c>
      <c r="F72" s="681">
        <f t="shared" si="9"/>
        <v>0</v>
      </c>
      <c r="G72" s="681">
        <f t="shared" si="9"/>
        <v>0</v>
      </c>
      <c r="H72" s="681">
        <f t="shared" si="9"/>
        <v>0</v>
      </c>
      <c r="I72" s="681">
        <f t="shared" si="9"/>
        <v>0</v>
      </c>
      <c r="J72" s="681">
        <f>J34+J51</f>
        <v>0</v>
      </c>
      <c r="K72" s="681">
        <f>K34+K51</f>
        <v>0</v>
      </c>
      <c r="L72" s="674">
        <f t="shared" si="6"/>
        <v>0</v>
      </c>
    </row>
    <row r="73" spans="1:12">
      <c r="A73" s="2769"/>
      <c r="B73" s="664">
        <v>2018</v>
      </c>
      <c r="C73" s="681">
        <f t="shared" ref="C73:K76" si="10">C52</f>
        <v>0</v>
      </c>
      <c r="D73" s="681">
        <f t="shared" si="10"/>
        <v>0</v>
      </c>
      <c r="E73" s="681">
        <f t="shared" si="10"/>
        <v>0</v>
      </c>
      <c r="F73" s="681">
        <f t="shared" si="10"/>
        <v>0</v>
      </c>
      <c r="G73" s="681">
        <f t="shared" si="10"/>
        <v>0</v>
      </c>
      <c r="H73" s="681">
        <f t="shared" si="10"/>
        <v>0</v>
      </c>
      <c r="I73" s="681">
        <f t="shared" si="10"/>
        <v>0</v>
      </c>
      <c r="J73" s="681">
        <f>J52</f>
        <v>0</v>
      </c>
      <c r="K73" s="681">
        <f>K52</f>
        <v>0</v>
      </c>
      <c r="L73" s="674">
        <f t="shared" si="6"/>
        <v>0</v>
      </c>
    </row>
    <row r="74" spans="1:12">
      <c r="A74" s="2769"/>
      <c r="B74" s="664">
        <v>2019</v>
      </c>
      <c r="C74" s="681">
        <f t="shared" si="10"/>
        <v>0</v>
      </c>
      <c r="D74" s="681">
        <f t="shared" si="10"/>
        <v>0</v>
      </c>
      <c r="E74" s="681">
        <f t="shared" si="10"/>
        <v>0</v>
      </c>
      <c r="F74" s="681">
        <f t="shared" si="10"/>
        <v>0</v>
      </c>
      <c r="G74" s="681">
        <f t="shared" si="10"/>
        <v>0</v>
      </c>
      <c r="H74" s="681">
        <f t="shared" si="10"/>
        <v>0</v>
      </c>
      <c r="I74" s="681">
        <f t="shared" si="10"/>
        <v>0</v>
      </c>
      <c r="J74" s="681">
        <f t="shared" si="10"/>
        <v>0</v>
      </c>
      <c r="K74" s="681">
        <f t="shared" si="10"/>
        <v>0</v>
      </c>
      <c r="L74" s="674">
        <f t="shared" si="6"/>
        <v>0</v>
      </c>
    </row>
    <row r="75" spans="1:12">
      <c r="A75" s="2769"/>
      <c r="B75" s="664">
        <v>2020</v>
      </c>
      <c r="C75" s="681">
        <f t="shared" si="10"/>
        <v>0</v>
      </c>
      <c r="D75" s="681">
        <f t="shared" si="10"/>
        <v>0</v>
      </c>
      <c r="E75" s="681">
        <f t="shared" si="10"/>
        <v>0</v>
      </c>
      <c r="F75" s="681">
        <f t="shared" si="10"/>
        <v>0</v>
      </c>
      <c r="G75" s="681">
        <f t="shared" si="10"/>
        <v>0</v>
      </c>
      <c r="H75" s="681">
        <f t="shared" si="10"/>
        <v>0</v>
      </c>
      <c r="I75" s="681">
        <f t="shared" si="10"/>
        <v>0</v>
      </c>
      <c r="J75" s="681">
        <f t="shared" si="10"/>
        <v>0</v>
      </c>
      <c r="K75" s="681">
        <f t="shared" si="10"/>
        <v>0</v>
      </c>
      <c r="L75" s="674">
        <f t="shared" si="6"/>
        <v>0</v>
      </c>
    </row>
    <row r="76" spans="1:12" ht="13.5" thickBot="1">
      <c r="A76" s="2769"/>
      <c r="B76" s="664">
        <v>2021</v>
      </c>
      <c r="C76" s="681">
        <f t="shared" si="10"/>
        <v>0</v>
      </c>
      <c r="D76" s="681">
        <f t="shared" si="10"/>
        <v>0</v>
      </c>
      <c r="E76" s="681">
        <f t="shared" si="10"/>
        <v>0</v>
      </c>
      <c r="F76" s="681">
        <f t="shared" si="10"/>
        <v>0</v>
      </c>
      <c r="G76" s="681">
        <f t="shared" si="10"/>
        <v>0</v>
      </c>
      <c r="H76" s="681">
        <f t="shared" si="10"/>
        <v>0</v>
      </c>
      <c r="I76" s="681">
        <f t="shared" si="10"/>
        <v>0</v>
      </c>
      <c r="J76" s="681">
        <f t="shared" si="10"/>
        <v>0</v>
      </c>
      <c r="K76" s="681">
        <f t="shared" si="10"/>
        <v>0</v>
      </c>
      <c r="L76" s="674">
        <f t="shared" si="6"/>
        <v>0</v>
      </c>
    </row>
    <row r="77" spans="1:12" ht="13.5" thickBot="1">
      <c r="A77" s="682"/>
      <c r="B77" s="661" t="s">
        <v>232</v>
      </c>
      <c r="C77" s="683">
        <f>SUM(C63:C76)</f>
        <v>0</v>
      </c>
      <c r="D77" s="683">
        <f t="shared" ref="D77:K77" si="11">SUM(D63:D76)</f>
        <v>0</v>
      </c>
      <c r="E77" s="683">
        <f t="shared" si="11"/>
        <v>0</v>
      </c>
      <c r="F77" s="683">
        <f t="shared" si="11"/>
        <v>0</v>
      </c>
      <c r="G77" s="683">
        <f t="shared" si="11"/>
        <v>0</v>
      </c>
      <c r="H77" s="683">
        <f t="shared" si="11"/>
        <v>0</v>
      </c>
      <c r="I77" s="683">
        <f t="shared" si="11"/>
        <v>0</v>
      </c>
      <c r="J77" s="683">
        <f t="shared" si="11"/>
        <v>0</v>
      </c>
      <c r="K77" s="683">
        <f t="shared" si="11"/>
        <v>0</v>
      </c>
      <c r="L77" s="684">
        <f>SUM(L63:L76)</f>
        <v>0</v>
      </c>
    </row>
    <row r="78" spans="1:12">
      <c r="A78" s="211"/>
      <c r="B78" s="211"/>
      <c r="C78" s="211"/>
      <c r="D78" s="211"/>
      <c r="E78" s="211"/>
      <c r="F78" s="211"/>
      <c r="G78" s="211"/>
      <c r="H78" s="211"/>
      <c r="I78" s="211"/>
      <c r="J78" s="211"/>
      <c r="K78" s="211"/>
      <c r="L78" s="678"/>
    </row>
    <row r="79" spans="1:12" ht="13.5" thickBot="1">
      <c r="A79" s="211"/>
      <c r="B79" s="211"/>
      <c r="C79" s="211"/>
      <c r="D79" s="211"/>
      <c r="E79" s="211"/>
      <c r="F79" s="211"/>
      <c r="G79" s="211"/>
      <c r="H79" s="211"/>
      <c r="I79" s="211"/>
      <c r="J79" s="211"/>
      <c r="K79" s="211"/>
      <c r="L79" s="678"/>
    </row>
    <row r="80" spans="1:12" ht="15.75" thickBot="1">
      <c r="A80" s="2770" t="s">
        <v>658</v>
      </c>
      <c r="B80" s="2771"/>
      <c r="C80" s="2771"/>
      <c r="D80" s="2771"/>
      <c r="E80" s="2771"/>
      <c r="F80" s="2771"/>
      <c r="G80" s="2771"/>
      <c r="H80" s="2771"/>
      <c r="I80" s="2771"/>
      <c r="J80" s="2771"/>
      <c r="K80" s="2771"/>
      <c r="L80" s="2772"/>
    </row>
    <row r="81" spans="1:12" ht="13.5" thickBot="1">
      <c r="A81" s="211"/>
      <c r="B81" s="211"/>
      <c r="C81" s="211"/>
      <c r="D81" s="211"/>
      <c r="E81" s="211"/>
      <c r="F81" s="211"/>
      <c r="G81" s="211"/>
      <c r="H81" s="211"/>
      <c r="I81" s="211"/>
      <c r="J81" s="211"/>
      <c r="K81" s="211"/>
      <c r="L81" s="211"/>
    </row>
    <row r="82" spans="1:12" ht="13.5" thickBot="1">
      <c r="A82" s="1946"/>
      <c r="B82" s="1942"/>
      <c r="C82" s="1942"/>
      <c r="D82" s="1942"/>
      <c r="E82" s="1942"/>
      <c r="F82" s="1942"/>
      <c r="G82" s="1942"/>
      <c r="H82" s="1942"/>
      <c r="I82" s="1942"/>
      <c r="J82" s="1942"/>
      <c r="K82" s="1935"/>
      <c r="L82" s="1943" t="s">
        <v>232</v>
      </c>
    </row>
    <row r="83" spans="1:12" ht="13.5" thickBot="1">
      <c r="A83" s="2773"/>
      <c r="B83" s="2774"/>
      <c r="C83" s="1944">
        <v>2008</v>
      </c>
      <c r="D83" s="1944">
        <v>2009</v>
      </c>
      <c r="E83" s="1944">
        <v>2010</v>
      </c>
      <c r="F83" s="1944">
        <v>2011</v>
      </c>
      <c r="G83" s="1944">
        <v>2012</v>
      </c>
      <c r="H83" s="1944">
        <v>2013</v>
      </c>
      <c r="I83" s="1945">
        <v>2014</v>
      </c>
      <c r="J83" s="1945">
        <v>2015</v>
      </c>
      <c r="K83" s="1393">
        <v>2016</v>
      </c>
      <c r="L83" s="685"/>
    </row>
    <row r="84" spans="1:12">
      <c r="A84" s="2764" t="s">
        <v>659</v>
      </c>
      <c r="B84" s="664">
        <v>2008</v>
      </c>
      <c r="C84" s="665">
        <v>0</v>
      </c>
      <c r="D84" s="667"/>
      <c r="E84" s="667"/>
      <c r="F84" s="667"/>
      <c r="G84" s="667"/>
      <c r="H84" s="667"/>
      <c r="I84" s="667"/>
      <c r="J84" s="667"/>
      <c r="K84" s="667"/>
      <c r="L84" s="674">
        <f>SUM(C84:K84)</f>
        <v>0</v>
      </c>
    </row>
    <row r="85" spans="1:12">
      <c r="A85" s="2775"/>
      <c r="B85" s="664">
        <v>2009</v>
      </c>
      <c r="C85" s="665">
        <v>0</v>
      </c>
      <c r="D85" s="665">
        <v>0</v>
      </c>
      <c r="E85" s="667"/>
      <c r="F85" s="667"/>
      <c r="G85" s="667"/>
      <c r="H85" s="667"/>
      <c r="I85" s="667"/>
      <c r="J85" s="667"/>
      <c r="K85" s="667"/>
      <c r="L85" s="674">
        <f t="shared" ref="L85:L97" si="12">SUM(C85:K85)</f>
        <v>0</v>
      </c>
    </row>
    <row r="86" spans="1:12">
      <c r="A86" s="2775"/>
      <c r="B86" s="664">
        <v>2010</v>
      </c>
      <c r="C86" s="665">
        <v>0</v>
      </c>
      <c r="D86" s="665">
        <v>0</v>
      </c>
      <c r="E86" s="665">
        <v>0</v>
      </c>
      <c r="F86" s="667"/>
      <c r="G86" s="667"/>
      <c r="H86" s="667"/>
      <c r="I86" s="667"/>
      <c r="J86" s="667"/>
      <c r="K86" s="667"/>
      <c r="L86" s="674">
        <f t="shared" si="12"/>
        <v>0</v>
      </c>
    </row>
    <row r="87" spans="1:12">
      <c r="A87" s="2775"/>
      <c r="B87" s="664">
        <v>2011</v>
      </c>
      <c r="C87" s="665">
        <v>0</v>
      </c>
      <c r="D87" s="665">
        <v>0</v>
      </c>
      <c r="E87" s="665">
        <v>0</v>
      </c>
      <c r="F87" s="665">
        <v>0</v>
      </c>
      <c r="G87" s="667"/>
      <c r="H87" s="667"/>
      <c r="I87" s="667"/>
      <c r="J87" s="667"/>
      <c r="K87" s="667"/>
      <c r="L87" s="674">
        <f t="shared" si="12"/>
        <v>0</v>
      </c>
    </row>
    <row r="88" spans="1:12">
      <c r="A88" s="2775"/>
      <c r="B88" s="664">
        <v>2012</v>
      </c>
      <c r="C88" s="665">
        <v>0</v>
      </c>
      <c r="D88" s="665">
        <v>0</v>
      </c>
      <c r="E88" s="665">
        <v>0</v>
      </c>
      <c r="F88" s="665">
        <v>0</v>
      </c>
      <c r="G88" s="665">
        <v>0</v>
      </c>
      <c r="H88" s="667"/>
      <c r="I88" s="667"/>
      <c r="J88" s="667"/>
      <c r="K88" s="667"/>
      <c r="L88" s="674">
        <f t="shared" si="12"/>
        <v>0</v>
      </c>
    </row>
    <row r="89" spans="1:12">
      <c r="A89" s="2775"/>
      <c r="B89" s="664">
        <v>2013</v>
      </c>
      <c r="C89" s="665">
        <v>0</v>
      </c>
      <c r="D89" s="665">
        <v>0</v>
      </c>
      <c r="E89" s="665">
        <v>0</v>
      </c>
      <c r="F89" s="665">
        <v>0</v>
      </c>
      <c r="G89" s="665">
        <v>0</v>
      </c>
      <c r="H89" s="665">
        <v>0</v>
      </c>
      <c r="I89" s="667"/>
      <c r="J89" s="667"/>
      <c r="K89" s="667"/>
      <c r="L89" s="674">
        <f t="shared" si="12"/>
        <v>0</v>
      </c>
    </row>
    <row r="90" spans="1:12">
      <c r="A90" s="2775"/>
      <c r="B90" s="664">
        <v>2014</v>
      </c>
      <c r="C90" s="665">
        <v>0</v>
      </c>
      <c r="D90" s="665">
        <v>0</v>
      </c>
      <c r="E90" s="665">
        <v>0</v>
      </c>
      <c r="F90" s="665">
        <v>0</v>
      </c>
      <c r="G90" s="665">
        <v>0</v>
      </c>
      <c r="H90" s="665">
        <v>0</v>
      </c>
      <c r="I90" s="665">
        <v>0</v>
      </c>
      <c r="J90" s="667"/>
      <c r="K90" s="667"/>
      <c r="L90" s="674">
        <f t="shared" si="12"/>
        <v>0</v>
      </c>
    </row>
    <row r="91" spans="1:12">
      <c r="A91" s="2775"/>
      <c r="B91" s="664">
        <v>2015</v>
      </c>
      <c r="C91" s="665">
        <v>0</v>
      </c>
      <c r="D91" s="665">
        <v>0</v>
      </c>
      <c r="E91" s="665">
        <v>0</v>
      </c>
      <c r="F91" s="665">
        <v>0</v>
      </c>
      <c r="G91" s="665">
        <v>0</v>
      </c>
      <c r="H91" s="665">
        <v>0</v>
      </c>
      <c r="I91" s="665">
        <v>0</v>
      </c>
      <c r="J91" s="665">
        <v>0</v>
      </c>
      <c r="K91" s="667"/>
      <c r="L91" s="674">
        <f t="shared" si="12"/>
        <v>0</v>
      </c>
    </row>
    <row r="92" spans="1:12">
      <c r="A92" s="2775"/>
      <c r="B92" s="664">
        <v>2016</v>
      </c>
      <c r="C92" s="665">
        <v>0</v>
      </c>
      <c r="D92" s="665">
        <v>0</v>
      </c>
      <c r="E92" s="665">
        <v>0</v>
      </c>
      <c r="F92" s="665">
        <v>0</v>
      </c>
      <c r="G92" s="665">
        <v>0</v>
      </c>
      <c r="H92" s="665">
        <v>0</v>
      </c>
      <c r="I92" s="665">
        <v>0</v>
      </c>
      <c r="J92" s="665">
        <v>0</v>
      </c>
      <c r="K92" s="665">
        <v>0</v>
      </c>
      <c r="L92" s="674">
        <f t="shared" si="12"/>
        <v>0</v>
      </c>
    </row>
    <row r="93" spans="1:12">
      <c r="A93" s="2775"/>
      <c r="B93" s="664">
        <v>2017</v>
      </c>
      <c r="C93" s="665">
        <v>0</v>
      </c>
      <c r="D93" s="665">
        <v>0</v>
      </c>
      <c r="E93" s="665">
        <v>0</v>
      </c>
      <c r="F93" s="665">
        <v>0</v>
      </c>
      <c r="G93" s="665">
        <v>0</v>
      </c>
      <c r="H93" s="665">
        <v>0</v>
      </c>
      <c r="I93" s="665">
        <v>0</v>
      </c>
      <c r="J93" s="665">
        <v>0</v>
      </c>
      <c r="K93" s="665">
        <v>0</v>
      </c>
      <c r="L93" s="674">
        <f t="shared" si="12"/>
        <v>0</v>
      </c>
    </row>
    <row r="94" spans="1:12">
      <c r="A94" s="2775"/>
      <c r="B94" s="664">
        <v>2018</v>
      </c>
      <c r="C94" s="665">
        <v>0</v>
      </c>
      <c r="D94" s="665">
        <v>0</v>
      </c>
      <c r="E94" s="665">
        <v>0</v>
      </c>
      <c r="F94" s="665">
        <v>0</v>
      </c>
      <c r="G94" s="665">
        <v>0</v>
      </c>
      <c r="H94" s="665">
        <v>0</v>
      </c>
      <c r="I94" s="665">
        <v>0</v>
      </c>
      <c r="J94" s="665">
        <v>0</v>
      </c>
      <c r="K94" s="665">
        <v>0</v>
      </c>
      <c r="L94" s="674">
        <f t="shared" si="12"/>
        <v>0</v>
      </c>
    </row>
    <row r="95" spans="1:12">
      <c r="A95" s="2775"/>
      <c r="B95" s="664">
        <v>2019</v>
      </c>
      <c r="C95" s="665">
        <v>0</v>
      </c>
      <c r="D95" s="665">
        <v>0</v>
      </c>
      <c r="E95" s="665">
        <v>0</v>
      </c>
      <c r="F95" s="665">
        <v>0</v>
      </c>
      <c r="G95" s="665">
        <v>0</v>
      </c>
      <c r="H95" s="665">
        <v>0</v>
      </c>
      <c r="I95" s="665">
        <v>0</v>
      </c>
      <c r="J95" s="665">
        <v>0</v>
      </c>
      <c r="K95" s="665">
        <v>0</v>
      </c>
      <c r="L95" s="674">
        <f t="shared" si="12"/>
        <v>0</v>
      </c>
    </row>
    <row r="96" spans="1:12">
      <c r="A96" s="2775"/>
      <c r="B96" s="664">
        <v>2020</v>
      </c>
      <c r="C96" s="665">
        <v>0</v>
      </c>
      <c r="D96" s="665">
        <v>0</v>
      </c>
      <c r="E96" s="665">
        <v>0</v>
      </c>
      <c r="F96" s="665">
        <v>0</v>
      </c>
      <c r="G96" s="665">
        <v>0</v>
      </c>
      <c r="H96" s="665">
        <v>0</v>
      </c>
      <c r="I96" s="665">
        <v>0</v>
      </c>
      <c r="J96" s="665">
        <v>0</v>
      </c>
      <c r="K96" s="665">
        <v>0</v>
      </c>
      <c r="L96" s="674">
        <f t="shared" si="12"/>
        <v>0</v>
      </c>
    </row>
    <row r="97" spans="1:12" ht="13.5" thickBot="1">
      <c r="A97" s="2775"/>
      <c r="B97" s="664">
        <v>2021</v>
      </c>
      <c r="C97" s="665">
        <v>0</v>
      </c>
      <c r="D97" s="665">
        <v>0</v>
      </c>
      <c r="E97" s="665">
        <v>0</v>
      </c>
      <c r="F97" s="665">
        <v>0</v>
      </c>
      <c r="G97" s="665">
        <v>0</v>
      </c>
      <c r="H97" s="665">
        <v>0</v>
      </c>
      <c r="I97" s="665">
        <v>0</v>
      </c>
      <c r="J97" s="665">
        <v>0</v>
      </c>
      <c r="K97" s="665">
        <v>0</v>
      </c>
      <c r="L97" s="674">
        <f t="shared" si="12"/>
        <v>0</v>
      </c>
    </row>
    <row r="98" spans="1:12" ht="13.5" thickBot="1">
      <c r="A98" s="2776"/>
      <c r="B98" s="661" t="s">
        <v>232</v>
      </c>
      <c r="C98" s="686">
        <f t="shared" ref="C98:H98" si="13">SUM(C84:C97)</f>
        <v>0</v>
      </c>
      <c r="D98" s="686">
        <f t="shared" si="13"/>
        <v>0</v>
      </c>
      <c r="E98" s="686">
        <f t="shared" si="13"/>
        <v>0</v>
      </c>
      <c r="F98" s="686">
        <f t="shared" si="13"/>
        <v>0</v>
      </c>
      <c r="G98" s="686">
        <f t="shared" si="13"/>
        <v>0</v>
      </c>
      <c r="H98" s="686">
        <f t="shared" si="13"/>
        <v>0</v>
      </c>
      <c r="I98" s="686">
        <f>SUM(I84:I97)</f>
        <v>0</v>
      </c>
      <c r="J98" s="686">
        <f t="shared" ref="J98:K98" si="14">SUM(J84:J97)</f>
        <v>0</v>
      </c>
      <c r="K98" s="686">
        <f t="shared" si="14"/>
        <v>0</v>
      </c>
      <c r="L98" s="686">
        <f>SUM(L84:L97)</f>
        <v>0</v>
      </c>
    </row>
    <row r="99" spans="1:12">
      <c r="A99" s="654"/>
    </row>
    <row r="100" spans="1:12">
      <c r="A100" s="654" t="s">
        <v>660</v>
      </c>
    </row>
    <row r="101" spans="1:12">
      <c r="A101" s="654" t="s">
        <v>661</v>
      </c>
    </row>
    <row r="103" spans="1:12" ht="15.75">
      <c r="A103" s="687" t="s">
        <v>554</v>
      </c>
      <c r="F103" s="688"/>
    </row>
    <row r="104" spans="1:12" ht="15">
      <c r="A104" s="689" t="s">
        <v>921</v>
      </c>
      <c r="F104" s="688"/>
    </row>
    <row r="105" spans="1:12" ht="15">
      <c r="A105" s="688"/>
      <c r="F105" s="688"/>
    </row>
    <row r="106" spans="1:12" ht="15">
      <c r="A106" s="688"/>
      <c r="F106" s="688"/>
    </row>
    <row r="107" spans="1:12" ht="15">
      <c r="A107" s="688"/>
      <c r="F107" s="688"/>
    </row>
    <row r="108" spans="1:12" ht="15.75" thickBot="1">
      <c r="A108" s="688"/>
      <c r="F108" s="688"/>
    </row>
    <row r="109" spans="1:12" ht="15.75" thickBot="1">
      <c r="A109" s="2777" t="s">
        <v>662</v>
      </c>
      <c r="B109" s="2778"/>
      <c r="C109" s="2778"/>
      <c r="D109" s="2778"/>
      <c r="E109" s="2778"/>
      <c r="F109" s="2778"/>
      <c r="G109" s="2778"/>
      <c r="H109" s="2778"/>
      <c r="I109" s="2778"/>
      <c r="J109" s="2778"/>
      <c r="K109" s="2778"/>
      <c r="L109" s="2779"/>
    </row>
    <row r="111" spans="1:12">
      <c r="A111" s="690" t="s">
        <v>663</v>
      </c>
      <c r="B111" s="691"/>
      <c r="F111" s="690" t="s">
        <v>664</v>
      </c>
      <c r="G111" s="691"/>
      <c r="H111" s="691"/>
      <c r="I111" s="691"/>
      <c r="J111" s="691"/>
      <c r="K111" s="691"/>
      <c r="L111" s="691"/>
    </row>
    <row r="113" spans="1:12">
      <c r="A113" s="692" t="s">
        <v>665</v>
      </c>
      <c r="B113" s="693"/>
      <c r="C113" s="693"/>
      <c r="D113" s="693"/>
      <c r="F113" s="692" t="s">
        <v>665</v>
      </c>
    </row>
    <row r="114" spans="1:12">
      <c r="A114" s="692"/>
      <c r="B114" s="693"/>
      <c r="C114" s="693"/>
      <c r="D114" s="693"/>
    </row>
    <row r="115" spans="1:12">
      <c r="A115" s="694" t="s">
        <v>666</v>
      </c>
      <c r="B115" s="693"/>
      <c r="C115" s="693"/>
      <c r="F115" s="694" t="s">
        <v>666</v>
      </c>
    </row>
    <row r="116" spans="1:12">
      <c r="A116" s="693"/>
      <c r="B116" s="693"/>
      <c r="C116" s="693"/>
      <c r="F116" s="693"/>
    </row>
    <row r="117" spans="1:12">
      <c r="A117" s="2758" t="s">
        <v>667</v>
      </c>
      <c r="B117" s="2758"/>
      <c r="C117" s="693"/>
      <c r="F117" s="2190" t="s">
        <v>667</v>
      </c>
      <c r="G117" s="2190"/>
      <c r="H117" s="693"/>
      <c r="I117" s="2190" t="s">
        <v>668</v>
      </c>
      <c r="J117" s="1395"/>
      <c r="K117" s="1395"/>
      <c r="L117" s="2190"/>
    </row>
    <row r="118" spans="1:12">
      <c r="A118" s="696"/>
      <c r="B118" s="693"/>
      <c r="C118" s="693"/>
      <c r="F118" s="696"/>
      <c r="G118" s="693"/>
      <c r="H118" s="693"/>
      <c r="I118" s="696"/>
      <c r="J118" s="700"/>
      <c r="K118" s="700"/>
      <c r="L118" s="693"/>
    </row>
    <row r="119" spans="1:12">
      <c r="A119" s="697">
        <v>12</v>
      </c>
      <c r="B119" s="693"/>
      <c r="C119" s="693"/>
      <c r="F119" s="697">
        <v>7</v>
      </c>
      <c r="G119" s="693"/>
      <c r="H119" s="693"/>
      <c r="I119" s="697"/>
      <c r="J119" s="700"/>
      <c r="K119" s="700"/>
      <c r="L119" s="693">
        <v>12</v>
      </c>
    </row>
    <row r="120" spans="1:12">
      <c r="A120" s="697"/>
      <c r="B120" s="693"/>
      <c r="C120" s="693"/>
      <c r="F120" s="697"/>
      <c r="G120" s="693"/>
      <c r="H120" s="693"/>
      <c r="I120" s="697"/>
      <c r="J120" s="700"/>
      <c r="K120" s="700"/>
      <c r="L120" s="693"/>
    </row>
    <row r="121" spans="1:12">
      <c r="A121" s="211"/>
      <c r="B121" s="211"/>
      <c r="C121" s="211"/>
      <c r="F121" s="211"/>
      <c r="G121" s="211"/>
      <c r="H121" s="211"/>
      <c r="I121" s="211"/>
      <c r="J121" s="211"/>
      <c r="K121" s="211"/>
      <c r="L121" s="211"/>
    </row>
    <row r="122" spans="1:12">
      <c r="A122" s="698" t="s">
        <v>669</v>
      </c>
      <c r="B122" s="699"/>
      <c r="C122" s="211"/>
      <c r="F122" s="698" t="s">
        <v>670</v>
      </c>
      <c r="G122" s="699"/>
      <c r="H122" s="700"/>
      <c r="I122" s="700"/>
      <c r="J122" s="700"/>
      <c r="K122" s="700"/>
      <c r="L122" s="700"/>
    </row>
    <row r="123" spans="1:12">
      <c r="A123" s="211"/>
      <c r="B123" s="211"/>
      <c r="C123" s="211"/>
      <c r="F123" s="211"/>
    </row>
    <row r="124" spans="1:12">
      <c r="A124" s="694" t="s">
        <v>671</v>
      </c>
      <c r="B124" s="693"/>
      <c r="C124" s="211"/>
      <c r="F124" s="694" t="s">
        <v>671</v>
      </c>
    </row>
    <row r="125" spans="1:12">
      <c r="A125" s="211"/>
      <c r="B125" s="211"/>
      <c r="C125" s="211"/>
    </row>
    <row r="126" spans="1:12">
      <c r="A126" s="693" t="s">
        <v>672</v>
      </c>
      <c r="B126" s="693"/>
      <c r="C126" s="211"/>
      <c r="F126" s="693" t="s">
        <v>673</v>
      </c>
      <c r="G126" s="693"/>
      <c r="H126" s="693"/>
      <c r="I126" s="693"/>
      <c r="J126" s="693"/>
      <c r="K126" s="693"/>
      <c r="L126" s="693"/>
    </row>
    <row r="127" spans="1:12">
      <c r="A127" s="211"/>
      <c r="B127" s="211"/>
      <c r="C127" s="211"/>
      <c r="F127" s="211"/>
      <c r="G127" s="211"/>
      <c r="H127" s="211"/>
      <c r="I127" s="211"/>
      <c r="J127" s="211"/>
      <c r="K127" s="211"/>
      <c r="L127" s="211"/>
    </row>
    <row r="128" spans="1:12">
      <c r="A128" s="2758" t="s">
        <v>674</v>
      </c>
      <c r="B128" s="2758"/>
      <c r="C128" s="211"/>
      <c r="F128" s="2190" t="s">
        <v>675</v>
      </c>
      <c r="G128" s="2190"/>
      <c r="H128" s="693"/>
      <c r="I128" s="2190" t="s">
        <v>674</v>
      </c>
      <c r="J128" s="1395"/>
      <c r="K128" s="1395"/>
      <c r="L128" s="2190"/>
    </row>
    <row r="129" spans="1:12">
      <c r="A129" s="696"/>
      <c r="B129" s="693"/>
      <c r="C129" s="211"/>
      <c r="F129" s="693">
        <v>7</v>
      </c>
      <c r="G129" s="701"/>
      <c r="H129" s="693"/>
      <c r="I129" s="696"/>
      <c r="J129" s="700"/>
      <c r="K129" s="700"/>
      <c r="L129" s="693"/>
    </row>
    <row r="130" spans="1:12">
      <c r="A130" s="702">
        <v>5</v>
      </c>
      <c r="B130" s="693"/>
      <c r="C130" s="211"/>
      <c r="F130" s="703">
        <v>5</v>
      </c>
      <c r="G130" s="704"/>
      <c r="H130" s="693"/>
      <c r="I130" s="700"/>
      <c r="J130" s="700"/>
      <c r="K130" s="700"/>
      <c r="L130" s="705">
        <v>5</v>
      </c>
    </row>
    <row r="131" spans="1:12">
      <c r="A131" s="697"/>
      <c r="B131" s="693"/>
      <c r="C131" s="211"/>
      <c r="F131" s="693">
        <v>12</v>
      </c>
      <c r="G131" s="706"/>
      <c r="H131" s="693"/>
      <c r="I131" s="697"/>
      <c r="J131" s="700"/>
      <c r="K131" s="700"/>
      <c r="L131" s="693"/>
    </row>
    <row r="132" spans="1:12">
      <c r="A132" s="700"/>
      <c r="B132" s="693"/>
      <c r="C132" s="211"/>
      <c r="F132" s="211"/>
    </row>
    <row r="133" spans="1:12">
      <c r="A133" s="700"/>
      <c r="B133" s="693"/>
      <c r="C133" s="211"/>
      <c r="F133" s="211"/>
    </row>
    <row r="134" spans="1:12">
      <c r="A134" s="700" t="s">
        <v>676</v>
      </c>
      <c r="B134" s="693"/>
      <c r="C134" s="211"/>
      <c r="F134" s="693" t="s">
        <v>677</v>
      </c>
      <c r="L134" s="700" t="s">
        <v>678</v>
      </c>
    </row>
    <row r="135" spans="1:12">
      <c r="A135" s="700"/>
      <c r="B135" s="693"/>
      <c r="C135" s="211"/>
      <c r="F135" s="693" t="s">
        <v>679</v>
      </c>
    </row>
    <row r="136" spans="1:12">
      <c r="A136" s="211"/>
      <c r="B136" s="211"/>
      <c r="C136" s="211"/>
      <c r="F136" s="211"/>
    </row>
    <row r="137" spans="1:12">
      <c r="A137" s="693"/>
      <c r="B137" s="693"/>
      <c r="C137" s="211"/>
      <c r="F137" s="693" t="s">
        <v>794</v>
      </c>
    </row>
    <row r="138" spans="1:12">
      <c r="A138" s="693"/>
      <c r="B138" s="693"/>
      <c r="C138" s="211"/>
      <c r="F138" s="693" t="s">
        <v>680</v>
      </c>
    </row>
    <row r="139" spans="1:12">
      <c r="A139" s="693"/>
      <c r="B139" s="693"/>
      <c r="C139" s="211"/>
      <c r="F139" s="693" t="s">
        <v>681</v>
      </c>
    </row>
    <row r="140" spans="1:12">
      <c r="A140" s="707"/>
      <c r="B140" s="693"/>
      <c r="C140" s="211"/>
      <c r="F140" s="693" t="s">
        <v>682</v>
      </c>
    </row>
    <row r="141" spans="1:12">
      <c r="A141" s="211"/>
      <c r="B141" s="211"/>
      <c r="C141" s="211"/>
      <c r="D141" s="211"/>
    </row>
    <row r="142" spans="1:12">
      <c r="A142" s="692" t="s">
        <v>683</v>
      </c>
      <c r="B142" s="693"/>
      <c r="C142" s="211"/>
      <c r="D142" s="211"/>
      <c r="F142" s="692" t="s">
        <v>683</v>
      </c>
    </row>
    <row r="143" spans="1:12">
      <c r="A143" s="692"/>
      <c r="B143" s="693"/>
      <c r="C143" s="211"/>
      <c r="D143" s="211"/>
    </row>
    <row r="144" spans="1:12">
      <c r="A144" s="693" t="s">
        <v>684</v>
      </c>
      <c r="B144" s="693"/>
      <c r="C144" s="211"/>
      <c r="D144" s="211"/>
      <c r="F144" s="693" t="s">
        <v>684</v>
      </c>
    </row>
    <row r="145" spans="1:12">
      <c r="A145" s="693" t="s">
        <v>685</v>
      </c>
      <c r="B145" s="693"/>
      <c r="C145" s="211"/>
      <c r="D145" s="211"/>
      <c r="F145" s="693" t="s">
        <v>686</v>
      </c>
    </row>
    <row r="146" spans="1:12">
      <c r="A146" s="693" t="s">
        <v>687</v>
      </c>
      <c r="B146" s="693"/>
      <c r="C146" s="211"/>
      <c r="D146" s="211"/>
      <c r="F146" s="693" t="s">
        <v>688</v>
      </c>
    </row>
    <row r="147" spans="1:12">
      <c r="A147" s="211"/>
      <c r="B147" s="211"/>
      <c r="C147" s="211"/>
      <c r="D147" s="211"/>
      <c r="F147" s="211"/>
    </row>
    <row r="148" spans="1:12">
      <c r="A148" s="211"/>
      <c r="B148" s="211"/>
      <c r="C148" s="211"/>
      <c r="D148" s="211"/>
      <c r="F148" s="211"/>
    </row>
    <row r="149" spans="1:12">
      <c r="A149" s="693" t="s">
        <v>689</v>
      </c>
      <c r="B149" s="693"/>
      <c r="C149" s="211"/>
      <c r="D149" s="211"/>
      <c r="F149" s="693" t="s">
        <v>690</v>
      </c>
    </row>
    <row r="150" spans="1:12">
      <c r="A150" s="693" t="s">
        <v>691</v>
      </c>
      <c r="B150" s="693"/>
      <c r="C150" s="211"/>
      <c r="D150" s="211"/>
      <c r="F150" s="693" t="s">
        <v>691</v>
      </c>
    </row>
    <row r="151" spans="1:12">
      <c r="A151" s="211"/>
      <c r="B151" s="211"/>
      <c r="C151" s="211"/>
      <c r="D151" s="211"/>
    </row>
    <row r="152" spans="1:12">
      <c r="A152" s="693"/>
      <c r="B152" s="693"/>
      <c r="C152" s="211"/>
      <c r="D152" s="211"/>
      <c r="F152" s="693"/>
      <c r="G152" s="693"/>
      <c r="H152" s="2190" t="s">
        <v>674</v>
      </c>
      <c r="I152" s="2190"/>
      <c r="J152" s="1396"/>
      <c r="K152" s="1396"/>
      <c r="L152" s="211"/>
    </row>
    <row r="153" spans="1:12">
      <c r="A153" s="693"/>
      <c r="B153" s="693"/>
      <c r="C153" s="211"/>
      <c r="D153" s="211"/>
      <c r="F153" s="693"/>
      <c r="G153" s="693"/>
      <c r="H153" s="708"/>
      <c r="I153" s="701"/>
      <c r="J153" s="700"/>
      <c r="K153" s="700"/>
      <c r="L153" s="693"/>
    </row>
    <row r="154" spans="1:12">
      <c r="A154" s="693"/>
      <c r="B154" s="707"/>
      <c r="C154" s="211"/>
      <c r="D154" s="211"/>
      <c r="F154" s="693"/>
      <c r="G154" s="707"/>
      <c r="H154" s="709">
        <v>5</v>
      </c>
      <c r="I154" s="705">
        <v>5</v>
      </c>
      <c r="J154" s="1397"/>
      <c r="K154" s="1397"/>
      <c r="L154" s="700"/>
    </row>
    <row r="155" spans="1:12">
      <c r="A155" s="693"/>
      <c r="B155" s="693"/>
      <c r="C155" s="211"/>
      <c r="D155" s="211"/>
      <c r="F155" s="693"/>
      <c r="G155" s="693"/>
      <c r="H155" s="700"/>
      <c r="I155" s="706"/>
      <c r="J155" s="700"/>
      <c r="K155" s="700"/>
      <c r="L155" s="707"/>
    </row>
    <row r="156" spans="1:12">
      <c r="A156" s="211"/>
      <c r="B156" s="211"/>
      <c r="C156" s="211"/>
      <c r="D156" s="211"/>
      <c r="F156" s="211"/>
      <c r="G156" s="211"/>
      <c r="H156" s="211"/>
      <c r="I156" s="211"/>
      <c r="J156" s="211"/>
      <c r="K156" s="211"/>
      <c r="L156" s="211"/>
    </row>
    <row r="157" spans="1:12">
      <c r="A157" s="2759" t="s">
        <v>667</v>
      </c>
      <c r="B157" s="2759"/>
      <c r="C157" s="211"/>
      <c r="D157" s="211"/>
      <c r="F157" s="2191" t="s">
        <v>667</v>
      </c>
      <c r="G157" s="2191"/>
      <c r="H157" s="693"/>
      <c r="I157" s="2191" t="s">
        <v>668</v>
      </c>
      <c r="J157" s="1398"/>
      <c r="K157" s="1398"/>
      <c r="L157" s="2191"/>
    </row>
    <row r="158" spans="1:12">
      <c r="A158" s="696"/>
      <c r="B158" s="693"/>
      <c r="C158" s="211"/>
      <c r="D158" s="211"/>
      <c r="F158" s="696"/>
      <c r="G158" s="693"/>
      <c r="H158" s="693"/>
      <c r="I158" s="711"/>
      <c r="J158" s="1399"/>
      <c r="K158" s="1399"/>
      <c r="L158" s="693"/>
    </row>
    <row r="159" spans="1:12">
      <c r="A159" s="697">
        <v>9</v>
      </c>
      <c r="B159" s="693"/>
      <c r="C159" s="211"/>
      <c r="D159" s="211"/>
      <c r="F159" s="697">
        <v>14</v>
      </c>
      <c r="G159" s="712">
        <v>5</v>
      </c>
      <c r="H159" s="700"/>
      <c r="I159" s="713"/>
      <c r="J159" s="1400"/>
      <c r="K159" s="1400"/>
      <c r="L159" s="693">
        <v>9</v>
      </c>
    </row>
    <row r="160" spans="1:12">
      <c r="A160" s="697"/>
      <c r="B160" s="693"/>
      <c r="C160" s="211"/>
      <c r="D160" s="211"/>
      <c r="F160" s="697"/>
      <c r="G160" s="693"/>
      <c r="H160" s="693"/>
      <c r="I160" s="714"/>
      <c r="J160" s="1399"/>
      <c r="K160" s="1399"/>
      <c r="L160" s="693"/>
    </row>
    <row r="161" spans="1:6">
      <c r="A161" s="211"/>
      <c r="B161" s="211"/>
      <c r="C161" s="211"/>
      <c r="D161" s="211"/>
    </row>
    <row r="162" spans="1:6">
      <c r="A162" s="693" t="s">
        <v>692</v>
      </c>
      <c r="B162" s="693"/>
      <c r="C162" s="211"/>
      <c r="D162" s="211"/>
      <c r="F162" s="693" t="s">
        <v>692</v>
      </c>
    </row>
    <row r="163" spans="1:6">
      <c r="A163" s="211"/>
      <c r="B163" s="211"/>
      <c r="C163" s="211"/>
      <c r="D163" s="211"/>
    </row>
    <row r="164" spans="1:6">
      <c r="A164" s="211"/>
      <c r="B164" s="211"/>
      <c r="C164" s="211"/>
      <c r="D164" s="211"/>
    </row>
    <row r="165" spans="1:6">
      <c r="A165" s="211"/>
      <c r="B165" s="211"/>
      <c r="C165" s="211"/>
      <c r="D165" s="211"/>
    </row>
    <row r="166" spans="1:6">
      <c r="A166" s="211"/>
      <c r="B166" s="211"/>
      <c r="C166" s="211"/>
      <c r="D166" s="211"/>
    </row>
    <row r="167" spans="1:6">
      <c r="A167" s="211"/>
      <c r="B167" s="211"/>
      <c r="C167" s="211"/>
      <c r="D167" s="211"/>
    </row>
    <row r="168" spans="1:6">
      <c r="A168" s="211"/>
      <c r="B168" s="211"/>
      <c r="C168" s="211"/>
      <c r="D168" s="211"/>
    </row>
    <row r="169" spans="1:6">
      <c r="A169" s="211"/>
      <c r="B169" s="211"/>
      <c r="C169" s="211"/>
      <c r="D169" s="211"/>
    </row>
    <row r="170" spans="1:6">
      <c r="A170" s="211"/>
      <c r="B170" s="211"/>
      <c r="C170" s="211"/>
      <c r="D170" s="211"/>
    </row>
    <row r="171" spans="1:6">
      <c r="A171" s="211"/>
      <c r="B171" s="211"/>
      <c r="C171" s="211"/>
      <c r="D171" s="211"/>
    </row>
    <row r="172" spans="1:6">
      <c r="A172" s="211"/>
      <c r="B172" s="211"/>
      <c r="C172" s="211"/>
      <c r="D172" s="211"/>
    </row>
    <row r="173" spans="1:6">
      <c r="A173" s="211"/>
      <c r="B173" s="211"/>
      <c r="C173" s="211"/>
      <c r="D173" s="211"/>
    </row>
    <row r="174" spans="1:6">
      <c r="A174" s="211"/>
      <c r="B174" s="211"/>
      <c r="C174" s="211"/>
      <c r="D174" s="211"/>
    </row>
    <row r="175" spans="1:6">
      <c r="A175" s="211"/>
      <c r="B175" s="211"/>
      <c r="C175" s="211"/>
      <c r="D175" s="211"/>
    </row>
  </sheetData>
  <mergeCells count="21">
    <mergeCell ref="A63:A76"/>
    <mergeCell ref="A5:L5"/>
    <mergeCell ref="C7:K7"/>
    <mergeCell ref="A21:L21"/>
    <mergeCell ref="A23:L23"/>
    <mergeCell ref="A24:B24"/>
    <mergeCell ref="A25:A35"/>
    <mergeCell ref="A39:L39"/>
    <mergeCell ref="A40:L40"/>
    <mergeCell ref="A42:A56"/>
    <mergeCell ref="A61:L61"/>
    <mergeCell ref="A62:B62"/>
    <mergeCell ref="B14:I14"/>
    <mergeCell ref="D17:E18"/>
    <mergeCell ref="A157:B157"/>
    <mergeCell ref="A80:L80"/>
    <mergeCell ref="A83:B83"/>
    <mergeCell ref="A84:A98"/>
    <mergeCell ref="A109:L109"/>
    <mergeCell ref="A117:B117"/>
    <mergeCell ref="A128:B128"/>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drawing r:id="rId2"/>
</worksheet>
</file>

<file path=xl/worksheets/sheet85.xml><?xml version="1.0" encoding="utf-8"?>
<worksheet xmlns="http://schemas.openxmlformats.org/spreadsheetml/2006/main" xmlns:r="http://schemas.openxmlformats.org/officeDocument/2006/relationships">
  <sheetPr published="0">
    <tabColor theme="3"/>
    <pageSetUpPr fitToPage="1"/>
  </sheetPr>
  <dimension ref="A1:F27"/>
  <sheetViews>
    <sheetView showGridLines="0" workbookViewId="0">
      <selection activeCell="D37" sqref="D37"/>
    </sheetView>
  </sheetViews>
  <sheetFormatPr baseColWidth="10" defaultColWidth="9.140625" defaultRowHeight="12.75"/>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6" s="1311" customFormat="1" ht="18">
      <c r="A1" s="1391" t="s">
        <v>1456</v>
      </c>
      <c r="B1" s="1392"/>
      <c r="C1" s="1392"/>
      <c r="D1" s="1392"/>
      <c r="E1" s="1370"/>
      <c r="F1" s="1370"/>
    </row>
    <row r="2" spans="1:6">
      <c r="A2" s="84"/>
      <c r="B2" s="84"/>
      <c r="C2" s="84"/>
      <c r="D2" s="84"/>
    </row>
    <row r="3" spans="1:6">
      <c r="A3" s="62" t="str">
        <f>'PAGE DE GARDE'!C8</f>
        <v>GAZ</v>
      </c>
      <c r="B3" s="84" t="str">
        <f>+'PAGE DE GARDE'!C10</f>
        <v>REALITE 2015 V0</v>
      </c>
      <c r="C3" s="84"/>
      <c r="D3" s="84"/>
    </row>
    <row r="4" spans="1:6">
      <c r="A4" s="271" t="str">
        <f>'PAGE DE GARDE'!C7</f>
        <v>GRD</v>
      </c>
      <c r="B4" s="84"/>
      <c r="C4" s="84"/>
      <c r="D4" s="84"/>
    </row>
    <row r="6" spans="1:6" ht="18">
      <c r="A6" s="1310" t="s">
        <v>1093</v>
      </c>
      <c r="B6" s="1311"/>
      <c r="C6" s="1311"/>
      <c r="D6" s="1371"/>
    </row>
    <row r="7" spans="1:6">
      <c r="A7" s="1372"/>
      <c r="B7" s="1372"/>
      <c r="C7" s="1372"/>
      <c r="D7" s="1372"/>
    </row>
    <row r="8" spans="1:6">
      <c r="A8" s="1372"/>
      <c r="B8" s="1372"/>
      <c r="C8" s="1372"/>
      <c r="D8" s="1372"/>
    </row>
    <row r="9" spans="1:6">
      <c r="A9" s="1373" t="s">
        <v>1094</v>
      </c>
      <c r="B9" s="1311"/>
      <c r="C9" s="1311"/>
      <c r="D9" s="1311"/>
    </row>
    <row r="10" spans="1:6" ht="13.5" thickBot="1">
      <c r="A10" s="1311"/>
      <c r="B10" s="1311"/>
      <c r="C10" s="1311"/>
      <c r="D10" s="1311"/>
    </row>
    <row r="11" spans="1:6">
      <c r="A11" s="1334" t="s">
        <v>1095</v>
      </c>
      <c r="B11" s="1374"/>
      <c r="C11" s="1374"/>
      <c r="D11" s="2788" t="s">
        <v>926</v>
      </c>
    </row>
    <row r="12" spans="1:6" ht="13.5" thickBot="1">
      <c r="A12" s="1375"/>
      <c r="B12" s="1376"/>
      <c r="C12" s="1376"/>
      <c r="D12" s="2789"/>
    </row>
    <row r="13" spans="1:6">
      <c r="A13" s="1337" t="s">
        <v>1096</v>
      </c>
      <c r="B13" s="1377"/>
      <c r="C13" s="1377"/>
      <c r="D13" s="1378"/>
    </row>
    <row r="14" spans="1:6">
      <c r="A14" s="1339"/>
      <c r="B14" s="1379" t="s">
        <v>1097</v>
      </c>
      <c r="C14" s="1380"/>
      <c r="D14" s="1381"/>
    </row>
    <row r="15" spans="1:6">
      <c r="A15" s="1339"/>
      <c r="B15" s="1379"/>
      <c r="C15" s="1382" t="s">
        <v>1361</v>
      </c>
      <c r="D15" s="1381"/>
    </row>
    <row r="16" spans="1:6">
      <c r="A16" s="1339"/>
      <c r="B16" s="1377"/>
      <c r="C16" s="1377" t="s">
        <v>1362</v>
      </c>
      <c r="D16" s="1383"/>
    </row>
    <row r="17" spans="1:4">
      <c r="A17" s="1339"/>
      <c r="B17" s="1377"/>
      <c r="C17" s="1377" t="s">
        <v>1363</v>
      </c>
      <c r="D17" s="1383"/>
    </row>
    <row r="18" spans="1:4">
      <c r="A18" s="1339"/>
      <c r="B18" s="1379" t="s">
        <v>1098</v>
      </c>
      <c r="C18" s="1380"/>
      <c r="D18" s="1381"/>
    </row>
    <row r="19" spans="1:4">
      <c r="A19" s="1339"/>
      <c r="B19" s="1379"/>
      <c r="C19" s="1382" t="s">
        <v>1361</v>
      </c>
      <c r="D19" s="1381"/>
    </row>
    <row r="20" spans="1:4">
      <c r="A20" s="1339"/>
      <c r="B20" s="1377"/>
      <c r="C20" s="1377" t="s">
        <v>1362</v>
      </c>
      <c r="D20" s="1383"/>
    </row>
    <row r="21" spans="1:4">
      <c r="A21" s="1339"/>
      <c r="B21" s="1377"/>
      <c r="C21" s="1377" t="s">
        <v>1363</v>
      </c>
      <c r="D21" s="1383"/>
    </row>
    <row r="22" spans="1:4">
      <c r="A22" s="1339"/>
      <c r="B22" s="1379" t="s">
        <v>1099</v>
      </c>
      <c r="C22" s="1385"/>
      <c r="D22" s="1381"/>
    </row>
    <row r="23" spans="1:4">
      <c r="A23" s="1339"/>
      <c r="B23" s="1386"/>
      <c r="C23" s="1384" t="s">
        <v>368</v>
      </c>
      <c r="D23" s="1383"/>
    </row>
    <row r="24" spans="1:4" ht="13.5" thickBot="1">
      <c r="A24" s="1337" t="s">
        <v>1100</v>
      </c>
      <c r="B24" s="1379" t="s">
        <v>232</v>
      </c>
      <c r="C24" s="1312"/>
      <c r="D24" s="1381"/>
    </row>
    <row r="25" spans="1:4" ht="13.5" thickBot="1">
      <c r="A25" s="1387" t="s">
        <v>369</v>
      </c>
      <c r="B25" s="1388"/>
      <c r="C25" s="1388"/>
      <c r="D25" s="1389"/>
    </row>
    <row r="26" spans="1:4">
      <c r="A26" s="1390"/>
      <c r="B26" s="1311"/>
      <c r="C26" s="1311"/>
      <c r="D26" s="1371"/>
    </row>
    <row r="27" spans="1:4">
      <c r="A27" s="1311"/>
      <c r="B27" s="1311"/>
      <c r="C27" s="1311"/>
      <c r="D27" s="1371"/>
    </row>
  </sheetData>
  <mergeCells count="1">
    <mergeCell ref="D11:D12"/>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85</vt:i4>
      </vt:variant>
      <vt:variant>
        <vt:lpstr>Plages nommées</vt:lpstr>
      </vt:variant>
      <vt:variant>
        <vt:i4>31</vt:i4>
      </vt:variant>
    </vt:vector>
  </HeadingPairs>
  <TitlesOfParts>
    <vt:vector size="116" baseType="lpstr">
      <vt:lpstr>LIGNES DIRECTRICES</vt:lpstr>
      <vt:lpstr>PAGE DE GARDE</vt:lpstr>
      <vt:lpstr>CONTENU</vt:lpstr>
      <vt:lpstr>ANNEXES</vt:lpstr>
      <vt:lpstr>HYPOTHESES</vt:lpstr>
      <vt:lpstr>Tableau 1A</vt:lpstr>
      <vt:lpstr>Tableau 1A bis</vt:lpstr>
      <vt:lpstr>Tableau 1C</vt:lpstr>
      <vt:lpstr>Tableau 1E</vt:lpstr>
      <vt:lpstr>Tableau 2</vt:lpstr>
      <vt:lpstr>Tableau 2A</vt:lpstr>
      <vt:lpstr>Tableau 2A bis</vt:lpstr>
      <vt:lpstr>Tableau 3A</vt:lpstr>
      <vt:lpstr>Tableau 3A bis</vt:lpstr>
      <vt:lpstr>Tableau 4A</vt:lpstr>
      <vt:lpstr>Tableau 4A bis</vt:lpstr>
      <vt:lpstr>Tableau 6 </vt:lpstr>
      <vt:lpstr>Tableau 6 bis</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7P</vt:lpstr>
      <vt:lpstr>Tableau 7Q</vt:lpstr>
      <vt:lpstr>Tableau 8A</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17A</vt:lpstr>
      <vt:lpstr>Tableau 17B</vt:lpstr>
      <vt:lpstr>Tableau 18A</vt:lpstr>
      <vt:lpstr>Tableau 18B</vt:lpstr>
      <vt:lpstr>Tableau 19</vt:lpstr>
      <vt:lpstr>Tableau 19 bis</vt:lpstr>
      <vt:lpstr>Tableau 20A</vt:lpstr>
      <vt:lpstr>Tableau 20B</vt:lpstr>
      <vt:lpstr>Tableau 20C</vt:lpstr>
      <vt:lpstr>Tableau 28</vt:lpstr>
      <vt:lpstr>Tableau 29</vt:lpstr>
      <vt:lpstr>Tableau 29 bis</vt:lpstr>
      <vt:lpstr>Tableau 30</vt:lpstr>
      <vt:lpstr>'Tableau 20A'!Impression_des_titres</vt:lpstr>
      <vt:lpstr>'Tableau 20C'!Impression_des_titres</vt:lpstr>
      <vt:lpstr>'Tableau 3A'!Impression_des_titres</vt:lpstr>
      <vt:lpstr>'Tableau 4A'!Impression_des_titres</vt:lpstr>
      <vt:lpstr>'Tableau 4A bis'!Impression_des_titres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17A'!Zone_d_impression</vt:lpstr>
      <vt:lpstr>'Tableau 17B'!Zone_d_impression</vt:lpstr>
      <vt:lpstr>'Tableau 2'!Zone_d_impression</vt:lpstr>
      <vt:lpstr>'Tableau 20B'!Zone_d_impression</vt:lpstr>
      <vt:lpstr>'Tableau 29'!Zone_d_impression</vt:lpstr>
      <vt:lpstr>'Tableau 29 bis'!Zone_d_impression</vt:lpstr>
      <vt:lpstr>'Tableau 6 '!Zone_d_impression</vt:lpstr>
      <vt:lpstr>'Tableau 6 bis'!Zone_d_impression</vt:lpstr>
      <vt:lpstr>'Tableau 6 ter'!Zone_d_impression</vt:lpstr>
      <vt:lpstr>'Tableau 6A'!Zone_d_impression</vt:lpstr>
      <vt:lpstr>'Tableau 6B'!Zone_d_impression</vt:lpstr>
      <vt:lpstr>'Tableau 6C'!Zone_d_impression</vt:lpstr>
      <vt:lpstr>'Tableau 6D'!Zone_d_impression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Cornelis</dc:creator>
  <cp:lastModifiedBy>FGe</cp:lastModifiedBy>
  <cp:lastPrinted>2016-01-15T09:26:44Z</cp:lastPrinted>
  <dcterms:created xsi:type="dcterms:W3CDTF">2003-03-20T13:00:31Z</dcterms:created>
  <dcterms:modified xsi:type="dcterms:W3CDTF">2016-01-15T09:43:08Z</dcterms:modified>
</cp:coreProperties>
</file>